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DC3" lockStructure="1"/>
  <bookViews>
    <workbookView xWindow="0" yWindow="0" windowWidth="12288" windowHeight="5916"/>
  </bookViews>
  <sheets>
    <sheet name="PA 2016" sheetId="1" r:id="rId1"/>
    <sheet name="TC 2 junio" sheetId="16" state="hidden" r:id="rId2"/>
    <sheet name="TC 3 junio" sheetId="17" state="hidden" r:id="rId3"/>
    <sheet name="TC 30 agosto" sheetId="19" state="hidden" r:id="rId4"/>
  </sheets>
  <definedNames>
    <definedName name="_xlnm._FilterDatabase" localSheetId="0" hidden="1">'PA 2016'!$B$7:$AC$517</definedName>
    <definedName name="_xlnm._FilterDatabase" localSheetId="1" hidden="1">'TC 2 junio'!$A$3:$AS$105</definedName>
    <definedName name="_xlnm._FilterDatabase" localSheetId="3" hidden="1">'TC 30 agosto'!$A$3:$AR$105</definedName>
  </definedNames>
  <calcPr calcId="145621"/>
</workbook>
</file>

<file path=xl/calcChain.xml><?xml version="1.0" encoding="utf-8"?>
<calcChain xmlns="http://schemas.openxmlformats.org/spreadsheetml/2006/main">
  <c r="R13" i="1" l="1"/>
  <c r="R8" i="1"/>
  <c r="AC13" i="1" l="1"/>
  <c r="AC18" i="1"/>
  <c r="AC23" i="1"/>
  <c r="AC28" i="1"/>
  <c r="AC33" i="1"/>
  <c r="AC38" i="1"/>
  <c r="AC43" i="1"/>
  <c r="AC48" i="1"/>
  <c r="AC53" i="1"/>
  <c r="AC58" i="1"/>
  <c r="AC63" i="1"/>
  <c r="AC68" i="1"/>
  <c r="AC73" i="1"/>
  <c r="AC78" i="1"/>
  <c r="AC83" i="1"/>
  <c r="AC88" i="1"/>
  <c r="AC93" i="1"/>
  <c r="AC98" i="1"/>
  <c r="AC103" i="1"/>
  <c r="AC108" i="1"/>
  <c r="AC113" i="1"/>
  <c r="AC118" i="1"/>
  <c r="AC123" i="1"/>
  <c r="AC128" i="1"/>
  <c r="AC133" i="1"/>
  <c r="AC138" i="1"/>
  <c r="AC143" i="1"/>
  <c r="AC148" i="1"/>
  <c r="AC153" i="1"/>
  <c r="AC158" i="1"/>
  <c r="AC163" i="1"/>
  <c r="AC168" i="1"/>
  <c r="AC173" i="1"/>
  <c r="AC178" i="1"/>
  <c r="AC183" i="1"/>
  <c r="AC188" i="1"/>
  <c r="AC193" i="1"/>
  <c r="AC198" i="1"/>
  <c r="AC203" i="1"/>
  <c r="AC208" i="1"/>
  <c r="AC213" i="1"/>
  <c r="AC218" i="1"/>
  <c r="AC223" i="1"/>
  <c r="AC228" i="1"/>
  <c r="AC233" i="1"/>
  <c r="AC238" i="1"/>
  <c r="AC243" i="1"/>
  <c r="AC248" i="1"/>
  <c r="AC253" i="1"/>
  <c r="AC258" i="1"/>
  <c r="AC263" i="1"/>
  <c r="AC268" i="1"/>
  <c r="AC273" i="1"/>
  <c r="AC278" i="1"/>
  <c r="AC283" i="1"/>
  <c r="AC288" i="1"/>
  <c r="AC293" i="1"/>
  <c r="AC298" i="1"/>
  <c r="AC303" i="1"/>
  <c r="AC308" i="1"/>
  <c r="AC313" i="1"/>
  <c r="AC318" i="1"/>
  <c r="AC323" i="1"/>
  <c r="AC328" i="1"/>
  <c r="AC333" i="1"/>
  <c r="AC338" i="1"/>
  <c r="AC343" i="1"/>
  <c r="AC348" i="1"/>
  <c r="AC353" i="1"/>
  <c r="AC358" i="1"/>
  <c r="AC363" i="1"/>
  <c r="AC368" i="1"/>
  <c r="AC373" i="1"/>
  <c r="AC378" i="1"/>
  <c r="AC383" i="1"/>
  <c r="AC388" i="1"/>
  <c r="AC393" i="1"/>
  <c r="AC398" i="1"/>
  <c r="AC403" i="1"/>
  <c r="AC408" i="1"/>
  <c r="AC413" i="1"/>
  <c r="AC418" i="1"/>
  <c r="AC423" i="1"/>
  <c r="AC428" i="1"/>
  <c r="AC433" i="1"/>
  <c r="AC438" i="1"/>
  <c r="AC443" i="1"/>
  <c r="AC448" i="1"/>
  <c r="AC453" i="1"/>
  <c r="AC458" i="1"/>
  <c r="AC463" i="1"/>
  <c r="AC468" i="1"/>
  <c r="AC473" i="1"/>
  <c r="AC478" i="1"/>
  <c r="AC483" i="1"/>
  <c r="AC488" i="1"/>
  <c r="AC493" i="1"/>
  <c r="AC498" i="1"/>
  <c r="AC503" i="1"/>
  <c r="AC508" i="1"/>
  <c r="AC513" i="1"/>
  <c r="AC8" i="1"/>
  <c r="U13" i="1"/>
  <c r="U18" i="1"/>
  <c r="U23" i="1"/>
  <c r="U28" i="1"/>
  <c r="U33" i="1"/>
  <c r="U38" i="1"/>
  <c r="U43" i="1"/>
  <c r="U48" i="1"/>
  <c r="U53" i="1"/>
  <c r="U58" i="1"/>
  <c r="U63" i="1"/>
  <c r="U68" i="1"/>
  <c r="U73" i="1"/>
  <c r="U78" i="1"/>
  <c r="U83" i="1"/>
  <c r="U88" i="1"/>
  <c r="U93" i="1"/>
  <c r="U98" i="1"/>
  <c r="U103" i="1"/>
  <c r="U108" i="1"/>
  <c r="U113" i="1"/>
  <c r="U118" i="1"/>
  <c r="U123" i="1"/>
  <c r="U128" i="1"/>
  <c r="U133" i="1"/>
  <c r="U138" i="1"/>
  <c r="U143" i="1"/>
  <c r="U148" i="1"/>
  <c r="U153" i="1"/>
  <c r="U158" i="1"/>
  <c r="U163" i="1"/>
  <c r="U168" i="1"/>
  <c r="U173" i="1"/>
  <c r="U178" i="1"/>
  <c r="U183" i="1"/>
  <c r="U188" i="1"/>
  <c r="U193" i="1"/>
  <c r="U198" i="1"/>
  <c r="U203" i="1"/>
  <c r="U208" i="1"/>
  <c r="U213" i="1"/>
  <c r="U218" i="1"/>
  <c r="U223" i="1"/>
  <c r="U228" i="1"/>
  <c r="U233" i="1"/>
  <c r="U238" i="1"/>
  <c r="U243" i="1"/>
  <c r="U248" i="1"/>
  <c r="U253" i="1"/>
  <c r="U258" i="1"/>
  <c r="U263" i="1"/>
  <c r="U268" i="1"/>
  <c r="U273" i="1"/>
  <c r="U278" i="1"/>
  <c r="U283" i="1"/>
  <c r="U288" i="1"/>
  <c r="U293" i="1"/>
  <c r="U298" i="1"/>
  <c r="U303" i="1"/>
  <c r="U308" i="1"/>
  <c r="U313" i="1"/>
  <c r="U318" i="1"/>
  <c r="U323" i="1"/>
  <c r="U328" i="1"/>
  <c r="U333" i="1"/>
  <c r="U338" i="1"/>
  <c r="U343" i="1"/>
  <c r="U348" i="1"/>
  <c r="U353" i="1"/>
  <c r="U358" i="1"/>
  <c r="U363" i="1"/>
  <c r="U368" i="1"/>
  <c r="U373" i="1"/>
  <c r="U378" i="1"/>
  <c r="U383" i="1"/>
  <c r="U388" i="1"/>
  <c r="U393" i="1"/>
  <c r="U398" i="1"/>
  <c r="U403" i="1"/>
  <c r="U408" i="1"/>
  <c r="U413" i="1"/>
  <c r="U418" i="1"/>
  <c r="U423" i="1"/>
  <c r="U428" i="1"/>
  <c r="U433" i="1"/>
  <c r="U438" i="1"/>
  <c r="U443" i="1"/>
  <c r="U448" i="1"/>
  <c r="U453" i="1"/>
  <c r="U458" i="1"/>
  <c r="U463" i="1"/>
  <c r="U468" i="1"/>
  <c r="U473" i="1"/>
  <c r="U478" i="1"/>
  <c r="U483" i="1"/>
  <c r="U488" i="1"/>
  <c r="U493" i="1"/>
  <c r="U498" i="1"/>
  <c r="U503" i="1"/>
  <c r="U508" i="1"/>
  <c r="U513" i="1"/>
  <c r="U8" i="1"/>
  <c r="AA13" i="1" l="1"/>
  <c r="AA18" i="1"/>
  <c r="AA23" i="1"/>
  <c r="AA28" i="1"/>
  <c r="AA33" i="1"/>
  <c r="AA38" i="1"/>
  <c r="AA43" i="1"/>
  <c r="AA48" i="1"/>
  <c r="AA53" i="1"/>
  <c r="AA58" i="1"/>
  <c r="AA63" i="1"/>
  <c r="AA68" i="1"/>
  <c r="AA73" i="1"/>
  <c r="AA78" i="1"/>
  <c r="AA83" i="1"/>
  <c r="AA88" i="1"/>
  <c r="AA93" i="1"/>
  <c r="AA98" i="1"/>
  <c r="AA103" i="1"/>
  <c r="AA108" i="1"/>
  <c r="AA113" i="1"/>
  <c r="AA118" i="1"/>
  <c r="AA123" i="1"/>
  <c r="AA128" i="1"/>
  <c r="AA133" i="1"/>
  <c r="AA138" i="1"/>
  <c r="AA143" i="1"/>
  <c r="AA148" i="1"/>
  <c r="AA153" i="1"/>
  <c r="AA158" i="1"/>
  <c r="AA163" i="1"/>
  <c r="AA168" i="1"/>
  <c r="AA173" i="1"/>
  <c r="AA178" i="1"/>
  <c r="AA183" i="1"/>
  <c r="AA188" i="1"/>
  <c r="AA193" i="1"/>
  <c r="AA198" i="1"/>
  <c r="AA203" i="1"/>
  <c r="AA208" i="1"/>
  <c r="AA213" i="1"/>
  <c r="AA218" i="1"/>
  <c r="AA223" i="1"/>
  <c r="AA228" i="1"/>
  <c r="AA233" i="1"/>
  <c r="AA238" i="1"/>
  <c r="AA243" i="1"/>
  <c r="AA248" i="1"/>
  <c r="AA253" i="1"/>
  <c r="AA258" i="1"/>
  <c r="AA263" i="1"/>
  <c r="AA268" i="1"/>
  <c r="AA273" i="1"/>
  <c r="AA278" i="1"/>
  <c r="AA283" i="1"/>
  <c r="AA288" i="1"/>
  <c r="AA293" i="1"/>
  <c r="AA298" i="1"/>
  <c r="AA303" i="1"/>
  <c r="AA308" i="1"/>
  <c r="AA313" i="1"/>
  <c r="AA318" i="1"/>
  <c r="AA323" i="1"/>
  <c r="AA328" i="1"/>
  <c r="AA333" i="1"/>
  <c r="AA338" i="1"/>
  <c r="AA343" i="1"/>
  <c r="AA348" i="1"/>
  <c r="AA353" i="1"/>
  <c r="AA358" i="1"/>
  <c r="AA363" i="1"/>
  <c r="AA368" i="1"/>
  <c r="AA373" i="1"/>
  <c r="AA378" i="1"/>
  <c r="AA383" i="1"/>
  <c r="AA388" i="1"/>
  <c r="AA393" i="1"/>
  <c r="AA398" i="1"/>
  <c r="AA403" i="1"/>
  <c r="AA408" i="1"/>
  <c r="AA413" i="1"/>
  <c r="AA418" i="1"/>
  <c r="AA423" i="1"/>
  <c r="AA428" i="1"/>
  <c r="AA433" i="1"/>
  <c r="AA438" i="1"/>
  <c r="AA443" i="1"/>
  <c r="AA448" i="1"/>
  <c r="AA453" i="1"/>
  <c r="AA458" i="1"/>
  <c r="AA463" i="1"/>
  <c r="AA468" i="1"/>
  <c r="AA473" i="1"/>
  <c r="AA478" i="1"/>
  <c r="AA483" i="1"/>
  <c r="AA488" i="1"/>
  <c r="AA493" i="1"/>
  <c r="AA498" i="1"/>
  <c r="AA503" i="1"/>
  <c r="AA508" i="1"/>
  <c r="AA513" i="1"/>
  <c r="AA8" i="1"/>
  <c r="R513" i="1" l="1"/>
  <c r="R508" i="1"/>
  <c r="R503" i="1"/>
  <c r="R498" i="1"/>
  <c r="R493" i="1"/>
  <c r="R488" i="1"/>
  <c r="R483" i="1"/>
  <c r="R478" i="1"/>
  <c r="R473" i="1"/>
  <c r="R468" i="1"/>
  <c r="R463" i="1"/>
  <c r="R458" i="1"/>
  <c r="R453" i="1"/>
  <c r="R448" i="1"/>
  <c r="R443" i="1"/>
  <c r="R438" i="1"/>
  <c r="R433" i="1"/>
  <c r="R428" i="1"/>
  <c r="R423" i="1"/>
  <c r="R418" i="1"/>
  <c r="R413" i="1"/>
  <c r="R408" i="1"/>
  <c r="R403" i="1"/>
  <c r="R398" i="1"/>
  <c r="R393" i="1"/>
  <c r="R388" i="1"/>
  <c r="R383" i="1"/>
  <c r="R378" i="1"/>
  <c r="R373" i="1"/>
  <c r="R368" i="1"/>
  <c r="R363" i="1"/>
  <c r="R358" i="1"/>
  <c r="R353" i="1"/>
  <c r="R348" i="1"/>
  <c r="R343" i="1"/>
  <c r="R338" i="1"/>
  <c r="R333" i="1"/>
  <c r="R328" i="1"/>
  <c r="R323" i="1"/>
  <c r="R318" i="1"/>
  <c r="R313" i="1"/>
  <c r="R308" i="1"/>
  <c r="R303" i="1"/>
  <c r="R298" i="1"/>
  <c r="R293" i="1"/>
  <c r="R288" i="1"/>
  <c r="R283" i="1"/>
  <c r="R278" i="1"/>
  <c r="R273" i="1"/>
  <c r="R268" i="1"/>
  <c r="R263" i="1"/>
  <c r="R258" i="1"/>
  <c r="R253" i="1"/>
  <c r="R248" i="1"/>
  <c r="R243" i="1"/>
  <c r="R238" i="1"/>
  <c r="R233" i="1"/>
  <c r="R228" i="1"/>
  <c r="R223" i="1"/>
  <c r="R218" i="1"/>
  <c r="R213" i="1"/>
  <c r="R208" i="1"/>
  <c r="R203" i="1"/>
  <c r="R198" i="1"/>
  <c r="R193" i="1"/>
  <c r="R188" i="1"/>
  <c r="R183" i="1"/>
  <c r="R178" i="1"/>
  <c r="R173" i="1"/>
  <c r="R168" i="1"/>
  <c r="R163" i="1"/>
  <c r="R158" i="1"/>
  <c r="R153" i="1"/>
  <c r="R148" i="1"/>
  <c r="R143" i="1"/>
  <c r="R138" i="1"/>
  <c r="R133" i="1"/>
  <c r="R128" i="1"/>
  <c r="R123" i="1"/>
  <c r="R118" i="1"/>
  <c r="R113" i="1"/>
  <c r="R108" i="1"/>
  <c r="R103" i="1"/>
  <c r="R98" i="1"/>
  <c r="R93" i="1"/>
  <c r="R88" i="1"/>
  <c r="R83" i="1"/>
  <c r="R78" i="1"/>
  <c r="R73" i="1"/>
  <c r="R68" i="1"/>
  <c r="R63" i="1"/>
  <c r="R58" i="1"/>
  <c r="R53" i="1"/>
  <c r="R48" i="1"/>
  <c r="R43" i="1"/>
  <c r="R38" i="1"/>
  <c r="R33" i="1"/>
  <c r="R28" i="1"/>
  <c r="R23" i="1"/>
  <c r="R18" i="1"/>
  <c r="P513" i="1"/>
  <c r="P508" i="1"/>
  <c r="P503" i="1"/>
  <c r="P498" i="1"/>
  <c r="P493" i="1"/>
  <c r="P488" i="1"/>
  <c r="P483" i="1"/>
  <c r="P478" i="1"/>
  <c r="P473" i="1"/>
  <c r="P468" i="1"/>
  <c r="P463" i="1"/>
  <c r="P458" i="1"/>
  <c r="P453" i="1"/>
  <c r="P448" i="1"/>
  <c r="P443" i="1"/>
  <c r="P438" i="1"/>
  <c r="P433" i="1"/>
  <c r="P428" i="1"/>
  <c r="P423" i="1"/>
  <c r="P418" i="1"/>
  <c r="P413" i="1"/>
  <c r="P408" i="1"/>
  <c r="P403" i="1"/>
  <c r="P398" i="1"/>
  <c r="P393" i="1"/>
  <c r="P388" i="1"/>
  <c r="P383" i="1"/>
  <c r="P378" i="1"/>
  <c r="P373" i="1"/>
  <c r="P368" i="1"/>
  <c r="P363" i="1"/>
  <c r="P358" i="1"/>
  <c r="P353" i="1"/>
  <c r="P348" i="1"/>
  <c r="P343" i="1"/>
  <c r="P338" i="1"/>
  <c r="P333" i="1"/>
  <c r="P328" i="1"/>
  <c r="P323" i="1"/>
  <c r="P318" i="1"/>
  <c r="P313" i="1"/>
  <c r="P308" i="1"/>
  <c r="P303" i="1"/>
  <c r="P298" i="1"/>
  <c r="P293" i="1"/>
  <c r="P288" i="1"/>
  <c r="P283" i="1"/>
  <c r="P278" i="1"/>
  <c r="P273" i="1"/>
  <c r="P268" i="1"/>
  <c r="P263" i="1"/>
  <c r="P258" i="1"/>
  <c r="P253" i="1"/>
  <c r="P248" i="1"/>
  <c r="P243" i="1"/>
  <c r="P238" i="1"/>
  <c r="P233" i="1"/>
  <c r="P228" i="1"/>
  <c r="P223" i="1"/>
  <c r="P218" i="1"/>
  <c r="P213" i="1"/>
  <c r="P208" i="1"/>
  <c r="P203" i="1"/>
  <c r="P198" i="1"/>
  <c r="P193" i="1"/>
  <c r="P188" i="1"/>
  <c r="P183" i="1"/>
  <c r="P178" i="1"/>
  <c r="P173" i="1"/>
  <c r="P168" i="1"/>
  <c r="P163" i="1"/>
  <c r="P158" i="1"/>
  <c r="P153" i="1"/>
  <c r="P148" i="1"/>
  <c r="P143" i="1"/>
  <c r="P138" i="1"/>
  <c r="P133" i="1"/>
  <c r="P128" i="1"/>
  <c r="P123" i="1"/>
  <c r="P118" i="1"/>
  <c r="P113" i="1"/>
  <c r="P108" i="1"/>
  <c r="P103" i="1"/>
  <c r="P98" i="1"/>
  <c r="P93" i="1"/>
  <c r="P88" i="1"/>
  <c r="P83" i="1"/>
  <c r="P78" i="1"/>
  <c r="P73" i="1"/>
  <c r="P68" i="1"/>
  <c r="P63" i="1"/>
  <c r="P58" i="1"/>
  <c r="P53" i="1"/>
  <c r="P48" i="1"/>
  <c r="P43" i="1"/>
  <c r="P38" i="1"/>
  <c r="P33" i="1"/>
  <c r="P28" i="1"/>
  <c r="P23" i="1"/>
  <c r="P18" i="1"/>
  <c r="P13" i="1"/>
  <c r="P8" i="1"/>
  <c r="O13" i="1"/>
  <c r="O18" i="1"/>
  <c r="O23" i="1"/>
  <c r="O28" i="1"/>
  <c r="O33" i="1"/>
  <c r="O38" i="1"/>
  <c r="O43" i="1"/>
  <c r="O48" i="1"/>
  <c r="O53" i="1"/>
  <c r="O58" i="1"/>
  <c r="O63" i="1"/>
  <c r="O68" i="1"/>
  <c r="O73" i="1"/>
  <c r="O78" i="1"/>
  <c r="O83" i="1"/>
  <c r="O88" i="1"/>
  <c r="O93" i="1"/>
  <c r="O98" i="1"/>
  <c r="O103" i="1"/>
  <c r="O108" i="1"/>
  <c r="O113" i="1"/>
  <c r="O118" i="1"/>
  <c r="O123" i="1"/>
  <c r="O128" i="1"/>
  <c r="O133" i="1"/>
  <c r="O138" i="1"/>
  <c r="O143" i="1"/>
  <c r="O148" i="1"/>
  <c r="O153" i="1"/>
  <c r="O158" i="1"/>
  <c r="O163" i="1"/>
  <c r="O168" i="1"/>
  <c r="O173" i="1"/>
  <c r="O178" i="1"/>
  <c r="O183" i="1"/>
  <c r="O188" i="1"/>
  <c r="O193" i="1"/>
  <c r="O198" i="1"/>
  <c r="O203" i="1"/>
  <c r="O208" i="1"/>
  <c r="O213" i="1"/>
  <c r="O218" i="1"/>
  <c r="O223" i="1"/>
  <c r="O228" i="1"/>
  <c r="O233" i="1"/>
  <c r="O238" i="1"/>
  <c r="O243" i="1"/>
  <c r="O248" i="1"/>
  <c r="O253" i="1"/>
  <c r="O258" i="1"/>
  <c r="O263" i="1"/>
  <c r="O268" i="1"/>
  <c r="O273" i="1"/>
  <c r="O278" i="1"/>
  <c r="O283" i="1"/>
  <c r="O288" i="1"/>
  <c r="O293" i="1"/>
  <c r="O298" i="1"/>
  <c r="O303" i="1"/>
  <c r="O308" i="1"/>
  <c r="O313" i="1"/>
  <c r="O318" i="1"/>
  <c r="O323" i="1"/>
  <c r="O328" i="1"/>
  <c r="O333" i="1"/>
  <c r="O338" i="1"/>
  <c r="O343" i="1"/>
  <c r="O348" i="1"/>
  <c r="O353" i="1"/>
  <c r="O358" i="1"/>
  <c r="O363" i="1"/>
  <c r="O368" i="1"/>
  <c r="O373" i="1"/>
  <c r="O378" i="1"/>
  <c r="O383" i="1"/>
  <c r="O388" i="1"/>
  <c r="O393" i="1"/>
  <c r="O398" i="1"/>
  <c r="O403" i="1"/>
  <c r="O408" i="1"/>
  <c r="O413" i="1"/>
  <c r="O418" i="1"/>
  <c r="O423" i="1"/>
  <c r="O428" i="1"/>
  <c r="O433" i="1"/>
  <c r="O438" i="1"/>
  <c r="O443" i="1"/>
  <c r="O448" i="1"/>
  <c r="O453" i="1"/>
  <c r="O458" i="1"/>
  <c r="O463" i="1"/>
  <c r="O468" i="1"/>
  <c r="O473" i="1"/>
  <c r="O478" i="1"/>
  <c r="O483" i="1"/>
  <c r="O488" i="1"/>
  <c r="O493" i="1"/>
  <c r="O498" i="1"/>
  <c r="O503" i="1"/>
  <c r="O508" i="1"/>
  <c r="O513" i="1"/>
  <c r="O8" i="1"/>
  <c r="L513" i="1"/>
  <c r="L508" i="1"/>
  <c r="L503" i="1"/>
  <c r="L498" i="1"/>
  <c r="L493" i="1"/>
  <c r="L488" i="1"/>
  <c r="L483" i="1"/>
  <c r="L478" i="1"/>
  <c r="L473" i="1"/>
  <c r="L468" i="1"/>
  <c r="L463" i="1"/>
  <c r="L458" i="1"/>
  <c r="L453" i="1"/>
  <c r="L448" i="1"/>
  <c r="L443" i="1"/>
  <c r="L438" i="1"/>
  <c r="L433" i="1"/>
  <c r="L428" i="1"/>
  <c r="L423" i="1"/>
  <c r="L418" i="1"/>
  <c r="L413" i="1"/>
  <c r="L408" i="1"/>
  <c r="L403" i="1"/>
  <c r="L398" i="1"/>
  <c r="L393" i="1"/>
  <c r="L388" i="1"/>
  <c r="L383" i="1"/>
  <c r="L378" i="1"/>
  <c r="L373" i="1"/>
  <c r="L368" i="1"/>
  <c r="L363" i="1"/>
  <c r="L358" i="1"/>
  <c r="L353" i="1"/>
  <c r="L348" i="1"/>
  <c r="L343" i="1"/>
  <c r="L338" i="1"/>
  <c r="L333" i="1"/>
  <c r="L328" i="1"/>
  <c r="L323" i="1"/>
  <c r="L318" i="1"/>
  <c r="L313" i="1"/>
  <c r="L308" i="1"/>
  <c r="L303" i="1"/>
  <c r="L298" i="1"/>
  <c r="L293" i="1"/>
  <c r="L288" i="1"/>
  <c r="L283" i="1"/>
  <c r="L278" i="1"/>
  <c r="L273" i="1"/>
  <c r="L268" i="1"/>
  <c r="L263" i="1"/>
  <c r="L258" i="1"/>
  <c r="L253" i="1"/>
  <c r="L248" i="1"/>
  <c r="L243" i="1"/>
  <c r="L238" i="1"/>
  <c r="L233" i="1"/>
  <c r="L228" i="1"/>
  <c r="L223" i="1"/>
  <c r="L218" i="1"/>
  <c r="L213" i="1"/>
  <c r="L208" i="1"/>
  <c r="L203" i="1"/>
  <c r="L198" i="1"/>
  <c r="L193" i="1"/>
  <c r="L188" i="1"/>
  <c r="L183" i="1"/>
  <c r="L178" i="1"/>
  <c r="L173" i="1"/>
  <c r="L168" i="1"/>
  <c r="L163" i="1"/>
  <c r="L158" i="1"/>
  <c r="L153" i="1"/>
  <c r="L148" i="1"/>
  <c r="L143" i="1"/>
  <c r="L138" i="1"/>
  <c r="L133" i="1"/>
  <c r="L128" i="1"/>
  <c r="L123" i="1"/>
  <c r="L118" i="1"/>
  <c r="L113" i="1"/>
  <c r="L108" i="1"/>
  <c r="L103" i="1"/>
  <c r="L98" i="1"/>
  <c r="L93" i="1"/>
  <c r="L88" i="1"/>
  <c r="L83" i="1"/>
  <c r="L78" i="1"/>
  <c r="L73" i="1"/>
  <c r="L68" i="1"/>
  <c r="L63" i="1"/>
  <c r="L58" i="1"/>
  <c r="L53" i="1"/>
  <c r="L48" i="1"/>
  <c r="L43" i="1"/>
  <c r="L38" i="1"/>
  <c r="L33" i="1"/>
  <c r="L28" i="1"/>
  <c r="L23" i="1"/>
  <c r="L18" i="1"/>
  <c r="L13" i="1"/>
  <c r="L8" i="1"/>
  <c r="J513" i="1"/>
  <c r="J508" i="1"/>
  <c r="J503" i="1"/>
  <c r="J498" i="1"/>
  <c r="J493" i="1"/>
  <c r="J488" i="1"/>
  <c r="J483" i="1"/>
  <c r="J478" i="1"/>
  <c r="J473" i="1"/>
  <c r="J468" i="1"/>
  <c r="J463" i="1"/>
  <c r="J458" i="1"/>
  <c r="J453" i="1"/>
  <c r="J448" i="1"/>
  <c r="J443" i="1"/>
  <c r="J438" i="1"/>
  <c r="J433" i="1"/>
  <c r="J428" i="1"/>
  <c r="J423" i="1"/>
  <c r="J418" i="1"/>
  <c r="J413" i="1"/>
  <c r="J408" i="1"/>
  <c r="J403" i="1"/>
  <c r="J398" i="1"/>
  <c r="J393" i="1"/>
  <c r="J388" i="1"/>
  <c r="J383" i="1"/>
  <c r="J378" i="1"/>
  <c r="J373" i="1"/>
  <c r="J368" i="1"/>
  <c r="J363" i="1"/>
  <c r="J358" i="1"/>
  <c r="J353" i="1"/>
  <c r="J348" i="1"/>
  <c r="J343" i="1"/>
  <c r="J338" i="1"/>
  <c r="J333" i="1"/>
  <c r="J328" i="1"/>
  <c r="J323" i="1"/>
  <c r="J318" i="1"/>
  <c r="J313" i="1"/>
  <c r="J308" i="1"/>
  <c r="J303" i="1"/>
  <c r="J298" i="1"/>
  <c r="J293" i="1"/>
  <c r="J288" i="1"/>
  <c r="J283" i="1"/>
  <c r="J278" i="1"/>
  <c r="J273" i="1"/>
  <c r="J268" i="1"/>
  <c r="J263" i="1"/>
  <c r="J258" i="1"/>
  <c r="J253" i="1"/>
  <c r="J248" i="1"/>
  <c r="J243" i="1"/>
  <c r="J238" i="1"/>
  <c r="J233" i="1"/>
  <c r="J228" i="1"/>
  <c r="J223" i="1"/>
  <c r="J218" i="1"/>
  <c r="J213" i="1"/>
  <c r="J208" i="1"/>
  <c r="J203" i="1"/>
  <c r="J198" i="1"/>
  <c r="J193" i="1"/>
  <c r="J188" i="1"/>
  <c r="J183" i="1"/>
  <c r="J178" i="1"/>
  <c r="J173" i="1"/>
  <c r="J168" i="1"/>
  <c r="J163" i="1"/>
  <c r="J158" i="1"/>
  <c r="J153" i="1"/>
  <c r="J148" i="1"/>
  <c r="J143" i="1"/>
  <c r="J138" i="1"/>
  <c r="J133" i="1"/>
  <c r="J128" i="1"/>
  <c r="J123" i="1"/>
  <c r="J118" i="1"/>
  <c r="J113" i="1"/>
  <c r="J108" i="1"/>
  <c r="J103" i="1"/>
  <c r="J98" i="1"/>
  <c r="J93" i="1"/>
  <c r="J88" i="1"/>
  <c r="J83" i="1"/>
  <c r="J78" i="1"/>
  <c r="J73" i="1"/>
  <c r="J68" i="1"/>
  <c r="J63" i="1"/>
  <c r="J58" i="1"/>
  <c r="J53" i="1"/>
  <c r="J48" i="1"/>
  <c r="J43" i="1"/>
  <c r="J38" i="1"/>
  <c r="J33" i="1"/>
  <c r="J28" i="1"/>
  <c r="J23" i="1"/>
  <c r="J18" i="1"/>
  <c r="J13" i="1"/>
  <c r="J8" i="1"/>
  <c r="H13" i="1"/>
  <c r="H18" i="1"/>
  <c r="H23" i="1"/>
  <c r="H28" i="1"/>
  <c r="H33" i="1"/>
  <c r="H38" i="1"/>
  <c r="H43" i="1"/>
  <c r="H48" i="1"/>
  <c r="H53" i="1"/>
  <c r="H58" i="1"/>
  <c r="H63" i="1"/>
  <c r="H68" i="1"/>
  <c r="H73" i="1"/>
  <c r="H78" i="1"/>
  <c r="H83" i="1"/>
  <c r="H88" i="1"/>
  <c r="H93" i="1"/>
  <c r="H98" i="1"/>
  <c r="H103" i="1"/>
  <c r="H108" i="1"/>
  <c r="H113" i="1"/>
  <c r="H118" i="1"/>
  <c r="H123" i="1"/>
  <c r="H128" i="1"/>
  <c r="H133" i="1"/>
  <c r="H138" i="1"/>
  <c r="H143" i="1"/>
  <c r="H148" i="1"/>
  <c r="H153" i="1"/>
  <c r="H158" i="1"/>
  <c r="H163" i="1"/>
  <c r="H168" i="1"/>
  <c r="H173" i="1"/>
  <c r="H178" i="1"/>
  <c r="H183" i="1"/>
  <c r="H188" i="1"/>
  <c r="H193" i="1"/>
  <c r="H198" i="1"/>
  <c r="H203" i="1"/>
  <c r="H208" i="1"/>
  <c r="H213" i="1"/>
  <c r="H218" i="1"/>
  <c r="H223" i="1"/>
  <c r="H228" i="1"/>
  <c r="H233" i="1"/>
  <c r="H238" i="1"/>
  <c r="H243" i="1"/>
  <c r="H248" i="1"/>
  <c r="H253" i="1"/>
  <c r="H258" i="1"/>
  <c r="H263" i="1"/>
  <c r="H268" i="1"/>
  <c r="H273" i="1"/>
  <c r="H278" i="1"/>
  <c r="H283" i="1"/>
  <c r="H288" i="1"/>
  <c r="H293" i="1"/>
  <c r="H298" i="1"/>
  <c r="H303" i="1"/>
  <c r="H308" i="1"/>
  <c r="H313" i="1"/>
  <c r="H318" i="1"/>
  <c r="H323" i="1"/>
  <c r="H328" i="1"/>
  <c r="H333" i="1"/>
  <c r="H338" i="1"/>
  <c r="H343" i="1"/>
  <c r="H348" i="1"/>
  <c r="H353" i="1"/>
  <c r="H358" i="1"/>
  <c r="H363" i="1"/>
  <c r="H368" i="1"/>
  <c r="H373" i="1"/>
  <c r="H378" i="1"/>
  <c r="H383" i="1"/>
  <c r="H388" i="1"/>
  <c r="H393" i="1"/>
  <c r="H398" i="1"/>
  <c r="H403" i="1"/>
  <c r="H408" i="1"/>
  <c r="H413" i="1"/>
  <c r="H418" i="1"/>
  <c r="H423" i="1"/>
  <c r="H428" i="1"/>
  <c r="H433" i="1"/>
  <c r="H438" i="1"/>
  <c r="H443" i="1"/>
  <c r="H448" i="1"/>
  <c r="H453" i="1"/>
  <c r="H458" i="1"/>
  <c r="H463" i="1"/>
  <c r="H468" i="1"/>
  <c r="H473" i="1"/>
  <c r="H478" i="1"/>
  <c r="H483" i="1"/>
  <c r="H488" i="1"/>
  <c r="H493" i="1"/>
  <c r="H498" i="1"/>
  <c r="H503" i="1"/>
  <c r="H508" i="1"/>
  <c r="H513" i="1"/>
  <c r="H8" i="1"/>
  <c r="C1" i="19"/>
  <c r="D1" i="19" s="1"/>
  <c r="E1" i="19" s="1"/>
  <c r="F1" i="19" s="1"/>
  <c r="G1" i="19" s="1"/>
  <c r="H1" i="19" s="1"/>
  <c r="I1" i="19" s="1"/>
  <c r="J1" i="19" s="1"/>
  <c r="K1" i="19" s="1"/>
  <c r="L1" i="19" s="1"/>
  <c r="M1" i="19" s="1"/>
  <c r="N1" i="19" s="1"/>
  <c r="O1" i="19" s="1"/>
  <c r="P1" i="19" s="1"/>
  <c r="Q1" i="19" s="1"/>
  <c r="R1" i="19" s="1"/>
  <c r="S1" i="19" s="1"/>
  <c r="T1" i="19" s="1"/>
  <c r="U1" i="19" s="1"/>
  <c r="V1" i="19" s="1"/>
  <c r="X1" i="19" s="1"/>
  <c r="Y1" i="19" s="1"/>
  <c r="Z1" i="19" s="1"/>
  <c r="AA1" i="19" s="1"/>
  <c r="AB1" i="19" s="1"/>
  <c r="AC1" i="19" s="1"/>
  <c r="AD1" i="19" s="1"/>
  <c r="AE1" i="19" s="1"/>
  <c r="AF1" i="19" s="1"/>
  <c r="AG1" i="19" s="1"/>
  <c r="AH1" i="19" s="1"/>
  <c r="AI1" i="19" s="1"/>
  <c r="AJ1" i="19" s="1"/>
  <c r="AK1" i="19" s="1"/>
  <c r="AL1" i="19" s="1"/>
  <c r="AM1" i="19" s="1"/>
  <c r="AN1" i="19" s="1"/>
  <c r="AO1" i="19" s="1"/>
  <c r="AP1" i="19" s="1"/>
  <c r="AQ1" i="19" s="1"/>
  <c r="B1" i="19"/>
  <c r="I233" i="1" l="1"/>
  <c r="I8" i="1" l="1"/>
  <c r="Q13" i="1" l="1"/>
  <c r="Q18" i="1"/>
  <c r="Q23" i="1"/>
  <c r="Q28" i="1"/>
  <c r="Q33" i="1"/>
  <c r="Q38" i="1"/>
  <c r="Q43" i="1"/>
  <c r="Q48" i="1"/>
  <c r="Q53" i="1"/>
  <c r="Q58" i="1"/>
  <c r="Q63" i="1"/>
  <c r="Q68" i="1"/>
  <c r="Q73" i="1"/>
  <c r="Q78" i="1"/>
  <c r="Q83" i="1"/>
  <c r="Q88" i="1"/>
  <c r="Q93" i="1"/>
  <c r="Q98" i="1"/>
  <c r="Q103" i="1"/>
  <c r="Q108" i="1"/>
  <c r="Q113" i="1"/>
  <c r="Q118" i="1"/>
  <c r="Q123" i="1"/>
  <c r="Q128" i="1"/>
  <c r="Q133" i="1"/>
  <c r="Q138" i="1"/>
  <c r="Q143" i="1"/>
  <c r="Q148" i="1"/>
  <c r="Q153" i="1"/>
  <c r="Q158" i="1"/>
  <c r="Q163" i="1"/>
  <c r="Q168" i="1"/>
  <c r="Q173" i="1"/>
  <c r="Q178" i="1"/>
  <c r="Q183" i="1"/>
  <c r="Q188" i="1"/>
  <c r="Q193" i="1"/>
  <c r="Q198" i="1"/>
  <c r="Q203" i="1"/>
  <c r="Q208" i="1"/>
  <c r="Q213" i="1"/>
  <c r="Q218" i="1"/>
  <c r="Q223" i="1"/>
  <c r="Q228" i="1"/>
  <c r="Q233" i="1"/>
  <c r="Q238" i="1"/>
  <c r="Q243" i="1"/>
  <c r="Q248" i="1"/>
  <c r="Q253" i="1"/>
  <c r="Q258" i="1"/>
  <c r="Q263" i="1"/>
  <c r="Q268" i="1"/>
  <c r="Q273" i="1"/>
  <c r="Q278" i="1"/>
  <c r="Q283" i="1"/>
  <c r="Q288" i="1"/>
  <c r="Q293" i="1"/>
  <c r="Q298" i="1"/>
  <c r="Q303" i="1"/>
  <c r="Q308" i="1"/>
  <c r="Q313" i="1"/>
  <c r="Q318" i="1"/>
  <c r="Q323" i="1"/>
  <c r="Q328" i="1"/>
  <c r="Q333" i="1"/>
  <c r="Q338" i="1"/>
  <c r="Q343" i="1"/>
  <c r="Q348" i="1"/>
  <c r="Q353" i="1"/>
  <c r="Q358" i="1"/>
  <c r="Q363" i="1"/>
  <c r="Q368" i="1"/>
  <c r="Q373" i="1"/>
  <c r="Q378" i="1"/>
  <c r="Q383" i="1"/>
  <c r="Q388" i="1"/>
  <c r="Q393" i="1"/>
  <c r="Q398" i="1"/>
  <c r="Q403" i="1"/>
  <c r="Q408" i="1"/>
  <c r="Q413" i="1"/>
  <c r="Q418" i="1"/>
  <c r="Q423" i="1"/>
  <c r="Q428" i="1"/>
  <c r="Q433" i="1"/>
  <c r="Q438" i="1"/>
  <c r="Q443" i="1"/>
  <c r="Q448" i="1"/>
  <c r="Q453" i="1"/>
  <c r="Q458" i="1"/>
  <c r="Q463" i="1"/>
  <c r="Q468" i="1"/>
  <c r="Q473" i="1"/>
  <c r="Q478" i="1"/>
  <c r="Q483" i="1"/>
  <c r="Q488" i="1"/>
  <c r="Q493" i="1"/>
  <c r="Q498" i="1"/>
  <c r="Q503" i="1"/>
  <c r="Q508" i="1"/>
  <c r="Q513" i="1"/>
  <c r="Q8" i="1"/>
  <c r="S8" i="1" l="1"/>
  <c r="S18" i="1"/>
  <c r="S13" i="1"/>
  <c r="S23" i="1"/>
  <c r="S28" i="1"/>
  <c r="S33" i="1"/>
  <c r="S38" i="1"/>
  <c r="S43" i="1"/>
  <c r="S48" i="1"/>
  <c r="S53" i="1"/>
  <c r="S58" i="1"/>
  <c r="S63" i="1"/>
  <c r="S68" i="1"/>
  <c r="S73" i="1"/>
  <c r="S78" i="1"/>
  <c r="S83" i="1"/>
  <c r="S88" i="1"/>
  <c r="S93" i="1"/>
  <c r="S98" i="1"/>
  <c r="S103" i="1"/>
  <c r="S108" i="1"/>
  <c r="S113" i="1"/>
  <c r="S118" i="1"/>
  <c r="S123" i="1"/>
  <c r="S128" i="1"/>
  <c r="S133" i="1"/>
  <c r="S138" i="1"/>
  <c r="S143" i="1"/>
  <c r="S148" i="1"/>
  <c r="S153" i="1"/>
  <c r="S158" i="1"/>
  <c r="S163" i="1"/>
  <c r="S168" i="1"/>
  <c r="S173" i="1"/>
  <c r="S178" i="1"/>
  <c r="S183" i="1"/>
  <c r="S188" i="1"/>
  <c r="S193" i="1"/>
  <c r="S198" i="1"/>
  <c r="S203" i="1"/>
  <c r="S208" i="1"/>
  <c r="S213" i="1"/>
  <c r="S218" i="1"/>
  <c r="S223" i="1"/>
  <c r="S228" i="1"/>
  <c r="S233" i="1"/>
  <c r="S238" i="1"/>
  <c r="S243" i="1"/>
  <c r="S248" i="1"/>
  <c r="S253" i="1"/>
  <c r="S258" i="1"/>
  <c r="S263" i="1"/>
  <c r="S268" i="1"/>
  <c r="S273" i="1"/>
  <c r="S278" i="1"/>
  <c r="S283" i="1"/>
  <c r="S288" i="1"/>
  <c r="S293" i="1"/>
  <c r="S298" i="1"/>
  <c r="S303" i="1"/>
  <c r="S308" i="1"/>
  <c r="S313" i="1"/>
  <c r="S318" i="1"/>
  <c r="S323" i="1"/>
  <c r="S328" i="1"/>
  <c r="S333" i="1"/>
  <c r="S338" i="1"/>
  <c r="S343" i="1"/>
  <c r="S348" i="1"/>
  <c r="S353" i="1"/>
  <c r="S358" i="1"/>
  <c r="S363" i="1"/>
  <c r="S368" i="1"/>
  <c r="S373" i="1"/>
  <c r="S378" i="1"/>
  <c r="S383" i="1"/>
  <c r="S388" i="1"/>
  <c r="S393" i="1"/>
  <c r="S398" i="1"/>
  <c r="S403" i="1"/>
  <c r="S408" i="1"/>
  <c r="S413" i="1"/>
  <c r="S418" i="1"/>
  <c r="S423" i="1"/>
  <c r="S428" i="1"/>
  <c r="S433" i="1"/>
  <c r="S438" i="1"/>
  <c r="S443" i="1"/>
  <c r="S448" i="1"/>
  <c r="S453" i="1"/>
  <c r="S458" i="1"/>
  <c r="S463" i="1"/>
  <c r="S468" i="1"/>
  <c r="S473" i="1"/>
  <c r="S478" i="1"/>
  <c r="S483" i="1"/>
  <c r="S488" i="1"/>
  <c r="S493" i="1"/>
  <c r="S498" i="1"/>
  <c r="S503" i="1"/>
  <c r="S508" i="1"/>
  <c r="S513" i="1"/>
  <c r="M13" i="1"/>
  <c r="M18" i="1"/>
  <c r="M23" i="1"/>
  <c r="M28" i="1"/>
  <c r="M33" i="1"/>
  <c r="M38" i="1"/>
  <c r="M43" i="1"/>
  <c r="M48" i="1"/>
  <c r="M53" i="1"/>
  <c r="M58" i="1"/>
  <c r="M63" i="1"/>
  <c r="M68" i="1"/>
  <c r="M73" i="1"/>
  <c r="M78" i="1"/>
  <c r="M83" i="1"/>
  <c r="M88" i="1"/>
  <c r="M93" i="1"/>
  <c r="M98" i="1"/>
  <c r="M103" i="1"/>
  <c r="M108" i="1"/>
  <c r="M113" i="1"/>
  <c r="M118" i="1"/>
  <c r="M123" i="1"/>
  <c r="M128" i="1"/>
  <c r="M133" i="1"/>
  <c r="M138" i="1"/>
  <c r="M143" i="1"/>
  <c r="M148" i="1"/>
  <c r="M153" i="1"/>
  <c r="M158" i="1"/>
  <c r="M163" i="1"/>
  <c r="M168" i="1"/>
  <c r="M173" i="1"/>
  <c r="M178" i="1"/>
  <c r="M183" i="1"/>
  <c r="M188" i="1"/>
  <c r="M193" i="1"/>
  <c r="M198" i="1"/>
  <c r="M203" i="1"/>
  <c r="M208" i="1"/>
  <c r="M213" i="1"/>
  <c r="M218" i="1"/>
  <c r="M223" i="1"/>
  <c r="M228" i="1"/>
  <c r="M233" i="1"/>
  <c r="M238" i="1"/>
  <c r="M243" i="1"/>
  <c r="M248" i="1"/>
  <c r="M253" i="1"/>
  <c r="M258" i="1"/>
  <c r="M263" i="1"/>
  <c r="M268" i="1"/>
  <c r="M273" i="1"/>
  <c r="M278" i="1"/>
  <c r="M283" i="1"/>
  <c r="M288" i="1"/>
  <c r="M293" i="1"/>
  <c r="M298" i="1"/>
  <c r="M303" i="1"/>
  <c r="M308" i="1"/>
  <c r="M313" i="1"/>
  <c r="M318" i="1"/>
  <c r="M323" i="1"/>
  <c r="M328" i="1"/>
  <c r="M333" i="1"/>
  <c r="M338" i="1"/>
  <c r="M343" i="1"/>
  <c r="M348" i="1"/>
  <c r="M353" i="1"/>
  <c r="M358" i="1"/>
  <c r="M363" i="1"/>
  <c r="M368" i="1"/>
  <c r="M373" i="1"/>
  <c r="M378" i="1"/>
  <c r="M383" i="1"/>
  <c r="M388" i="1"/>
  <c r="M393" i="1"/>
  <c r="M398" i="1"/>
  <c r="M403" i="1"/>
  <c r="M408" i="1"/>
  <c r="M413" i="1"/>
  <c r="M418" i="1"/>
  <c r="M423" i="1"/>
  <c r="M428" i="1"/>
  <c r="M433" i="1"/>
  <c r="M438" i="1"/>
  <c r="M443" i="1"/>
  <c r="M448" i="1"/>
  <c r="M453" i="1"/>
  <c r="M458" i="1"/>
  <c r="M463" i="1"/>
  <c r="M468" i="1"/>
  <c r="M473" i="1"/>
  <c r="M478" i="1"/>
  <c r="M483" i="1"/>
  <c r="M488" i="1"/>
  <c r="M493" i="1"/>
  <c r="M498" i="1"/>
  <c r="M503" i="1"/>
  <c r="M508" i="1"/>
  <c r="M513" i="1"/>
  <c r="M8" i="1"/>
  <c r="K18" i="1"/>
  <c r="K23" i="1"/>
  <c r="K28" i="1"/>
  <c r="K33" i="1"/>
  <c r="K38" i="1"/>
  <c r="K43" i="1"/>
  <c r="K48" i="1"/>
  <c r="K53" i="1"/>
  <c r="K58" i="1"/>
  <c r="K63" i="1"/>
  <c r="K68" i="1"/>
  <c r="K73" i="1"/>
  <c r="K78" i="1"/>
  <c r="K83" i="1"/>
  <c r="K88" i="1"/>
  <c r="K93" i="1"/>
  <c r="K98" i="1"/>
  <c r="K103" i="1"/>
  <c r="K108" i="1"/>
  <c r="K113" i="1"/>
  <c r="K118" i="1"/>
  <c r="K123" i="1"/>
  <c r="K128" i="1"/>
  <c r="K133" i="1"/>
  <c r="K138" i="1"/>
  <c r="K143" i="1"/>
  <c r="K148" i="1"/>
  <c r="K153" i="1"/>
  <c r="K158" i="1"/>
  <c r="K163" i="1"/>
  <c r="K168" i="1"/>
  <c r="K173" i="1"/>
  <c r="K178" i="1"/>
  <c r="K183" i="1"/>
  <c r="K188" i="1"/>
  <c r="K193" i="1"/>
  <c r="K198" i="1"/>
  <c r="K203" i="1"/>
  <c r="K208" i="1"/>
  <c r="K213" i="1"/>
  <c r="K218" i="1"/>
  <c r="K223" i="1"/>
  <c r="K228" i="1"/>
  <c r="K233" i="1"/>
  <c r="K238" i="1"/>
  <c r="K243" i="1"/>
  <c r="K248" i="1"/>
  <c r="K253" i="1"/>
  <c r="K258" i="1"/>
  <c r="K263" i="1"/>
  <c r="K268" i="1"/>
  <c r="K273" i="1"/>
  <c r="K278" i="1"/>
  <c r="K283" i="1"/>
  <c r="K288" i="1"/>
  <c r="K293" i="1"/>
  <c r="K298" i="1"/>
  <c r="K303" i="1"/>
  <c r="K308" i="1"/>
  <c r="K313" i="1"/>
  <c r="K318" i="1"/>
  <c r="K323" i="1"/>
  <c r="K328" i="1"/>
  <c r="K333" i="1"/>
  <c r="K338" i="1"/>
  <c r="K343" i="1"/>
  <c r="K348" i="1"/>
  <c r="K353" i="1"/>
  <c r="K358" i="1"/>
  <c r="K363" i="1"/>
  <c r="K368" i="1"/>
  <c r="K373" i="1"/>
  <c r="K378" i="1"/>
  <c r="K383" i="1"/>
  <c r="K388" i="1"/>
  <c r="K393" i="1"/>
  <c r="K398" i="1"/>
  <c r="K403" i="1"/>
  <c r="K408" i="1"/>
  <c r="K413" i="1"/>
  <c r="K418" i="1"/>
  <c r="K423" i="1"/>
  <c r="K428" i="1"/>
  <c r="K433" i="1"/>
  <c r="K438" i="1"/>
  <c r="K443" i="1"/>
  <c r="K448" i="1"/>
  <c r="K453" i="1"/>
  <c r="K458" i="1"/>
  <c r="K463" i="1"/>
  <c r="K468" i="1"/>
  <c r="K473" i="1"/>
  <c r="K478" i="1"/>
  <c r="K483" i="1"/>
  <c r="K488" i="1"/>
  <c r="K493" i="1"/>
  <c r="K498" i="1"/>
  <c r="K503" i="1"/>
  <c r="K508" i="1"/>
  <c r="K513" i="1"/>
  <c r="K13" i="1"/>
  <c r="K8" i="1"/>
  <c r="I13" i="1"/>
  <c r="I18" i="1"/>
  <c r="I23" i="1"/>
  <c r="I28" i="1"/>
  <c r="I33" i="1"/>
  <c r="I38" i="1"/>
  <c r="I43" i="1"/>
  <c r="I48" i="1"/>
  <c r="I53" i="1"/>
  <c r="I58" i="1"/>
  <c r="I63" i="1"/>
  <c r="I68" i="1"/>
  <c r="I73" i="1"/>
  <c r="I78" i="1"/>
  <c r="I83" i="1"/>
  <c r="I88" i="1"/>
  <c r="I93" i="1"/>
  <c r="I98" i="1"/>
  <c r="I103" i="1"/>
  <c r="I108" i="1"/>
  <c r="I113" i="1"/>
  <c r="I118" i="1"/>
  <c r="I123" i="1"/>
  <c r="I128" i="1"/>
  <c r="I133" i="1"/>
  <c r="I138" i="1"/>
  <c r="I143" i="1"/>
  <c r="I148" i="1"/>
  <c r="I153" i="1"/>
  <c r="I158" i="1"/>
  <c r="I163" i="1"/>
  <c r="I168" i="1"/>
  <c r="I173" i="1"/>
  <c r="I178" i="1"/>
  <c r="I183" i="1"/>
  <c r="I188" i="1"/>
  <c r="I193" i="1"/>
  <c r="I198" i="1"/>
  <c r="I203" i="1"/>
  <c r="I208" i="1"/>
  <c r="I213" i="1"/>
  <c r="I218" i="1"/>
  <c r="I223" i="1"/>
  <c r="I228" i="1"/>
  <c r="I238" i="1"/>
  <c r="I243" i="1"/>
  <c r="I248" i="1"/>
  <c r="I253" i="1"/>
  <c r="I258" i="1"/>
  <c r="I263" i="1"/>
  <c r="I268" i="1"/>
  <c r="I273" i="1"/>
  <c r="I278" i="1"/>
  <c r="I283" i="1"/>
  <c r="I288" i="1"/>
  <c r="I293" i="1"/>
  <c r="I298" i="1"/>
  <c r="I303" i="1"/>
  <c r="I308" i="1"/>
  <c r="I313" i="1"/>
  <c r="I318" i="1"/>
  <c r="I323" i="1"/>
  <c r="I328" i="1"/>
  <c r="I333" i="1"/>
  <c r="I338" i="1"/>
  <c r="I343" i="1"/>
  <c r="I348" i="1"/>
  <c r="I353" i="1"/>
  <c r="I358" i="1"/>
  <c r="I363" i="1"/>
  <c r="I368" i="1"/>
  <c r="I373" i="1"/>
  <c r="I378" i="1"/>
  <c r="I383" i="1"/>
  <c r="I388" i="1"/>
  <c r="I393" i="1"/>
  <c r="I398" i="1"/>
  <c r="I403" i="1"/>
  <c r="I408" i="1"/>
  <c r="I413" i="1"/>
  <c r="I418" i="1"/>
  <c r="I423" i="1"/>
  <c r="I428" i="1"/>
  <c r="I433" i="1"/>
  <c r="I438" i="1"/>
  <c r="I443" i="1"/>
  <c r="I448" i="1"/>
  <c r="I453" i="1"/>
  <c r="I458" i="1"/>
  <c r="I463" i="1"/>
  <c r="I468" i="1"/>
  <c r="I473" i="1"/>
  <c r="I478" i="1"/>
  <c r="I483" i="1"/>
  <c r="I488" i="1"/>
  <c r="I493" i="1"/>
  <c r="I498" i="1"/>
  <c r="I503" i="1"/>
  <c r="I508" i="1"/>
  <c r="I513" i="1"/>
  <c r="D1" i="16"/>
  <c r="E1" i="16" s="1"/>
  <c r="F1" i="16" s="1"/>
  <c r="G1" i="16" s="1"/>
  <c r="H1" i="16" s="1"/>
  <c r="I1" i="16" s="1"/>
  <c r="J1" i="16" s="1"/>
  <c r="K1" i="16" s="1"/>
  <c r="L1" i="16" s="1"/>
  <c r="M1" i="16" s="1"/>
  <c r="N1" i="16" s="1"/>
  <c r="O1" i="16" s="1"/>
  <c r="P1" i="16" s="1"/>
  <c r="Q1" i="16" s="1"/>
  <c r="R1" i="16" s="1"/>
  <c r="S1" i="16" s="1"/>
  <c r="T1" i="16" s="1"/>
  <c r="U1" i="16" s="1"/>
  <c r="V1" i="16" s="1"/>
  <c r="W1" i="16" s="1"/>
  <c r="X1" i="16" s="1"/>
  <c r="Y1" i="16" s="1"/>
  <c r="Z1" i="16" s="1"/>
  <c r="AA1" i="16" s="1"/>
  <c r="AB1" i="16" s="1"/>
  <c r="AC1" i="16" s="1"/>
  <c r="AD1" i="16" s="1"/>
  <c r="AE1" i="16" s="1"/>
  <c r="AF1" i="16" s="1"/>
  <c r="AG1" i="16" s="1"/>
  <c r="AH1" i="16" s="1"/>
  <c r="AI1" i="16" s="1"/>
  <c r="AJ1" i="16" s="1"/>
  <c r="AK1" i="16" s="1"/>
  <c r="AL1" i="16" s="1"/>
  <c r="AM1" i="16" s="1"/>
  <c r="AN1" i="16" s="1"/>
  <c r="AO1" i="16" s="1"/>
  <c r="AP1" i="16" s="1"/>
  <c r="AQ1" i="16" s="1"/>
  <c r="AR1" i="16" s="1"/>
  <c r="C1" i="16"/>
  <c r="B1" i="16"/>
</calcChain>
</file>

<file path=xl/sharedStrings.xml><?xml version="1.0" encoding="utf-8"?>
<sst xmlns="http://schemas.openxmlformats.org/spreadsheetml/2006/main" count="11861" uniqueCount="1002">
  <si>
    <t>Actividad</t>
  </si>
  <si>
    <t>Nombre del indicador</t>
  </si>
  <si>
    <t>Nombre  Objetivo Estratégico</t>
  </si>
  <si>
    <t>Línea de política DAFP</t>
  </si>
  <si>
    <t>Componente Línea de Política</t>
  </si>
  <si>
    <t>Código proyecto</t>
  </si>
  <si>
    <t>Código SUIFP</t>
  </si>
  <si>
    <t>Nombre proyecto</t>
  </si>
  <si>
    <t>PROCESO DE DIRECCIONAMIENTO ESTRATÉGICO</t>
  </si>
  <si>
    <t>Proyectos de inversión SUIFP</t>
  </si>
  <si>
    <t>Estructura ICBF SIIF Nación</t>
  </si>
  <si>
    <t>Líneas de política</t>
  </si>
  <si>
    <t>Proceso</t>
  </si>
  <si>
    <t>Área</t>
  </si>
  <si>
    <t>Cód. Obj.</t>
  </si>
  <si>
    <t>No.</t>
  </si>
  <si>
    <t>Formato Plan de Acción Institucional</t>
  </si>
  <si>
    <t>Fecha de inicio
(DD/MM/AAAA)</t>
  </si>
  <si>
    <t>Fecha de Finalización
(DD/MM/AAAA)</t>
  </si>
  <si>
    <t>Objetivo estratégico</t>
  </si>
  <si>
    <t>Gestión misional y de gobierno</t>
  </si>
  <si>
    <t>2</t>
  </si>
  <si>
    <t>Transparencia, participación y servicio al ciudadano</t>
  </si>
  <si>
    <t>Plan Anticorrupción y de Atención al Ciudadano</t>
  </si>
  <si>
    <t>Participación Ciudadana en la Gestión</t>
  </si>
  <si>
    <t>Servicio al Ciudadano</t>
  </si>
  <si>
    <t>Gestión del talento humano</t>
  </si>
  <si>
    <t>Plan Estratégico de Recursos Humanos</t>
  </si>
  <si>
    <t>Plan Anual de Vacantes</t>
  </si>
  <si>
    <t>Capacitación</t>
  </si>
  <si>
    <t>Bienestar e Incentivos</t>
  </si>
  <si>
    <t>Gestión de la Calidad</t>
  </si>
  <si>
    <t>Eficiencia administrativa</t>
  </si>
  <si>
    <t>Eficiencia Administrativa y Cero Papel</t>
  </si>
  <si>
    <t>Racionalización de Trámites</t>
  </si>
  <si>
    <t>Modernización Institucional</t>
  </si>
  <si>
    <t>Gestión de Tecnologías de información</t>
  </si>
  <si>
    <t>Gestión Documental</t>
  </si>
  <si>
    <t>Gestión Financiera</t>
  </si>
  <si>
    <t>Programación y Ejecución Presupuestal</t>
  </si>
  <si>
    <t>Programa Anual Mensualizado de Caja – PAC</t>
  </si>
  <si>
    <t>Plan Anual de Adquisiciones (PAA)</t>
  </si>
  <si>
    <t>Número de niños y niñas atendidos en el marco de la Atención Integral.</t>
  </si>
  <si>
    <t>Porcentaje de niños y niñas atendidos en Hogares Comunitarios transitados a las Modalidades de Atención Integral</t>
  </si>
  <si>
    <t>Porcentaje de niños y niñas de las modalidades de Primera Infancia, reportados al Ministerio de Educación para la matricula al sistema educativo.</t>
  </si>
  <si>
    <t>Porcentaje de Hogares Comunitarios que cumplen los estándares de la estrategia de Cero a Siempre.</t>
  </si>
  <si>
    <t>Número de CDIs entregados para operación de la modalidades de Atención Integral a la Primera Infancia</t>
  </si>
  <si>
    <t>Número de Unidades de servicio con planes de implementación para salas de lectura.</t>
  </si>
  <si>
    <t>Porcentaje de EAS de atención a la primera infancia con esquemas de fortalecimiento que generen capacidades para gestionar procesos de calidad.</t>
  </si>
  <si>
    <t>Número de visitas de supervisión realizadas a las modalidades de Primera Infancia.</t>
  </si>
  <si>
    <t>Entregar el instructivo de contratación a las Regionales, para el proceso de contratación de las Entidades que administran los servicios de atención integral</t>
  </si>
  <si>
    <t>Diseñar el plan de asistencia técnica de la Subdirección de Operación, con el fin de contribuir con la atención integral en los servicios de primera infancia.</t>
  </si>
  <si>
    <t>Realizar el seguimiento del proceso de contratación de las Regionales, verificando la contratación de la totalidad de cupos de atención integral, según la programación realizada.</t>
  </si>
  <si>
    <t>Implementar el plan de asistencia técnica en las diferentes Regionales según la periodicidad establecida</t>
  </si>
  <si>
    <t>Elaborar la  propuesta de tránsito para cada regional y sus municipios</t>
  </si>
  <si>
    <t>Validar con las regionales la propuesta para la incorporación de los ajustes respectivos</t>
  </si>
  <si>
    <t>Orientar a las Regionales en la Guía de transición al sistema educativo formal</t>
  </si>
  <si>
    <t>Realizar el seguimiento de los comités Regionales con Secretarias de Educación</t>
  </si>
  <si>
    <t>Solicitar las bases de datos entregadas por las Regionales a las Secretarias de Educación</t>
  </si>
  <si>
    <t>Realizar seguimiento permanente a la implementación del lineamiento técnico de la modalidad comunitaria en el marco de la Estrategia de Cero a Siempre.</t>
  </si>
  <si>
    <t xml:space="preserve">Supervisar la implementación de la estrategia de fortalecimiento, de acuerdo a los planes de acompañamiento establecidos a través de los referente técnicos </t>
  </si>
  <si>
    <t>Adelantar proceso de socialización con los operadores, con el equipo de Primera Infancia de la Sede Nacional y con el referente técnico de Primera Infancia de las Regionales donde se lleva a cabo la implementación de los Hogares Comunitarios en tránsito a la integralidad.</t>
  </si>
  <si>
    <t>Revisar los informes de resultados bimestrales en la implementación de la estrategia de atención integral en Hogares Comunitarios.</t>
  </si>
  <si>
    <t>Coordinar los comités técnicos de los diferentes convenios según cronograma establecido</t>
  </si>
  <si>
    <t>Capacitar a los operadores sobre el Sistema de Información SUPERANDO, sensibilizándolos en la responsabilidad del cargue de la información.</t>
  </si>
  <si>
    <t>Analizar informes de los resultados en la implementación de los procesos de formación/cualificación, de acuerdo a los cronogramas académicos</t>
  </si>
  <si>
    <t>Acompañar a la Regional en el proceso de contratación de la operación de los nuevos CDIs</t>
  </si>
  <si>
    <t>Realizar seguimiento mensual  a la puesta en operación de los CDIs recibidos</t>
  </si>
  <si>
    <t>Focalizar las unidades de servicio en las que se ambientarán las salas de lectura</t>
  </si>
  <si>
    <t>Validar los planes de ambientación para la implementación de las salas de lectura en las UDS focalizadas</t>
  </si>
  <si>
    <t>Entregar la dotación y ambientar las Salas de Lectura en las UDS focalizadas</t>
  </si>
  <si>
    <t>Brindar acompañamiento in situ a las UDS y Agentes Educativos en la implementación y sostenibilidad de las Salas de Lectura.</t>
  </si>
  <si>
    <t>Recibir y analizar el Informe trimestral y final de los avances y resultados en la implementación de las Salas de Lectura</t>
  </si>
  <si>
    <t>Hacer seguimiento permanente a la implementación de los lineamientos técnicos del proceso de Fortalecimiento de la educación inicial, en conjunto con los operadores aliados de la Estrategia, de acuerdo con los estándares del Manual Operativo de cada Modalidad integral.</t>
  </si>
  <si>
    <t>Realizar acompañamiento permanente a los operadores aliados en la selección y entrenamiento de los equipos interdisciplinarios locales para la implementación de la estrategia.</t>
  </si>
  <si>
    <t>Realizar reuniones de socialización con los enlaces Regionales de Primera infancia según cronograma establecido</t>
  </si>
  <si>
    <t>Realizar las mesas técnicas para el análisis del Informe mensual y final de evaluación de los avances y resultados en la implementación de la estrategia según cronograma establecido</t>
  </si>
  <si>
    <t>Diseñar cronograma mensual de visitas asignado a cada Regional</t>
  </si>
  <si>
    <t>Realizar verificación en campo del cumplimiento de las visitas realizadas por equipo de Supervisión, según cronograma establecido</t>
  </si>
  <si>
    <t xml:space="preserve">Promoción y prevención </t>
  </si>
  <si>
    <t xml:space="preserve">Servicios administrativos </t>
  </si>
  <si>
    <t>Adquisición de bienes y servicios</t>
  </si>
  <si>
    <t>Dirección de Primera Infancia</t>
  </si>
  <si>
    <t>Comunicación estratégica</t>
  </si>
  <si>
    <t>Coordinación y articulación del SNBF y agentes</t>
  </si>
  <si>
    <t>Direccionamiento estratégico</t>
  </si>
  <si>
    <t>Evaluación y monitoreo de la gestión</t>
  </si>
  <si>
    <t>Gestión de la tecnología e información</t>
  </si>
  <si>
    <t>Gestión financiera</t>
  </si>
  <si>
    <t>Gestión jurídica</t>
  </si>
  <si>
    <t xml:space="preserve">Inspección, vigilancia y control a operadores </t>
  </si>
  <si>
    <t>Mejora e innovación</t>
  </si>
  <si>
    <t>Promoción y prevención</t>
  </si>
  <si>
    <t>Protección</t>
  </si>
  <si>
    <t>Relación con el ciudadano</t>
  </si>
  <si>
    <t>Servicios administrativos</t>
  </si>
  <si>
    <t>Discutir y validar el documento de Ruta Integral de Atenciones (RIA) con agentes e instancias técnicas y decisorias del SNBF. ( seguimiento trimestral cualitativo )</t>
  </si>
  <si>
    <t>Realizar encuentros de socialización y diálogo territorial en torno a la RIA con enfoque diferencial, con niños, niñas y adolescentes, y familias.</t>
  </si>
  <si>
    <t>Gestionar la articulación de la RIA con rutas de atención territoriales ( Seguimiento mensual cualitativo )</t>
  </si>
  <si>
    <t>Elaborar documento oficial de la RIA y someterlo a consideración para su adopción.</t>
  </si>
  <si>
    <t>Diseñar y ejecutar la estrategia de difusión de la RIA, como fase inicial de su implementación     ( Seguimiento mensual cualitativo ).</t>
  </si>
  <si>
    <t>Discutir y validar el documento de Política Nacional de Infancia y Adolescencia (PNIA) con agentes e instancias técnicas y decisorias del SNBF. ( seguimiento trimestral cualitativo )</t>
  </si>
  <si>
    <t>Realizar encuentros de socialización y diálogo territorial en torno a la PNIA con enfoque diferencial, con niños, niñas y adolescentes, y familias.</t>
  </si>
  <si>
    <t>Gestionar la articulación de la RIA con políticas territoriales de infancia y adolescencia. (seguimiento mensual cualitativo )</t>
  </si>
  <si>
    <t>Elaborar documento oficial de la PNIA y someterlo a consideración para su adopción.</t>
  </si>
  <si>
    <t xml:space="preserve">Diseñar y ejecutar la estrategia de difusión de la PNIA, como fase inicial de su implementación. ( Seguimiento mensual cualitativo ). </t>
  </si>
  <si>
    <t>Realizar la contratación de los enlaces PEA ( Prevención de Embarazo en Adolescentes )</t>
  </si>
  <si>
    <t>Realizar gestión con autoridades locales para la implementación de la estrategia en los departamentos priorizados por la Dirección así como en aquellos que manifiesten interés y compromiso en el desarrollo de la misma.</t>
  </si>
  <si>
    <t xml:space="preserve">Definir  33  planes de acción diferenciales por departamento para la implementación de la estrategia </t>
  </si>
  <si>
    <t>Implementación de la estrategia Prevención de Embarazo en Adolescentes</t>
  </si>
  <si>
    <t>Realizar gestión con autoridades locales para la implementación de la estrategia</t>
  </si>
  <si>
    <t>Implementación de la estrategia de Prevención de Embarazo en Adolescentes</t>
  </si>
  <si>
    <t xml:space="preserve">Realizar la contratación de los gestores PEA ( Prevención de Embarazo en Adolescentes ) </t>
  </si>
  <si>
    <t>Realizar inducción y entrenamiento  a los gestores PEA para brindarles herramientas conceptuales y pedagógicas para que realicen formación en sus municipios a cargo</t>
  </si>
  <si>
    <t>Realizar procesos precontractuales del Programa Generaciones con Bienestar en todas las modalidades</t>
  </si>
  <si>
    <t>Realizar seguimiento al 100% de la focalización programada en cada regional.</t>
  </si>
  <si>
    <t xml:space="preserve">Adelantar acciones de articulación interinstitucional para el desarrollo y fortalecimiento del programa Generaciones </t>
  </si>
  <si>
    <t>Realizar el seguimiento monitoreo y control a la operación del Programa Generaciones con Bienestar en sus diferentes modalidades</t>
  </si>
  <si>
    <t xml:space="preserve">Elaborar   formatos de seguimiento a los ejercicios de control social y mesas de participación de niños niñas y adolescentes </t>
  </si>
  <si>
    <t xml:space="preserve">Brindar asistencia técnica a regionales y centros zonales ICBF para la promoción y garantía de   la participación en diferentes instancias de niños, niñas y adolescentes de manera trimestral </t>
  </si>
  <si>
    <t xml:space="preserve">Realizar acciones de seguimiento y monitoreo al desarrollo de los ejercicios de participación y control social en los municipios donde opera el programa GCB y otras estrategias de la Dirección de Niñez y Adolescencia de manera semestral </t>
  </si>
  <si>
    <t xml:space="preserve">Direccionamiento Estratégico </t>
  </si>
  <si>
    <t>Dirección de Niñez y Adolescencia</t>
  </si>
  <si>
    <t>Número de Familias de grupos étnicos atendidas por la modalidad "Territorios Étnicos con Bienestar".</t>
  </si>
  <si>
    <t>Porcentaje de avance en el diseño e implementación de un modelo de enfoque conceptual de inclusión y atención a las familias con las áreas misionales</t>
  </si>
  <si>
    <t>Número de Familias atendidas mediante formas innovadoras de intervención</t>
  </si>
  <si>
    <t>Brindar mensualmente asistencia técnica a las regionales, centros zonales, operadores y comunidades con respecto a la formulación y  ruta operativa de los proyectos en el marco de la modalidad Territorios  Étnicos con Bienestar.</t>
  </si>
  <si>
    <t>Recibir, evaluar y presentar ante el comité Nacional de Territorios Étnicos con Bienestar las propuestas enviadas por las comunidades, Centros Zonales y Regionales, en función de la programación definida según la demanda de los territorios.</t>
  </si>
  <si>
    <t xml:space="preserve">Brindar orientaciones e insumos para la contratación de los proyectos de la modalidad Territorios Étnicos con Bienestar, según la demanda presentada por las Regionales y Centros Zonales. </t>
  </si>
  <si>
    <t>Apoyar la contratación nacional o regional  brindando los insumos correspondientes técnicos, jurídicos y financieros para la implementación de la modalidad de acuerdo a la demanda de los territorios</t>
  </si>
  <si>
    <t>Dirección de Familias y Comunidades</t>
  </si>
  <si>
    <t>Porcentaje de niños y niñas que mejoraron su estado Nutricional que se encuentran en la modalidad Recuperación Nutricional con Enfoque Comunitario - RNEC</t>
  </si>
  <si>
    <t>Numero de Entes Territoriales asesorados en las acciones propias de la Política de Seguridad Alimentaria y Nutricional</t>
  </si>
  <si>
    <t>Numero de capacitaciones a Servidores Públicos, contratistas y Agentes del Sistema Nacional de Bienestar Familiar en las acciones propias de la Política de Seguridad Alimentaria y Nutricional</t>
  </si>
  <si>
    <t>Revisar mensualmente las bases de datos regionales  para  la verificación de la calidad de los datos.</t>
  </si>
  <si>
    <t xml:space="preserve">Realizar seguimiento mensual al reporte de información de las regionales </t>
  </si>
  <si>
    <t>Brindar asistencia técnica mensual a las regionales sobre el registro de información</t>
  </si>
  <si>
    <t>Orientar trimestralmente a las regionales en la elaboración de los planes de intervención, y realizar seguimiento en la implementación de los mismos.</t>
  </si>
  <si>
    <t>Apoyar la capacitación a los operadores nuevos bimestralmente para fortalecer la capacidad técnica .</t>
  </si>
  <si>
    <t>Realizar seguimiento y análisis mensual a las Regionales de los datos registrados en CUENTAME</t>
  </si>
  <si>
    <t xml:space="preserve">Calcular por trimestre el indicador para la verificación del efectivo mejoramiento del estado nutricional de los beneficiarios </t>
  </si>
  <si>
    <t>Definir  mensualmente   la programación de Alimentos de Alto Valor Nutricional solicitada por las regionales para remitir al profesional encargado de la Dirección de Nutrición.</t>
  </si>
  <si>
    <t>Atender y presentar  acciones oportuna y mensualmente sobre las novedades correctivas y preventivas del concesionario y generadas durante el proceso de distribución de Alimentos de Alto Valor Nutricional Bienestarina Más.</t>
  </si>
  <si>
    <t xml:space="preserve">Generar informe mensual en toneladas  de la distribución de Alimentos de Alto Valor Nutricional </t>
  </si>
  <si>
    <t>Verificar y trabajar  modificaciones necesarias con la DIT, para mejorar el aplicativo de información SIM, respecto a las funcionalidades de la programación de Alimentos de Alto Valor Nutricional.</t>
  </si>
  <si>
    <t xml:space="preserve">Generar informe mensual en toneladas de la producción de Alimentos de Alto Valor Nutricional  versus la cantidad consolidada en toneladas solicitadas mediante el FT1  </t>
  </si>
  <si>
    <t>Analizar y verificar mensualmente el cumplimiento de las especificaciones técnicas establecidas por el ICBF y la normatividad legal vigente a través de resultados de laboratorio de control de calidad de las muestras de Alimentos de Alto Valor Nutricional  y Materias Primas.</t>
  </si>
  <si>
    <t>Verificar y supervisar los  estándares de Calidad y BPM a Proveedores de Materias Primas y Suministros Nacionales para la producción de  Alimentos de Alto Valor Nutricional</t>
  </si>
  <si>
    <t>Realizar retroalimentación mensual a las Regionales para que se socializace con los operadores de la modalidad</t>
  </si>
  <si>
    <t>Consolidar  en forma trimestral los resultados de los indicadores de las modalidades para determinar la efectividad de la modalidad .</t>
  </si>
  <si>
    <t>Identificar regionales críticas cada trimestre para establecer prioridades en la asistencia técnica</t>
  </si>
  <si>
    <t xml:space="preserve">Diseñar el cronograma de acompañamiento a las regionales seleccionadas </t>
  </si>
  <si>
    <t>Realizar seguimiento bimestral al cronograma</t>
  </si>
  <si>
    <t>Elaborar informe de gestión frente al desarrollo de las actividades propuestas</t>
  </si>
  <si>
    <t>Diseñar el plan de capacitación en SAN</t>
  </si>
  <si>
    <t>Coordinar con las Regionales la ejecución del plan de capacitación</t>
  </si>
  <si>
    <t xml:space="preserve">Ejecutar el plan de capacitación trimestral para el fortalecimiento de la capacidad técnica </t>
  </si>
  <si>
    <t>Realizar seguimiento y evaluación bimestral a la ejecución del plan</t>
  </si>
  <si>
    <t>Elaborar informe final frente al desarrollo de las actividades propuestas</t>
  </si>
  <si>
    <t xml:space="preserve">Realizar asistencia técnica mensual a las regionales sobre la metodología de microfocalización </t>
  </si>
  <si>
    <t>Realizar seguimiento mensual al proceso de microfocalización de las Regionales</t>
  </si>
  <si>
    <t xml:space="preserve">Consolidar en forma trimestral la información reportada por las regionales </t>
  </si>
  <si>
    <t xml:space="preserve">Realizar seguimiento trimestral a la vinculación de los niños y niñas menores de 5 años a programas de primera Infancia </t>
  </si>
  <si>
    <t>Porcentaje de niños, niñas y adolescentes con situación legal dentro de los 4 meses definidos por la ley.</t>
  </si>
  <si>
    <t>Número de municipios con asistencia técnica para la implementación de las rutas de atención integral para el Restablecimiento de Derechos de la menor de 14 años embarazada.</t>
  </si>
  <si>
    <t>Porcentaje de Regionales con la implementación de servicios para el cumplimiento de sanciones no privativas de libertad.</t>
  </si>
  <si>
    <t>Desarrollar mesa nacional de jóvenes de Proyecto de Vida como espacio de reflexión para el intercambio de experiencias y solución de necesidades.</t>
  </si>
  <si>
    <t>Elaborar la propuesta de Lineamiento de preparación para la Vida Laboral y productiva.</t>
  </si>
  <si>
    <t>Realizar la gestión correspondiente semestral para el proceso de vinculación de los adolescentes y jóvenes de Proyecto Sueños, al componente de educación superior en el proceso de construcción de su proyecto de vida.</t>
  </si>
  <si>
    <t>Realizar la gestión mensual  correspondiente para la Implementación de los Programas que garantice el goce  efectivo de los derechos de los niños, niñas y adolescentes.</t>
  </si>
  <si>
    <t>Realizar en las regionales focalizadas, jornadas de identificación  mensuales de niños, niñas, adolescentes y jóvenes de Proyecto de Vida.</t>
  </si>
  <si>
    <t>Generar diagnostico acerca del comportamiento del indicador identificando las regionales en estado crítico y remitir a los enlaces regionales de acompañamiento a PARD.</t>
  </si>
  <si>
    <t>Brindar asistencia técnica  mensual relacionada con formulación de hoja de vida de los indicadores, reportes automáticos en el sistema y cumplimiento de términos de ley en los procesos de restablecimiento de derechos.</t>
  </si>
  <si>
    <t>Generar informe cuatrimestral de análisis del indicador  y generar las comunicaciones necesarias  a las Direcciones Regionales en pro de lograr el cumplimiento de la meta del indicador</t>
  </si>
  <si>
    <t>Definir criterios de priorización y focalización de la población objeto del acompañamiento.</t>
  </si>
  <si>
    <t>29/02/2016</t>
  </si>
  <si>
    <t>Desarrollar procesos de articulación mensual  con las dependencias del ICBF a nivel nacional y generar procesos de articulación con el SNBF y  el SNARIV del orden nacional y territorial para la atención integral de los niños, niñas y adolescentes focalizados y contactados.</t>
  </si>
  <si>
    <t>Brindar asistencia técnica y asesoría diaria requerida  por las regionales  del ICBF y profesionales de Unidades Móviles.</t>
  </si>
  <si>
    <t>Procesar la información mensual enviada por las regionales del ICBF, generando los reportes y análisis que permitan identificar alertas y correctivos necesarios y oportunos.</t>
  </si>
  <si>
    <t xml:space="preserve">Identificar las  Autoridades Administrativas y Equipos Técnicos Interdisciplinario de  las diferentes Regionales a los cuales se le brindará jornadas de formación y preparación  acerca proceso Administrativo de Restablecimiento de Derechos y  temáticas afines  a la normatividad vigente. </t>
  </si>
  <si>
    <t xml:space="preserve">Desarrollar jornadas semestrales de formación y preparación a  los profesionales que  integran los equipos técnicos interdisciplinarios de las Defensorías y Comisarías de familia  en  el rol que desempeñan dentro del  proceso administrativo de restablecimiento de derechos.        </t>
  </si>
  <si>
    <t xml:space="preserve">Brindar asistencia técnico jurídica mensual a las Autoridades Administrativas a nivel nacional, a los usuarios y a las Dependencias del ICBF que lo requieran, a través de la respuesta a las consultas jurídicas realizadas por medio de los diferentes canales de comunicación. </t>
  </si>
  <si>
    <t xml:space="preserve">Desempeñar bimensualmente la secretaría técnica del Comité Técnico Consultivo Nacional y acompañar técnica y jurídicamente los comités técnicos consultivos PARD regionales a que haya lugar, efectuando seguimiento a las recomendaciones en ellos formuladas con apoyo de la Subdirección de Restablecimiento de Derechos. </t>
  </si>
  <si>
    <t>Identificar las regionales que recibirán la formación y preparación y definir el cronograma.</t>
  </si>
  <si>
    <t>Desarrollar  trimestralmente las jornadas de formación en las regionales identificadas.</t>
  </si>
  <si>
    <t>Coordinar mensualmente con las Direcciones Regionales, la participación de los profesionales que integran los equipos técnicos de las Defensorías de Familia.</t>
  </si>
  <si>
    <t>Realizar el análisis de cifras 2014 y 2015 para establecer diagnóstico</t>
  </si>
  <si>
    <t>Realizar la priorización de municipios en coordinación con el Comité Interinstitucional Consultivo para la Prevención de la Violencia
Sexual y Atención Integral de los Niños, Niñas y Adolescentes Víctimas del Abuso Sexual</t>
  </si>
  <si>
    <t>Brindar asistencia técnica y acompañamiento trimestral a los municipios priorizados</t>
  </si>
  <si>
    <t>Generar informe  trimestral de seguimiento, acompañamiento y formación  a los municipios  con la implementación de las rutas de atención integral para el Restablecimiento de Derechos de la menor de 14 años embarazada.</t>
  </si>
  <si>
    <t>Participar semanalmente en los Comités de Adopciones fortaleciendo el cumplimiento del Lineamiento Técnico Administrativo en los procesos de evaluación y selección de las familias residentes en Colombia que tramitan solicitudes de adopción en las 33 Regionales y 8 IAPAS.</t>
  </si>
  <si>
    <t>Hacer seguimiento mensual a los procesos de los niños y niñas SIN características y necesidades especiales, devueltos por el comité de adopciones a las defensorías de familia en las 33 Regionales y las 8 IAPAS.</t>
  </si>
  <si>
    <t>Divulgar, formar y preparar  a los profesionales de los Comités de Adopciones e integrantes de los equipos de las defensorías de familia de las 33 Regionales y de las 8 IAPAS, en aspectos normativos, legislativos, técnicos y procedimentales con respecto al desarrollo del Programa de Adopción y las diferentes estrategias, de acuerdo al cronograma establecido.</t>
  </si>
  <si>
    <t>Hacer seguimiento mensual a los procesos de los niños, niñas y adolescentes CON características y necesidades especiales, devueltos por el comité de adopciones a las defensorías de familia en las 33 Regionales y las 8 IAPAS.</t>
  </si>
  <si>
    <t>Implementar la estrategia de "súper amigo” en 3 regionales, de acuerdo con el cronograma establecido con el operador.</t>
  </si>
  <si>
    <t>Gestionar mensualmente la participación de los niños, niñas y adolescente CON características y necesidades especiales en el programa Vacaciones en el exterior.</t>
  </si>
  <si>
    <t xml:space="preserve">Requerir mensualmente a las IAPAS y Regionales del ICBF el registro en SIM de la sentencia de Adopción en Firme. </t>
  </si>
  <si>
    <t>Requerir mensualmente a las IAPAS y Regionales del ICBF el cumplimiento en la elaboración y registro de los seguimientos postadopciòn de los niños, niñas y adolescentes adoptados por familias residentes en Colombia, en los casos en los cuales no se haya registrado en el SIM.</t>
  </si>
  <si>
    <t>Solicitar mensualmente a las Autoridades Centrales los informes de seguimiento postadopción de niños, niñas y adolescentes adoptados por familias residentes en el extranjero que las regionales del ICBF o IAPAS soliciten.</t>
  </si>
  <si>
    <t>Solicitar mensualmente a los Organismos Acreditados los informes de seguimiento postadopciòn de familias residentes en el Extranjero, en los casos en los cuales no se ha brindado respuesta a las Regionales.</t>
  </si>
  <si>
    <t>Verificar mensualmente en el SIM el registro de los informes de seguimiento postadopciòn dentro de los términos establecidos en el Lineamiento Técnico Administrativo de Adopciones.</t>
  </si>
  <si>
    <t>Gestionar  la instalación de los Comités Departamentales en el marco de la instancia de coordinación del SRPA.</t>
  </si>
  <si>
    <t>Realizar el  acompañamiento y seguimiento a la elaboración de los planes de acción de los comités departamentales del SNCRPA.</t>
  </si>
  <si>
    <t xml:space="preserve">Brindar asistencia técnica mensual a las mesas de salud con las Secretarías Departamentales y Municipales de cada región,  con el objeto de movilizar las acciones para la promoción, prevención y atención de manera preferente a los adolescentes del SRPA. </t>
  </si>
  <si>
    <t xml:space="preserve">Asesorar y brindar acompañamiento técnico mensual  a las Regionales en el cumplimiento de los Servicios de Atención e intervención en la garantía del ejercicio del derecho a la Educación para los Adolescentes y Jóvenes del SRPA. </t>
  </si>
  <si>
    <t>Gestionar semestralmente alianzas público privadas para la inclusión social de los adolescentes y jóvenes del SRPA.</t>
  </si>
  <si>
    <t xml:space="preserve">Brindar asesoría y acompañamiento técnico  mensual a las Regionales Priorizadas, en la prestación, gestión y operación de los Servicios de Atención para los Adolescentes y Jóvenes que egresan del SRPA, con estrategias pos egreso o inclusión social articulados con los agentes del SNBF en el trabajo con entes territoriales.  </t>
  </si>
  <si>
    <t>Promover semestralmente las formas de atención de inclusión social desarrolladas en el lineamiento técnico en municipios piloto cabecera de circuitos judiciales con carga media por comisión de delitos de adolescentes.</t>
  </si>
  <si>
    <t>Realizar seguimiento y  acompañamiento trimestral  a las  regionales con   la implementación de servicios para el cumplimiento de sanciones no privativas de libertad, priorizadas en la vigencia 2015.</t>
  </si>
  <si>
    <t>Brindar  Asistencia Técnica mensual a las Regionales y operadores  en el fortalecimiento de los servicios de atención para el cumplimiento de sanciones No privativas de libertad.</t>
  </si>
  <si>
    <t xml:space="preserve">Brindar asesoría, orientación y acompañamiento técnico  a las Regionales, operadores judiciales, Defensorías de Familia y operadores pedagógicos para el  Fortalecimiento a la Atención y Uso de Sanciones No Privativas de la Libertad, de acuerdo con el cronograma establecido. </t>
  </si>
  <si>
    <t>Realizar seguimiento  y acompañamiento trimestral al proceso de implementación de la estrategia en las regionales focalizadas en el 2015.</t>
  </si>
  <si>
    <t xml:space="preserve">Brindar Asesoría, Orientación y Acompañamiento Técnico  a la regionales priorizadas para el año 2016, en la implementación del Proceso de formación en Practicas Restaurativas en las unidades de  Servicios  de atención del SRPA, de acuerdo con el cronograma establecido. </t>
  </si>
  <si>
    <t>Dirección de Nutrición</t>
  </si>
  <si>
    <t xml:space="preserve">Protección </t>
  </si>
  <si>
    <t xml:space="preserve">Dirección de Protección </t>
  </si>
  <si>
    <t>Elaborar y aprobar el Programa de Auditorías Internas</t>
  </si>
  <si>
    <t xml:space="preserve">Revisar y ajustar las listas de chequeo y documentos necesarios para el desarrollo de las Auditorias Internas </t>
  </si>
  <si>
    <t>Asignar mensualmente los Auditores Lideres y conformar equipo de Auditor</t>
  </si>
  <si>
    <t>Elaborar, Comunicar y Ejecutar los planes de Auditorias Internas, de acuerdo al programa de Auditorias aprobado</t>
  </si>
  <si>
    <t>Porcentaje de Ejecución de Auditoria del Sistema de Gestión de Calidad a los Macro procesos/procesos de la Sede de la Dirección General.</t>
  </si>
  <si>
    <t>Porcentaje de Informes generados en cumplimiento de funciones asignadas por normas internas y externas</t>
  </si>
  <si>
    <t>Oficina de Control Interno</t>
  </si>
  <si>
    <t>Programar y asignar a cada  responsable en la Oficina de Control Interno de los informes a generar en cumplimiento de las funciones asignadas por normas internas y externas a la entidad</t>
  </si>
  <si>
    <t xml:space="preserve">Hacer seguimiento mensual al cumplimiento por parte del ICBF de la obligaciones establecidas por las distintas normas internas y externas </t>
  </si>
  <si>
    <t>Realizar seguimiento cuatrimestral a las acciones establecidas en el plan anticorrupción y de atención al ciudadano</t>
  </si>
  <si>
    <t>Realizar informe de cierre sobre el cumplimiento del PM formulado para la vigencia 2015-2016, del último trimestre 2015</t>
  </si>
  <si>
    <t>Realizar seguimiento mensual a los reportes de avance al PM CGR, remitidos por las Regionales y lideres de proceso de la Sede de la Dirección General .</t>
  </si>
  <si>
    <t>Acompañar a las Regionales y lideres de procesos de la Sede de la Dirección General en la formulación del Nuevo PM CGR 2016-2017 y reporte del plan a la Contraloría General de la República</t>
  </si>
  <si>
    <t>Número de Municipios y departamentos asistidos técnicamente en el ciclo de gestión de la Política Pública de primera Infancia, Infancia Adolescencia y fortalecimiento a la Familia</t>
  </si>
  <si>
    <t>Número de entidades territoriales con acompañamiento para la implementación de la Ruta Integral de Atenciones</t>
  </si>
  <si>
    <t>Coordinar y brindar la asistencia técnica en la creación y consolidación de mesas de participación de niños, niñas y adolescentes</t>
  </si>
  <si>
    <t xml:space="preserve">Fortalecer procesos organizativos de mujeres indígenas </t>
  </si>
  <si>
    <t>Coordinar la conformación y poner en marcha la Red Territorial de Protección Integral en los territorios con las nuevas administraciones de gobierno</t>
  </si>
  <si>
    <t>Valorar y analizar los resultados de la experiencia de cooperación técnica territorial desarrollada a través del convenio de cooperación suscrito e implementado en 2015</t>
  </si>
  <si>
    <t>Definir en conjunto con la comisión de Primera Infancia las entidades territoriales en las cuales se continuará la construcción e implementación de la RIA</t>
  </si>
  <si>
    <t>Apoyar el proceso de implementación de mecanismos o rutas para la reglamentación del proceso de transición de los niños y niñas de los programas de educación inicial a la educación preescolar (grado 0) de acuerdo al cronograma establecido</t>
  </si>
  <si>
    <t>Establecer mecanismos de articulación interna (ICBF) para el abordaje de las RIAs propias (enfoque diferencial) y articulación con la política de infancia y adolescencia de acuerdo al cronograma establecido</t>
  </si>
  <si>
    <t>Coordinar y brindar asistencia técnica en la implementación de la RIA de primera infancia en los entidades territoriales focalizadas</t>
  </si>
  <si>
    <t>Porcentaje de indicadores del SUIN con información disponible según su hoja de vida.</t>
  </si>
  <si>
    <t>Número de proyectos tipo de inversión formulados y socializados con las entidades territoriales con el fin de acceder a recursos del Sistema de Regalias.</t>
  </si>
  <si>
    <t>Formular la política pública de infancia y adolescencia en el marco del comité ejecutivo del SNBF, en coordinación con las dependencias del ICBF pertinentes de acuerdo al cronograma establecido</t>
  </si>
  <si>
    <t>Concertar instrumentos de gestión con los agentes del SNBF para el desarrollo de acciones a favor de la garantía de los derechos de niños, niñas y adolescentes</t>
  </si>
  <si>
    <t>Realizar validación con entidades nacionales del Plan de Acción SNBF 2015-2018</t>
  </si>
  <si>
    <t>Diseñar herramientas técnicas dirigidas a fortalecer los procesos de planeación de la gestión del SNBF en las entidades territoriales, de acuerdo al cronograma establecido</t>
  </si>
  <si>
    <t>Capacitar de acuerdo al cronograma establecido a equipos de gobierno en la consulta y uso del SUIN como herramienta de formulación de planes de desarrollo y gestión de políticas públicas en territorio</t>
  </si>
  <si>
    <t>Actualizar los indicadores en el aplicativo del Sistema Único de Información de la Niñez (SUIN)</t>
  </si>
  <si>
    <t>Establecer esquemas de análisis de información SUIN - SINFONIA de acuerdo al plan establecido</t>
  </si>
  <si>
    <t>Realizar acuerdos con las entidades para lograr análisis y reportes con enfoque diferencial</t>
  </si>
  <si>
    <t>Fortalecer técnicamente a los referentes del SNBF en la gestión de recursos orientados a la primera infancia, infancia, adolescencia y fortalecimiento familiar</t>
  </si>
  <si>
    <t>Elaborar proyectos tipo para la gestión de recursos de regalías orientados a primera infancia, infancia y adolescencia, y fortalecimiento a la familia.</t>
  </si>
  <si>
    <t>Acompañar técnicamente a las entidades territoriales que lo requieran, en la gestión de recursos orientados a la primera infancia, infancia, adolescencia y fortalecimiento familiar</t>
  </si>
  <si>
    <t>Coordinar asistencia técnica, en el marco de la CIPI, para la ejecución y seguimiento de recursos Conpes de primera infancia</t>
  </si>
  <si>
    <t xml:space="preserve">Coordinación y articulación del SNBF y agentes </t>
  </si>
  <si>
    <t>Número de Municipios y departamentos monitoreados en la operación de los Consejos de Política Social</t>
  </si>
  <si>
    <t xml:space="preserve">Monitorear y consolidar la información de las instancias de Desarrollo técnico y de participación del SNBF </t>
  </si>
  <si>
    <t>Porcentaje de cumplimiento de compromisos formulados en las mesas publicas y rendición de cuentas</t>
  </si>
  <si>
    <t>Dirección de Planeación y Control de Gestión</t>
  </si>
  <si>
    <t>Porcentaje de quejas, reclamos y sugerencias solucionados oportunamente</t>
  </si>
  <si>
    <t>Socializar los resultados obtenidos en la Encuesta de Satisfacción año 2015, al interior del ICBF</t>
  </si>
  <si>
    <t>Definir la estrategia y los mecanismos para la medición de la satisfacción del cliente externo del ICBF.</t>
  </si>
  <si>
    <t>Desarrollar el proceso de contratación del operador que llevará a cabo la implementación de la estrategia de medición de la satisfacción.</t>
  </si>
  <si>
    <t>Aplicar a través de mecanismos como Cliente Incognito, Grupos Focales y encuesta de satisfacción, la medición, valoración y análisis de los resultados que dan cuenta de la satisfacción del cliente externo.</t>
  </si>
  <si>
    <t>Consolidar las acciones de mejora presentadas por los Responsables Regionales de Servicios y Atención frente a los resultados de las mediciones de satisfacción.</t>
  </si>
  <si>
    <t>Levantar y consolidar información de los modelos de servicio de los puntos de atención del ICBF.</t>
  </si>
  <si>
    <t>Analizar y definir conjuntamente con las áreas responsables de los diferentes programas, trámites y servicios, operacionalmente el modelo.</t>
  </si>
  <si>
    <t>Documentar y socializar con los líderes de los diferentes procesos  el modelo de atención al ciudadano.</t>
  </si>
  <si>
    <t>Realizar seguimiento trimestral a las regionales en la definición de los planes de mejora y el seguimiento correspondiente.</t>
  </si>
  <si>
    <t>Porcentaje de cobertura del plan de Bienestar</t>
  </si>
  <si>
    <t>Porcentaje de vacantes en la planta global</t>
  </si>
  <si>
    <t>Porcentaje de servidores capacitados</t>
  </si>
  <si>
    <t>Construir el plan de bienestar social</t>
  </si>
  <si>
    <t>Contratar el plan de bienestar social</t>
  </si>
  <si>
    <t>Ejecutar las actividades del plan de bienestar de acuerdo al cronograma definido</t>
  </si>
  <si>
    <t xml:space="preserve">Realizar seguimiento bimestral a los indicadores del PIB </t>
  </si>
  <si>
    <t xml:space="preserve">Entregar  informe final de ejecución </t>
  </si>
  <si>
    <t>Verificar e identificar las vacantes existentes mensualmente en la planta global y compararlas versus las necesidades regionales</t>
  </si>
  <si>
    <t>Solicitar autorización de provisión a la CNSC, en caso de vacantes definitivas.</t>
  </si>
  <si>
    <t>Realizar seguimiento mensual a las vacantes</t>
  </si>
  <si>
    <t>Construir del Plan de Capacitación Nacional</t>
  </si>
  <si>
    <t>Contratar los componentes del Plan Institucional de Capacitación</t>
  </si>
  <si>
    <t>Ejecutar las actividades del Plan Institucional de Capacitación, de acuerdo a la programación</t>
  </si>
  <si>
    <t>Realizar seguimiento bimestral al PIC</t>
  </si>
  <si>
    <t>Entregar informe final de ejecución</t>
  </si>
  <si>
    <t>Ejecutar de actividades de acuerdo con los cronogramas establecidos</t>
  </si>
  <si>
    <t>Elaborar informe final de ejecución 2016</t>
  </si>
  <si>
    <t>Revisar y realizar ajustes al plan</t>
  </si>
  <si>
    <t>Código</t>
  </si>
  <si>
    <t>PA-01 (Indicativo)</t>
  </si>
  <si>
    <t>PA-02
(Indicativo)</t>
  </si>
  <si>
    <t>PA-03
(Indicativo)</t>
  </si>
  <si>
    <t>PA-04
(Indicativo)</t>
  </si>
  <si>
    <t>PA-05
(Indicativo)</t>
  </si>
  <si>
    <t>PA-06
(Indicativo)</t>
  </si>
  <si>
    <t>PA-07
(Indicativo)</t>
  </si>
  <si>
    <t>PA-08
(Indicativo)</t>
  </si>
  <si>
    <t>PA-10
(Indicativo)</t>
  </si>
  <si>
    <t>PA-11
(Indicativo)</t>
  </si>
  <si>
    <t>PA-12
(Indicativo)</t>
  </si>
  <si>
    <t>PA-13
(Indicativo)</t>
  </si>
  <si>
    <t>PA-14
(Indicativo)</t>
  </si>
  <si>
    <t>PA-15
(Indicativo)</t>
  </si>
  <si>
    <t>PA-16
(Indicativo)</t>
  </si>
  <si>
    <t>PA-17
(Indicativo)</t>
  </si>
  <si>
    <t>PA-18
(indicativo)</t>
  </si>
  <si>
    <t>PA-19
(indicativo)</t>
  </si>
  <si>
    <t>PA-20
(indicativo)</t>
  </si>
  <si>
    <t>PA-21
(indicativo)</t>
  </si>
  <si>
    <t>PA-22</t>
  </si>
  <si>
    <t>PA-23</t>
  </si>
  <si>
    <t>PA-24
(Indicativo)</t>
  </si>
  <si>
    <t>PA-25
(Indicativo)</t>
  </si>
  <si>
    <t>PA-26
(Indicativo)</t>
  </si>
  <si>
    <t>PA-27
(Indicativo)</t>
  </si>
  <si>
    <t>PA-28
(Indicativo)</t>
  </si>
  <si>
    <t>PA-29
(Indicativo)</t>
  </si>
  <si>
    <t>PA-30
(Indicativo)</t>
  </si>
  <si>
    <t>PA-31</t>
  </si>
  <si>
    <t>PA-32</t>
  </si>
  <si>
    <t>PA-33</t>
  </si>
  <si>
    <t>PA-34</t>
  </si>
  <si>
    <t>PA-37
(Indicativo)</t>
  </si>
  <si>
    <t>PA-38
(Indicativo)</t>
  </si>
  <si>
    <t>PA-39</t>
  </si>
  <si>
    <t>PA-40
(Indicativo)</t>
  </si>
  <si>
    <t>PA-41
(Indicativo)</t>
  </si>
  <si>
    <t>PA-42
(Indicativo)</t>
  </si>
  <si>
    <t>PA-43
(Indicativo)</t>
  </si>
  <si>
    <t>PA-44
(Indicativo)</t>
  </si>
  <si>
    <t>PA-45
(Indicativo)</t>
  </si>
  <si>
    <t>PA-102</t>
  </si>
  <si>
    <t>PA-101</t>
  </si>
  <si>
    <t>PA-99</t>
  </si>
  <si>
    <t>PA-100</t>
  </si>
  <si>
    <t>PA-90</t>
  </si>
  <si>
    <t>PA-91</t>
  </si>
  <si>
    <t>PA-93</t>
  </si>
  <si>
    <t>PA-94</t>
  </si>
  <si>
    <t>PA-95</t>
  </si>
  <si>
    <t>PA-92</t>
  </si>
  <si>
    <t>PA-98</t>
  </si>
  <si>
    <t>PA-72</t>
  </si>
  <si>
    <t>PA-73</t>
  </si>
  <si>
    <t>PA-74</t>
  </si>
  <si>
    <t>PA-49</t>
  </si>
  <si>
    <t>PA-47</t>
  </si>
  <si>
    <t>PA-48</t>
  </si>
  <si>
    <t>PA-46</t>
  </si>
  <si>
    <t>Dirección de Servicios y Atención</t>
  </si>
  <si>
    <t>Dirección de Gestión Humana</t>
  </si>
  <si>
    <t>PA-53</t>
  </si>
  <si>
    <t>Número de Regionales que implementan la Estrategia de Compras Locales y Compras Eficientes</t>
  </si>
  <si>
    <t>PA-54</t>
  </si>
  <si>
    <t>Número de modalidades de atención del ICBF que cuentan con modelos de costos.</t>
  </si>
  <si>
    <t>Actualizar las bases de datos de oferta y demanda publicadas en la página WEB del ICBF, en el espacio asignado a la Estrategia de Compras Locales, cada tres meses.</t>
  </si>
  <si>
    <t>Realizar seguimiento al cumplimiento de la obligación contractual de compra local, en todas las Regionales del ICBF, teniendo en cuenta la periodicidad establecida por cada supervisor de contrato.</t>
  </si>
  <si>
    <t>Coordinar encuentros de oferta y demanda, para la implementación de la Estrategia de Compras Locales en las Regionales donde aún no se ha desarrollado.</t>
  </si>
  <si>
    <t>Determinar con base en la estructura programática y el Plan Anual de Adquisiciones de la Entidad, las modalidades de atención que requieren de modelos de costos y acordar con las áreas misionales la remisión de la información requerida.</t>
  </si>
  <si>
    <t>Elaborar y entregar periódicamente los modelos de costos solicitados por las diferentes áreas misionales de la Sede de la Dirección General, que cumplan con la información requerida para realizarlos.</t>
  </si>
  <si>
    <t>Socializar la metodología para la elaboración de las Fichas de Condiciones Técnicas requeridas para adelantar los estudios de costos.</t>
  </si>
  <si>
    <t>Dirección de Abastecimiento</t>
  </si>
  <si>
    <t>PA-55</t>
  </si>
  <si>
    <t>Socializar  los elementos técnicos y conceptuales que orientan la elaboración del Plan Anual de Adquisiciones y el reporte a su seguimiento.</t>
  </si>
  <si>
    <t>Coordinar con la Dirección de Información y Tecnología, el desarrollo de mejoras  a   la funcionalidad del sistema de información PACCO, el cual recopila y captura los datos del Plan Anual de Adquisiciones</t>
  </si>
  <si>
    <t xml:space="preserve">Efectuar el seguimiento mensual, respecto a la aplicabilidad de las directrices, a la calidad y oportunidad de la información. </t>
  </si>
  <si>
    <t>Generar los informes, reportes e indicadores que presentan los resultados de programar y hacer el seguimiento al Plan Anual de Adquisiciones.</t>
  </si>
  <si>
    <t>Participar en los comités de seguimiento de Contratación mensual</t>
  </si>
  <si>
    <t>PA-60</t>
  </si>
  <si>
    <t>Porcentaje de implementación de la estrategia Cero Papel</t>
  </si>
  <si>
    <t>Revisar y replantear la política existente para Cero Papel al interior del ICBF</t>
  </si>
  <si>
    <t xml:space="preserve">Sensibilizar e implementar la nueva política Cero Papel </t>
  </si>
  <si>
    <t>Realizar el nuevo Diagnostico del Consumo de papel a Nivel Nacional</t>
  </si>
  <si>
    <t>PA-62</t>
  </si>
  <si>
    <t>Realizar el diagnóstico de archivos organizados para realzar transferencias al Archivo central</t>
  </si>
  <si>
    <t>Elaborar el documento “Plan de Transferencias.”</t>
  </si>
  <si>
    <t>Modificar y ajustar el cronograma de transferencias  a que haya lugar para retroalimentar en la planeación de nuevas transferencias.</t>
  </si>
  <si>
    <t>Realizar el seguimiento a las transferencias realizadas por medio de punteo y actualizar el inventario documental para el cumplimiento oportuno del cronograma planeado.</t>
  </si>
  <si>
    <t>PA-58</t>
  </si>
  <si>
    <t>Porcentaje de avance de la gestión para la realización de Estudios y Diseños</t>
  </si>
  <si>
    <t>PA-57</t>
  </si>
  <si>
    <t>Porcentaje de cumplimiento en el diseño e implementación de un modelo de gestión administrativa</t>
  </si>
  <si>
    <t>PA-56</t>
  </si>
  <si>
    <t>PA-59</t>
  </si>
  <si>
    <t>Número de intervenciones en infraestructura para la prestación de los servicios administrativos en las Sedes Regionales, Centros Zonales y demás unidades aplicativas.</t>
  </si>
  <si>
    <t>Determinar el cumplimiento de norma actual de los estudios y diseños existentes</t>
  </si>
  <si>
    <t>Establecer las prioridades y gestionar los recursos necesarios</t>
  </si>
  <si>
    <t>Dirección Administrativa</t>
  </si>
  <si>
    <t>PA-103</t>
  </si>
  <si>
    <t>PA-104</t>
  </si>
  <si>
    <t>PA-106</t>
  </si>
  <si>
    <t xml:space="preserve">Identificar, priorizar y realizar estudios de caso trimestrales de las solicitudes que llegan a la Oficina de Aseguramiento de la Calidad </t>
  </si>
  <si>
    <t>Realizar y priorizar  visitas de acuerdo a la capacidad operativa de la Oficina a Entidades que prestan el Servicio Público de Bienestar Familiar</t>
  </si>
  <si>
    <t>Realizar seguimiento trimestral al cumplimiento de los planes de mejora propuestos por las Entidades que prestan el Servicio Público de Bienestar Familiar, como respuesta a las situaciones encontradas en las visitas y realizar el cierre de los que hayan cumplido</t>
  </si>
  <si>
    <t>Elaborar trimestralmente informe sobre las condiciones de la prestación de los servicios misionales del ICBF, a partir de las acciones de Inspección realizadas por la Oficina</t>
  </si>
  <si>
    <t>Realizar trimestralmente programa de auditoría de la Oficina de Aseguramiento de la Calidad</t>
  </si>
  <si>
    <t xml:space="preserve">Ejecutar y evaluar trimestralmente el programa de auditoría realizado por la Oficina de Aseguramiento de la Calidad </t>
  </si>
  <si>
    <t>Realizar seguimiento trimestral al cumplimiento de los planes de mejoramiento propuestos por las Entidades que prestan el Servicio Público de Bienestar Familiar, como respuesta a los hallazgos encontrados en las auditorías</t>
  </si>
  <si>
    <t>Divulgar la naturaleza, ventajas y alcance de la Norma Técnica 001 - ICBF en las instituciones interesadas en el proceso de implementación.</t>
  </si>
  <si>
    <t>identificar y priorizar las Entidades interesadas en la implementación de la NTE ICBF 001 (2012)</t>
  </si>
  <si>
    <t>Establecer planes de trabajo con las Entidades que realizarán la implementación de la NTE ICBF 001 (2012)</t>
  </si>
  <si>
    <t>Evaluar el cumplimiento l de los planes de trabajo realizados con las Entidades que participan en el proceso de implementación de la NTE ICBF 001 (2012)</t>
  </si>
  <si>
    <t>Oficina de Aseguramiento de la Calidad</t>
  </si>
  <si>
    <t>PA-77</t>
  </si>
  <si>
    <t>Número de campañas desarrolladas que alcanzan cobertura nacional y cumplen con el plan de medios programado</t>
  </si>
  <si>
    <t>PA-78</t>
  </si>
  <si>
    <t>Número de visitas a la información publicada por la Oficina Asesora de Comunicaciones en la pagina web.</t>
  </si>
  <si>
    <t>PA-79</t>
  </si>
  <si>
    <t>Conceptualizar, diseñar y producir la campaña sus piezas publicitarias y plan de medios</t>
  </si>
  <si>
    <t>Realizar medición de impacto, efectividad y alcance de la campaña No. 1</t>
  </si>
  <si>
    <t>Realizar medición de impacto, efectividad y alcance de la campaña No. 2</t>
  </si>
  <si>
    <t>Realizar medición de impacto, efectividad y alcance de la campaña No. 3</t>
  </si>
  <si>
    <t>Realizar medición de impacto, efectividad y alcance de la campaña No. 4</t>
  </si>
  <si>
    <t>Generar contenidos de difusión en el portal web</t>
  </si>
  <si>
    <t>Actualización de información de interés y temas específicos</t>
  </si>
  <si>
    <t>Monitoreo y seguimiento a usuarios portal web (Tipos de consulta)</t>
  </si>
  <si>
    <t>Difusión de programas institucionales de radio, televisión y prensa</t>
  </si>
  <si>
    <t>Realizar monitoreo de medios</t>
  </si>
  <si>
    <t>Formular comunicados de prensa, temas mediáticos</t>
  </si>
  <si>
    <t>Realizar informes especiales sobre temas específicos del l ICBF.</t>
  </si>
  <si>
    <t>Oficina asesora de Comunicaciones</t>
  </si>
  <si>
    <t>PA-63</t>
  </si>
  <si>
    <t>PA-64</t>
  </si>
  <si>
    <t>Porcentaje de contratos liquidados de la Sede de la Dirección Nacional y Direcciones Regionales</t>
  </si>
  <si>
    <t>Realizar mesas de trabajo con las áreas supervisoras para gestionar la liquidación de los contratos.</t>
  </si>
  <si>
    <t xml:space="preserve">Dirección de Contratación </t>
  </si>
  <si>
    <t>PA-68</t>
  </si>
  <si>
    <t>PA-69</t>
  </si>
  <si>
    <t>PA-70</t>
  </si>
  <si>
    <t>PA-71</t>
  </si>
  <si>
    <t>Gestionar alianzas con fuentes oficiales y no oficiales para la consecución de recursos técnicos y financieros.</t>
  </si>
  <si>
    <t xml:space="preserve">Ejecutar actividades de recreación y esparcimiento para el mes del niño con el apoyo del sector privado </t>
  </si>
  <si>
    <t>Gestionar apoyo en servicios con el sector privado para la celebración del día del niño</t>
  </si>
  <si>
    <t>Gestionar apoyo para la campaña navideña del año 2016</t>
  </si>
  <si>
    <t>Realizar un Mapeo de los posibles donantes</t>
  </si>
  <si>
    <t xml:space="preserve">Realizar reuniones con donantes potenciales </t>
  </si>
  <si>
    <t>Gestionar recursos con fuentes oficiales y no oficiales de cooperación.</t>
  </si>
  <si>
    <t>Participar en las actividades  de articulación de la cooperación en los 18 departamentos priorizados.</t>
  </si>
  <si>
    <t>Elaborar  (8) rutas de seguimiento, una por cada uno de los departamentos priorizados en 2016 y realizar acompañamiento a los 10 departamentos que se encuentran en fase 2, según las rutas elaboradas en 2015.</t>
  </si>
  <si>
    <t>PA-52</t>
  </si>
  <si>
    <t xml:space="preserve">Identificar las quejas disciplinarias de vigencias anteriores </t>
  </si>
  <si>
    <t xml:space="preserve">Hacer reparto mensual de quejas </t>
  </si>
  <si>
    <t>Analizar la queja y elaborar la decisión que en derecho corresponda</t>
  </si>
  <si>
    <t>Oficina de Cooperación y Convenios</t>
  </si>
  <si>
    <t>Oficina de Control Interno Disciplinario</t>
  </si>
  <si>
    <t>PA-50</t>
  </si>
  <si>
    <t>PA-51</t>
  </si>
  <si>
    <t>Dirección Financiera</t>
  </si>
  <si>
    <t xml:space="preserve">Distribuir a las Direcciones Regionales  el PAC aprobado por el Ministerio de Hacienda </t>
  </si>
  <si>
    <t>PA-66</t>
  </si>
  <si>
    <t>Porcentaje de cumplimiento de diseño e implementación del modelo de acompañamiento.</t>
  </si>
  <si>
    <t>Diseñar metodología de medición de los acuerdos de gestión para los directores regionales.</t>
  </si>
  <si>
    <t>Diseñar metodología para la gestión de buenas prácticas y articulación entre regionales.</t>
  </si>
  <si>
    <t>Ejecutar encuentros de directores regionales según los lineamientos de la dirección general.</t>
  </si>
  <si>
    <t>Implementar la evaluación de los acuerdos de gestión de directores regionales.</t>
  </si>
  <si>
    <t>Implementar  la gestión de buenas prácticas y articulación entre regionales.</t>
  </si>
  <si>
    <t>PA-65</t>
  </si>
  <si>
    <t>Identificar ajustes y/o nuevas temáticas judiciales y administrativas para la actualización de la Política de prevención del daño antijurídico.</t>
  </si>
  <si>
    <t>Analizar y ajustar el documento actual de Política de Prevención del Daño Antijurídico del ICBF, frente a los lineamientos expedidos por la Agencia Nacional de Defensa Jurídica del Estado - ANDJE.</t>
  </si>
  <si>
    <t>Socializar mediante Videoconferencia y/o visitas a las Direcciones Regionales, las modificaciones realizadas a la política de acuerdo a la normativa vigente.</t>
  </si>
  <si>
    <t xml:space="preserve">Oficina de Gestión Regional </t>
  </si>
  <si>
    <t>Oficina Asesora Jurídica</t>
  </si>
  <si>
    <t>PA-86</t>
  </si>
  <si>
    <t>Realizar referenciamiento ( benchmarking ) sobre modelos de innovación y gestión del conocimiento.</t>
  </si>
  <si>
    <t>Analizar el diagnóstico y las brechas del ICBF frente al modelo de gestión que promueve el Premio Nacional a la Excelencia y la Innovación en la Gestión.</t>
  </si>
  <si>
    <t>Formular el plan de cierre de brechas del ICBF frente al modelo de gestión que promueve el Premio Nacional a la Excelencia y la Innovación en la Gestión.</t>
  </si>
  <si>
    <t>Porcentaje de avance en la implementación del Plan para postulación al Premio Colombiano a la Calidad de la Gestión</t>
  </si>
  <si>
    <t>PA-87</t>
  </si>
  <si>
    <t>PA-88</t>
  </si>
  <si>
    <t>PA-89</t>
  </si>
  <si>
    <t>Identificar trámites y priorizar en el SUIT a racionalizar</t>
  </si>
  <si>
    <t>Racionalizar  trámites priorizados</t>
  </si>
  <si>
    <t>Publicar trámites actualizados y racionalizados en el portal SUIT</t>
  </si>
  <si>
    <t xml:space="preserve">Evaluar la racionalización de los trámites vigencia </t>
  </si>
  <si>
    <t xml:space="preserve">Diseñar y socializar  el plan de rendición pública de cuentas y mesas públicas del ICBF con su respectivo cronograma, metas y componentes en el  2016.  </t>
  </si>
  <si>
    <t>Definir y socializar las líneas de acción 2016   y  consolidar la programación de esta meta del nivel nacional, regional y zonal.</t>
  </si>
  <si>
    <t xml:space="preserve">Realizar seguimiento mensual  a la gestión de los eventos de rendición de cuentas y mesas públicas del nivel Nacional, Regional y Zonal y presentar el informe del primer semestre y segundo semestre </t>
  </si>
  <si>
    <t>Realizar seguimiento a los compromisos adquiridos con las comunidades en el desarrollo de las mesas públicas   a fin de  garantizar  mayor impacto de este proceso tanto en la gestión del servicio público de bienestar familiar como en el ejercicio de la participación ciudadana.</t>
  </si>
  <si>
    <t>Apoyar y evaluar el evento de rendición pública de cuentas   del  nivel Nacional 2016, presentar el informe final y ajustar formatos y cartillas  de este proceso en el 2016.</t>
  </si>
  <si>
    <t>PA-96</t>
  </si>
  <si>
    <t>Número de Evaluaciones e investigaciones realizadas</t>
  </si>
  <si>
    <t>PA-97</t>
  </si>
  <si>
    <t>Desarrollar la Ejecución y Alistamiento de las Evaluaciones, Investigaciones, Estudios y Encuestas (capacitación, operativo de campo, supervisión y critica de la información, sistematización, depuración)</t>
  </si>
  <si>
    <t xml:space="preserve">Revisar, analizar y aprobar los informes de avance, finales y los insumos de socialización de resultados . </t>
  </si>
  <si>
    <t>Desarrollar el procesamiento, análisis y construcción de recomendaciones de las Evaluaciones, Investigaciones, Estudios y Encuestas</t>
  </si>
  <si>
    <t>Realizar socialización y seguimiento de los resultados de las Evaluaciones, Investigaciones, Estudios y Encuestas</t>
  </si>
  <si>
    <t>Realizar documentación funcional del aplicativo SIMEI de acuerdo a las nuevos desarrollos que se le realicen a la herramienta</t>
  </si>
  <si>
    <t>Capacitar y brindar soporte permanente a los usuarios del aplicativo SIMEI</t>
  </si>
  <si>
    <t>Desarrollar e implementar salidas gerenciales del SIMEI de acuerdo a lo que se trabaja con el tablero de control de la entidad</t>
  </si>
  <si>
    <t>Definir la agenda de estudios y análisis  con las áreas misionales y los organismos de cooperación internacional.</t>
  </si>
  <si>
    <t>Gestionar la validación de contenidos y publicar el documento final de estudios y análisis realizados</t>
  </si>
  <si>
    <t>Socializar los resultados y participar activamente en la sociedad del conocimiento.</t>
  </si>
  <si>
    <t>PA-75</t>
  </si>
  <si>
    <t>PA-76</t>
  </si>
  <si>
    <t>Porcentaje de avance en la implementación del plan estratégico de desarrollo informático y tecnológico del ICBF</t>
  </si>
  <si>
    <t>Elaborar cronograma de trabajo para la fase 1 de las alternativas de integración de los sistemas  misionales del ICBF ( arquitectura de información y arquitectura de aplicaciones).</t>
  </si>
  <si>
    <t>Construir segundo servicio WEB de intercambio de información de acuerdo con el plan trabajo de implementación de interoperabilidad.</t>
  </si>
  <si>
    <t>Ejecutar la fase 1 de arquitectura de aplicaciones - Definición e implementación de los nuevos sistemas transversales: seguridad y cargue masivo de datos</t>
  </si>
  <si>
    <t xml:space="preserve">Ejecutar la fase 1 de arquitectura de información - Optimización base de la información almacenada en Bases de datos </t>
  </si>
  <si>
    <t xml:space="preserve">Elaborar plan de mantenimiento de sistemas de información </t>
  </si>
  <si>
    <t>Elaborar fichas técnicas para estudios de mercado de adquisición de parque computacional y licenciamiento software</t>
  </si>
  <si>
    <t>Formular Plan de transición de IPv4 a IPv6 - Versión 0</t>
  </si>
  <si>
    <t xml:space="preserve">Ejecutar el plan de mantenimiento de sistemas de información </t>
  </si>
  <si>
    <t>Realizar adquisición de parque computacional y licenciamiento de software</t>
  </si>
  <si>
    <t>PA-01</t>
  </si>
  <si>
    <t>PA-02</t>
  </si>
  <si>
    <t>PA-03</t>
  </si>
  <si>
    <t>PA-04</t>
  </si>
  <si>
    <t>PA-05</t>
  </si>
  <si>
    <t>PA-06</t>
  </si>
  <si>
    <t>PA-07</t>
  </si>
  <si>
    <t>PA-08</t>
  </si>
  <si>
    <t>PA-10</t>
  </si>
  <si>
    <t>PA-11</t>
  </si>
  <si>
    <t>PA-12</t>
  </si>
  <si>
    <t>PA-13</t>
  </si>
  <si>
    <t>PA-14</t>
  </si>
  <si>
    <t>PA-15</t>
  </si>
  <si>
    <t>PA-16</t>
  </si>
  <si>
    <t>PA-17</t>
  </si>
  <si>
    <t>PA-18</t>
  </si>
  <si>
    <t>PA-19</t>
  </si>
  <si>
    <t>PA-20</t>
  </si>
  <si>
    <t>PA-21</t>
  </si>
  <si>
    <t>PA-24</t>
  </si>
  <si>
    <t>PA-25</t>
  </si>
  <si>
    <t>PA-26</t>
  </si>
  <si>
    <t>PA-27</t>
  </si>
  <si>
    <t>PA-28</t>
  </si>
  <si>
    <t>PA-29</t>
  </si>
  <si>
    <t>PA-30</t>
  </si>
  <si>
    <t>PA-36</t>
  </si>
  <si>
    <t>PA-37</t>
  </si>
  <si>
    <t>PA-38</t>
  </si>
  <si>
    <t>PA-40</t>
  </si>
  <si>
    <t>PA-41</t>
  </si>
  <si>
    <t>PA-42</t>
  </si>
  <si>
    <t>PA-43</t>
  </si>
  <si>
    <t>PA-44</t>
  </si>
  <si>
    <t>PA-45</t>
  </si>
  <si>
    <t>PA-82</t>
  </si>
  <si>
    <t>PA-85</t>
  </si>
  <si>
    <t>1004001210000</t>
  </si>
  <si>
    <t>ASISTENCIA A LA PRIMERA INFANCIA A NIVEL NACIONAL</t>
  </si>
  <si>
    <t>C-320-1504-4</t>
  </si>
  <si>
    <t>2012011000127</t>
  </si>
  <si>
    <t>PREVENCIÓN Y PROMOCION PARA LA PROTECCION INTEGRAL DE LOS DERECHOS DE LA NIÑEZ Y ADOLESCENCIA A NIVEL NACIONAL</t>
  </si>
  <si>
    <t>C-320-1504-11</t>
  </si>
  <si>
    <t>PREVENCION Y PROMOCION PARA LA PROTECCION INTEGRAL DE LOS DERECHOS  DE LA NIÑEZ Y ADOLESCENCIA AL NIVEL NACIONAL</t>
  </si>
  <si>
    <t>1004001230000</t>
  </si>
  <si>
    <t>APOYO FORMATIVO A LA FAMILIA PARA SER GARANTE DE DERECHOS A NIVEL NACIONAL</t>
  </si>
  <si>
    <t>C-320-1504-6</t>
  </si>
  <si>
    <t>APOYO FORMATIVO A LA FAMILIA PARA SER GARANTE  DE DERECHOS A NIVEL NACIONAL</t>
  </si>
  <si>
    <t>2012011000130</t>
  </si>
  <si>
    <t>DESARROLLAR ACCIONES DE PROMOCIÓN Y PREVENCIÓN EN EL MARCO DE LA POLÍTICA DE SEGURIDAD ALIMENTARIA Y NUTRICIONAL EN EL TERRITORIO NACIONAL</t>
  </si>
  <si>
    <t>C-320-1504-13</t>
  </si>
  <si>
    <t>1004000480000</t>
  </si>
  <si>
    <t>PROTECCION -ACCIONES PARA PRESERVAR Y RESTITUIR EL EJERCICIO INTEGRAL DE LOS DERECHOS DE LA NINEZ Y LA FAMILIA</t>
  </si>
  <si>
    <t>C-320-1504-7</t>
  </si>
  <si>
    <t>PROTECCIÓN-ACCIONES PARA PRESERVAR Y RESTITUIR EL EJERCICIO INTEGRAL DE LOS DERECHOS DE LA NIÑEZ Y LA FAMILIA</t>
  </si>
  <si>
    <t>2015011000189</t>
  </si>
  <si>
    <t>FORTALECIMIENTO DEL SISTEMA NACIONAL DE BIENESTAR FAMILIAR A NIVEL NACIONAL</t>
  </si>
  <si>
    <t>C-520-1500-2</t>
  </si>
  <si>
    <t>1004000020000</t>
  </si>
  <si>
    <t>IMPLEMENTACION DEL PLAN ESTRATEGICO DE DESARROLLO INFORMATICO Y TECNOLOGICO DEL ICBF</t>
  </si>
  <si>
    <t>C-223-300-1</t>
  </si>
  <si>
    <t xml:space="preserve">IMPLEMENTACION DEL PLAN ESTRATEGICO DE DESARROLLO INFORMATICO Y TECNOLOGICO DEL ICBF </t>
  </si>
  <si>
    <t>1004000520000</t>
  </si>
  <si>
    <t>APLICACION DE LA PROMOCION Y FOMENTO PARA LA CONSTRUCCION DE UNA CULTURA DE LOS DERECHOS DE LA NINEZ Y LA FAMILIA</t>
  </si>
  <si>
    <t>C-320-1504-1</t>
  </si>
  <si>
    <t>1004000490000</t>
  </si>
  <si>
    <t>ESTUDIOS SOCIALES OPERATIVOS Y ADMINISTRATIVOS PARA MEJORAR LA GESTION INSTITUCIONAL</t>
  </si>
  <si>
    <t>C-410-300-6</t>
  </si>
  <si>
    <t>2015011000186</t>
  </si>
  <si>
    <t>CONSTRUCCION Y ADECUACIÓN DE INFRAESTRUCTURA PARA LA OPERACIÓN DEL ICBF A NIVEL NACIONAL</t>
  </si>
  <si>
    <t>C-111-1500-1</t>
  </si>
  <si>
    <t>CONSTRUCCIÓN Y ADECUACIÓN DE INFRAESTRUCTURA PARA LA OPERACIÓN DEL ICBF A NIVEL NACIONAL</t>
  </si>
  <si>
    <t>2015011000182</t>
  </si>
  <si>
    <t>ASISTENCIA AL MODELO DE INTERVENCIÓN SOCIAL DEL ICBF A NIVEL NACIONAL</t>
  </si>
  <si>
    <t>C-520-1500-1</t>
  </si>
  <si>
    <t>Porcentaje de Integración del modelo de costos del ICBF dentro de las Metas Sociales y Financieras</t>
  </si>
  <si>
    <t>Porcentaje de Avance en el Desarrollo del modelo de Distribución de Recursos</t>
  </si>
  <si>
    <t xml:space="preserve">Acompañar a  las regionales y procesos del nivel nacional para recibir la auditoria externa de calidad, seguridad y salud en el trabajo y ambiental </t>
  </si>
  <si>
    <t>Formular e implementar plan de trabajo de acciones correctivas producto de la auditoría  externa y verificar  su implementación</t>
  </si>
  <si>
    <t>Realizar seguimiento a  la implementación y sostenibilidad al Sistema Integrado de Gestión</t>
  </si>
  <si>
    <t>Formular  plan de trabajo para la transición de los ejes del calidad y ambiental de acuerdo a las nuevas versiones 2015</t>
  </si>
  <si>
    <t>Realizar seguimiento a  la implementación  de las acciones correctivas del Sistema de Seguridad de la información producto de la auditoria externa de 2015</t>
  </si>
  <si>
    <t>Realizar convocatoria para el desarrollo del modelo de innovación y gestión del conocimiento</t>
  </si>
  <si>
    <t>Diseñar el modelo de innovación y gestión del conocimiento para el ICBF</t>
  </si>
  <si>
    <t>Formular el plan de implementación del modelo de innovación y gestión del conocimiento</t>
  </si>
  <si>
    <t>Seguimiento trimestral a la Implementación del plan de cierre de brechas del ICBF frente al modelo de gestión que promueve el Premio Nacional a la Excelencia y la Innovación en la Gestión.</t>
  </si>
  <si>
    <t>Evaluar del grado o nivel de implementación del plan para el cierre de brechas del ICBF frente al diagnóstico inicial y al modelo de gestión que promueve el Premio Nacional a la Excelencia y la Innovación en la Gestión.</t>
  </si>
  <si>
    <t>Seguimiento mensual al desarrollo  del plan de implementación del modelo de innovación y gestión del conocimiento</t>
  </si>
  <si>
    <t>Dirección de Información y Tecnología</t>
  </si>
  <si>
    <t>PA-80</t>
  </si>
  <si>
    <t>Concertar con Presidencia y DPS la metas para la vigencia</t>
  </si>
  <si>
    <t>Revisar la metodología de seguimiento a la ejecución presupuestal asociándola a ejecución de metas sociales y al PACCO</t>
  </si>
  <si>
    <t>Reportar y comunicar la información mensualizada sobre el estado de la ejecución</t>
  </si>
  <si>
    <t xml:space="preserve">Actualizar y validar la información del  SIM con la programación y lineamientos  </t>
  </si>
  <si>
    <t>Definir procedimiento para la implementación y enlace con el SIM</t>
  </si>
  <si>
    <t xml:space="preserve">Realizar piloto con dos proyectos </t>
  </si>
  <si>
    <t>Integrar la información con la programación de metas sociales y financieras a partir de canastas definidas por la D. abastecimiento,</t>
  </si>
  <si>
    <t>Presupuesto de la vigencia</t>
  </si>
  <si>
    <t>Meta de la vigencia</t>
  </si>
  <si>
    <t>Porcentaje de Autoridades Administrativas y Equipos Técnicos Interdisciplinarios, capacitados en el proceso Administrativo de Restablecimiento de Derechos y temáticas afines.</t>
  </si>
  <si>
    <t>Realizar seguimiento mensual la ejecución de las metas sociales y financieras de las Regionales</t>
  </si>
  <si>
    <t>Definir los criterios de focalización y priorización a utilizar para el proceso de tránsito en las regionales</t>
  </si>
  <si>
    <t>Realizar seguimiento a la contratación de los cupos por concepto de tránsito a la integralidad</t>
  </si>
  <si>
    <t xml:space="preserve">Realizar seguimiento mensual al cargue de la información en el aplicativo SUPERANDO de los agentes educativos formados/cualificados.  </t>
  </si>
  <si>
    <t>Participar en mesas intersectoriales nacionales que se convoquen para apoyar la construcción del plan de cualificación permanente del talento humano en primera infancia .</t>
  </si>
  <si>
    <t>Organizar con la Dirección Administrativa el procedimiento para el recibo de nuevas infraestructuras</t>
  </si>
  <si>
    <t>Presupuestar el valor de la dotación  a adquirir en los CDIs que no cuenten con este ítem</t>
  </si>
  <si>
    <t>Hacer seguimiento a la cualificación de los agentes educativos durante la  implementación de la estrategia, según cronograma establecido.</t>
  </si>
  <si>
    <t xml:space="preserve"> Consolidar mensualmente a nivel Nacional los resultados de cierre de las visitas realizadas por los equipos supervisores</t>
  </si>
  <si>
    <t xml:space="preserve">Seguimiento periódico a la implementación de la Estrategia de Prevención de Embarazo en Adolescentes en territorio </t>
  </si>
  <si>
    <t xml:space="preserve">Seguimiento periódico  a la implementación de la Estrategia de Prevención de Embarazo en Adolescentes en territorio </t>
  </si>
  <si>
    <t>Realizar la focalización de los agentes educativos a formar según criterios establecidos por la Dirección de Niñez</t>
  </si>
  <si>
    <t>Seguimiento periódico a procesos de formación presencial y virtual</t>
  </si>
  <si>
    <t>Realizar seguimiento a la contratación de la operación del Programa Generaciones en todas sus modalidades.</t>
  </si>
  <si>
    <t>Brindar asistencia técnica mensual en la ejecución de los proyectos de la modalidad Territorios Étnicos con Bienestar a Regionales, Centros Zonales del ICBF, entidades del Sistema Nacional de Bienestar Familiar, socios estratégicos, familias y comunidades para el cumplimiento de los objetivos, metas sociales y  financieras planteadas.</t>
  </si>
  <si>
    <t>Brindar asistencia técnica periódica para la adecuación de la oferta y la definición de la ruta de operación de la modalidad</t>
  </si>
  <si>
    <t>Brindar periódicamente asistencia técnica  y operativa a nivel regional  y zonal frente a la implementación de la modalidad, verificando el cumplimiento de las metas sociales y financieras estipuladas</t>
  </si>
  <si>
    <t xml:space="preserve">Elaborar y ejecutar el plan de capacitación en forma semestral para fortalecer la capacidad técnica de las regionales </t>
  </si>
  <si>
    <t xml:space="preserve">Identificar mensualmente  los operadores nuevos para  la definición de las necesidades de capacitación </t>
  </si>
  <si>
    <t>Realizar retroalimentación mensual a las Regionales frente a las información registrada en el CUENTAME</t>
  </si>
  <si>
    <t xml:space="preserve">Socializar con las regionales los resultados del indicador para retroalimentar a los operadores de las modalidades </t>
  </si>
  <si>
    <t xml:space="preserve">Seguimiento mensual a las regionales críticas para determinar avances en la  recuperación nutricional de los niños y las niñas </t>
  </si>
  <si>
    <t>Preparar los temas de asesoría con base en los resultados de 2015</t>
  </si>
  <si>
    <t xml:space="preserve">Realizar acompañamiento mensual a las Regionales para apoyar la asesoría a los entes territoriales </t>
  </si>
  <si>
    <t xml:space="preserve">Identificar trimestralmente los niños y niñas sin atención por la oferta institucional para realizar la inclusión a la oferta institucional </t>
  </si>
  <si>
    <t xml:space="preserve">Analizar los estudios y diseños con los que actualmente cuenta el ICBF y no se ha emprendido intervención de la infraestructura </t>
  </si>
  <si>
    <t>Establecer estrategias de normalización de estudios y diseños no implementados</t>
  </si>
  <si>
    <t>Identificar las necesidades de intervención</t>
  </si>
  <si>
    <t>Desarrollar las obras civiles de construcción, adecuación, mantenimiento y ampliación de infraestructura</t>
  </si>
  <si>
    <t>Verificación de descargas de formatos (citaciones y formatos institucionales)</t>
  </si>
  <si>
    <t>Clasificar notas  en prensa, radio y televisión, para consolidar notas positivas de temas misionales.</t>
  </si>
  <si>
    <t>Realizar la  identificación y selección de las temáticas para Investigaciones, Estudios  y Encuestas priorizadas para esta vigencia.</t>
  </si>
  <si>
    <t>Diseñar e implementar el modulo de registro de hojas de vida en el aplicativo SIMEI</t>
  </si>
  <si>
    <t>Diseñar e implementar el modulo de Bitácoras que de cuenta de las modificaciones realizadas a las hojas de vida de los indicadores y a las variables del plan de acción</t>
  </si>
  <si>
    <t>Ejecutar los estudios y análisis (gestión de información,  identificación de metodologías para el análisis, elaboración de instrumentos de recolección de información, revisión bibliográfica, trabajo de campo, elaboración del estudio o análisis y validación con las áreas competentes y los actores aliados).</t>
  </si>
  <si>
    <t>Elaborar los planes de incidencia en las temáticas desarrolladas con los documentos de los estudios y análisis</t>
  </si>
  <si>
    <t>Coordinar  la puesta en marcha del procedimiento de asistencia técnica en los departamentos para la incidencia en planes de desarrollo en relación con los temas de primera infancia, infancia y adolescencia y fortalecimiento de la operación del SNBF en territorios</t>
  </si>
  <si>
    <t>Ejercer periódicamente la Secretaria Técnica del Consejo Nacional de Política Social, el Comité Ejecutivo del SNBF, Mesa de Seguimiento a la Niñez Indígena, Mesa de Gasto Publico en Niñez y Mesa Nacional SUIN</t>
  </si>
  <si>
    <t xml:space="preserve">Orientar técnicamente y realizar seguimiento periódico a las Mesas de Infancia, Adolescencia y Familia </t>
  </si>
  <si>
    <t>Realizar informes periódicos sobre la gestión de los Consejos de Política Social Departamental y Municipal de las vigencias 2015 y 2016</t>
  </si>
  <si>
    <t>Implementar y hacer seguimiento periódico al plan de Acción SNBF 2015-2018</t>
  </si>
  <si>
    <t>Generar boletines periódicos de análisis de situación de los derechos de los niños, niñas y adolescentes, de acuerdo con el SUIN.</t>
  </si>
  <si>
    <t>Consolidar el avance del segundo semestre del 2015 del Plan de Mejoramiento, validarlo y reportarlo a la Contraloría General de la Republica en el Sistema SIRECI.</t>
  </si>
  <si>
    <t>Consolidar el avance del primer  semestre del 2016 del Plan de Mejoramiento, validarlo y reportarlo a la Contraloría General de la Republica en el Sistema SIRECI.</t>
  </si>
  <si>
    <t>Socializar la obligación contractual incluida en los contratos de Primera Infancia , Protección y Recuperación Nutricional - vigencia 2016, con los supervisores de contrato, operadores y enlaces de las Regionales ICBF.</t>
  </si>
  <si>
    <t>Publicar en la WEB del ICBF, los resultados de los encuentros de compras locales, de forma periódica, de acuerdo con los encuentros realizados en cada Regional del ICBF.</t>
  </si>
  <si>
    <t>Alinear la documentación del proceso Gestión de Contratación en el proceso Adquisición de bienes y servicios.</t>
  </si>
  <si>
    <t>Publicar  la documentación del proceso Gestión de Contratación en el proceso Adquisición de bienes y servicios.</t>
  </si>
  <si>
    <t>Socializar la documentación del proceso Gestión de Contratación en el proceso Adquisición de bienes y servicios.</t>
  </si>
  <si>
    <t>Establecer la Línea base de contratos pendientes por liquidar dentro del primer término establecido por la normatividad vigente.</t>
  </si>
  <si>
    <t>Establecer el plan de acción t los responsables  para proceder a liquidar los contratos en el termino establecido.</t>
  </si>
  <si>
    <t xml:space="preserve">Identificar 8 departamentos  para la implementación de la estrategia, a partir de los criterios de presencia de los actores de cooperación y necesidades de articulación del territorio. </t>
  </si>
  <si>
    <t xml:space="preserve">Realizar  un  (1) Plan de trabajo para la  gestión de alianzas </t>
  </si>
  <si>
    <t xml:space="preserve">Realizar un (1) Plan de trabajo para la consecución de los servicios, identificando los posibles aliados. </t>
  </si>
  <si>
    <t xml:space="preserve">Reportar  la consecución de los servicios, debidamente cuantificados y soportados. </t>
  </si>
  <si>
    <t>Elaborar y enviar los informes de cierre de la vigencia 2015, respecto al cumplimiento de las funciones asignadas por normas internas y externas a la entidad, a las entidades destinatarias o a los Lideres del proceso o Dependencia y demás partes interesadas.</t>
  </si>
  <si>
    <t>Elaborar y enviar los informes mensuales de seguimiento a las entidades destinatarias o a los Lideres del proceso o Dependencia y demás partes interesadas.</t>
  </si>
  <si>
    <t>Definir la estrategia integral de comunicación del modelo, así como los mecanismos para el seguimiento y la evaluación.</t>
  </si>
  <si>
    <t>Actualizar la normatividad interna de acuerdo a los términos establecidos en la Ley 1755 de 2015 para la gestión de PQRS.</t>
  </si>
  <si>
    <t xml:space="preserve"> Realizar seguimiento mensual de la Dirección de Servicios y Atención, respecto a la calidad en el registro, tipificación, oportunidad y direccionamiento de las quejas, reclamos y sugerencias, recibidas en el ICBF a nivel nacional, regional y zonal, a través de las distintas fuentes de información, canales electrónicos y no electrónicos de atención.</t>
  </si>
  <si>
    <t>Capacitar a los enlaces y profesionales de las diferentes dependencias de la Sede de la Dirección General, con el fin de optimizar los tiempos de respuesta.</t>
  </si>
  <si>
    <t>Diseñar y formular el cronograma de actividades por línea del plan estratégico para el año</t>
  </si>
  <si>
    <t>Realizar seguimiento Trimestral a las líneas que componen el plan</t>
  </si>
  <si>
    <t>Realizar la provisión de las vacantes</t>
  </si>
  <si>
    <t>Elaborar y enviar los informes finales de cada Auditoria que se genere mensualmente al Director Regional , al Líder de Proceso y demás interesados.</t>
  </si>
  <si>
    <t>Revisar y actualizar las listas de chequeo a utilizar en las auditorías que va a realizar  la Oficina de Aseguramiento de la Calidad a las Entidades que prestan el Servicio Público de Bienestar Familiar</t>
  </si>
  <si>
    <t>Impartir a nivel nacional los parámetros y criterios para la programación mensualizada de PAC  para la vigencia 2016</t>
  </si>
  <si>
    <t>Revisar y evaluar las solicitudes de PAC presentadas por las Direcciones Regionales y por las diferentes áreas ejecutoras del gasto del Nivel Nacional y consolidar a nivel del ICBF el total de PAC a requerir al Ministerio de Hacienda y Crédito Público</t>
  </si>
  <si>
    <t xml:space="preserve">Realizar el seguimiento a la ejecución vs. lo programado a nivel Regional y por programas,  con el fin de realizar las adiciones, reducciones y aplazamientos del PAC, para el pago oportuno de las obligaciones adquiridas por el ICBF. </t>
  </si>
  <si>
    <t>Emitir alertas mediante informes periódicos para lograr una adecuada y eficiente gestión institucional</t>
  </si>
  <si>
    <t>Impartir a Nivel Nacional los parámetros y criterios para la programación mensualizada de PAC  para la vigencia 2016</t>
  </si>
  <si>
    <t xml:space="preserve">Revisar y  evaluar  las solicitudes de PAC enviadas por cada una de las áreas del Nivel Nacional y distribuir a las regionales el PAC asignado </t>
  </si>
  <si>
    <t>Enviar al Ministerio de Hacienda y Crédito Publico las proyecciones de ingresos y gastos de cada mes para la vigencia 2016</t>
  </si>
  <si>
    <t>Efectuar seguimiento y análisis de lo ejecutado versus lo programado para cada una de las regionales con el fin de realizar las modificaciones necesarias para su ejecución</t>
  </si>
  <si>
    <t>Realizar la actividades de actualización, socialización y entrenamiento en el modelo de supervisión al equipo regional y equipo supervisor</t>
  </si>
  <si>
    <t>Brindar asistencia técnica  mensual  a las regionales, centros zonales y operadores del programa, para  el fortalecimiento de los servicios de atención,   que permitan  el cumplimiento de  los objetivos de los procesos de los niños, niñas y adolescentes.</t>
  </si>
  <si>
    <t>Gestionar y articular semestralmente  los  encuentros familiares con las regionales donde opera el programa.</t>
  </si>
  <si>
    <t xml:space="preserve">Analizar y proponer trimestralmente  ajustes frente a buenas prácticas identificadas en la operación del programa  para que los niños, niñas y adolescentes egresen  cumpliendo objetivos </t>
  </si>
  <si>
    <t xml:space="preserve">Identificar mensualmente los casos de los niños, niñas, adolescentes y jóvenes que han abandonado el programa por retiro voluntario que no cuentan con información de su ubicación actual en el RUI </t>
  </si>
  <si>
    <t>Realizar seguimiento mensual a los procesos de  los niños, niñas y adolescentes con declaratoria de adoptabilidad identificados en el  Censo de  instituciones de protección y hogares sustitutos del ICBF, con el objeto de promover el efectivo Restablecimiento de sus Derechos.</t>
  </si>
  <si>
    <t>Regional</t>
  </si>
  <si>
    <t>SI</t>
  </si>
  <si>
    <t>NA</t>
  </si>
  <si>
    <t>Objetivos</t>
  </si>
  <si>
    <t>Proyectos de inversión</t>
  </si>
  <si>
    <t>Área responsable</t>
  </si>
  <si>
    <t>Indicadores</t>
  </si>
  <si>
    <t>Alineación</t>
  </si>
  <si>
    <t>No</t>
  </si>
  <si>
    <t>Objetivo Insitucional</t>
  </si>
  <si>
    <t>Cod SUIFP</t>
  </si>
  <si>
    <t>Cod proyecto</t>
  </si>
  <si>
    <t>Nombre Proyecto</t>
  </si>
  <si>
    <t>Linea Politica</t>
  </si>
  <si>
    <t>Componente</t>
  </si>
  <si>
    <t>Cod</t>
  </si>
  <si>
    <t>Area</t>
  </si>
  <si>
    <t>Indicador</t>
  </si>
  <si>
    <t>Meta PA</t>
  </si>
  <si>
    <t>N</t>
  </si>
  <si>
    <t>R</t>
  </si>
  <si>
    <t>Z</t>
  </si>
  <si>
    <t>T</t>
  </si>
  <si>
    <t>PA</t>
  </si>
  <si>
    <t>PI</t>
  </si>
  <si>
    <t>SIN</t>
  </si>
  <si>
    <t>PND</t>
  </si>
  <si>
    <t>Ampliar cobertura y mejorar calidad en la atención integral a la Primera Infancia.</t>
  </si>
  <si>
    <t>Asistencia a la Primera Infancia a nivel nacional</t>
  </si>
  <si>
    <t>Asistencia a la primera infancia a nivel nacional</t>
  </si>
  <si>
    <t>Indicadores y metas de Gobierno</t>
  </si>
  <si>
    <t>M1</t>
  </si>
  <si>
    <t>x</t>
  </si>
  <si>
    <t xml:space="preserve">Mejora e Innovación </t>
  </si>
  <si>
    <t>Número de agentes educativos en proceso de formación y/o cualificación en Atención Integral a la Primera Infancia.</t>
  </si>
  <si>
    <t>Promover los derechos de los NNA y prevenir los riesgos o amenazas de vulneración de los mismos</t>
  </si>
  <si>
    <t>Prevención y promoción para la protección integral de los derechos de la niñez y adolescencia a nivel nacional</t>
  </si>
  <si>
    <t>Prevención y promoción para la protección integral de los derechos  de la niñez y adolescencia al nivel nacional</t>
  </si>
  <si>
    <t>M2</t>
  </si>
  <si>
    <t>Garantizar la protección integral de los NNA en coordinación con las instancias del SNBF.</t>
  </si>
  <si>
    <t>Porcentaje del diseño e implementación de la política Nacional para la infancia  y la adolescencia.</t>
  </si>
  <si>
    <t>Número de Municipios priorizados con la implementación de la estrategia de prevención de embarazo en la adolescencia</t>
  </si>
  <si>
    <t>Fortalecer en las familias y comunidades, capacidades que promuevan su desarrollo, fortalezcan sus vínculos de cuidado mutuo y prevengan la violencia intrafamiliar y de género.</t>
  </si>
  <si>
    <t>Apoyo formativo a la familia para ser garante de derechos a nivel nacional</t>
  </si>
  <si>
    <t>Apoyo formativo a la familia para ser garante  de derechos a nivel nacional</t>
  </si>
  <si>
    <t>M3</t>
  </si>
  <si>
    <t>Dirección de Familias y comunidades</t>
  </si>
  <si>
    <t>Promover la seguridad alimentaria y nutricional en el desarrollo de la primera infancia, los NNA y la familia.</t>
  </si>
  <si>
    <t>Desarrollar acciones de promoción y prevención en el marco de la política de seguridad alimentaria y nutricional en el territorio nacional</t>
  </si>
  <si>
    <t>M4</t>
  </si>
  <si>
    <t>Porcentaje de niños y niñas entre 6 y 59 meses reportados al Sistema de Seguimiento Nutricional (excluyendo FAMI, RN) con desnutrición aguda que mejoraron su estado Nutricional.</t>
  </si>
  <si>
    <t xml:space="preserve">Adquisición de bienes y servicios </t>
  </si>
  <si>
    <t>Numero de Toneladas distribuidas de Alimentos de Alto Valor Nutricional</t>
  </si>
  <si>
    <t>Numero de Toneladas producidas de Alimentos de Alto Valor Nutricional</t>
  </si>
  <si>
    <t>Porcentaje de Mujeres en periodo de Gestación y Madres en periodo de Lactancia atendidas en la modalidad de Recuperación Nutricional con Énfasis en los Primeros 1.000 días que mejoran su estado nutricional.</t>
  </si>
  <si>
    <t xml:space="preserve">Coordinación y articulación del SNBF y agentes  </t>
  </si>
  <si>
    <t>Niñas y niños menores de 5 años y mujeres gestantes microfocalizados en el marco de la prestación del servicio del ICBF.</t>
  </si>
  <si>
    <t>Protección - acciones para preservar y restituir el ejercicio integral de los derechos de la niñez y la familia</t>
  </si>
  <si>
    <t>M5</t>
  </si>
  <si>
    <t>Dirección de Protección</t>
  </si>
  <si>
    <t>Porcentaje de niños, niñas, adolescentes y jóvenes desvinculados de los grupos armados al margen de la ley, que egresan del programa cumpliendo sus objetivos.</t>
  </si>
  <si>
    <t>Porcentaje de niños, niñas y adolescente víctimas del desplazamiento forzado con proceso de acompañamiento en medio familiar por las unidades móviles.</t>
  </si>
  <si>
    <t>Porcentaje de Autoridades Administrativas, Equipos Técnicos, capacitados en la Ruta de Restablecimiento de Derechos con Enfoque Diferencial Étnico.</t>
  </si>
  <si>
    <t>Porcentaje de Niños, niñas y adolescentes CON características y necesidades especiales, con familia asignada.</t>
  </si>
  <si>
    <t>Porcentaje de niños, niñas y adolescentes que cumple con el número de informes de seguimientos post adopción</t>
  </si>
  <si>
    <t>Porcentaje de adolescentes y jóvenes del SRPA, con más de seis meses de permanencia en el  Programa de Atención  con la garantía de ejercicio de  sus derechos (Identidad, Salud y Educación)</t>
  </si>
  <si>
    <t>Porcentaje de Unidades de Servicio de Atención a adolescentes y jóvenes del Sistema de Responsbilidad Penal - SRPA, con implementación de procesos de formación en prácticas restaurativas</t>
  </si>
  <si>
    <t>Lograr una adecuada y eficiente gestión institucional a través de la articulación entre servidores, áreas y niveles territoriales; el apoyo administrativo a los procesos misionales, la apropiación de una cultura de la evaluación y la optimización del uso de los recursos</t>
  </si>
  <si>
    <t xml:space="preserve">Gestión de talento humano </t>
  </si>
  <si>
    <t>Asistencia al modelo de intervención social del ICBF a nivel nacional</t>
  </si>
  <si>
    <t>A1</t>
  </si>
  <si>
    <t xml:space="preserve">Gestión financiera </t>
  </si>
  <si>
    <t>A2</t>
  </si>
  <si>
    <t>Porcentaje de ejecución de PAC Recursos Nación</t>
  </si>
  <si>
    <t>Porcentaje de ejecución de PAC Recursos Propios</t>
  </si>
  <si>
    <t>A3</t>
  </si>
  <si>
    <t>A4</t>
  </si>
  <si>
    <t>PA-107</t>
  </si>
  <si>
    <t xml:space="preserve">Porcentaje de cumplimiento  de la Gestión al Plan Anual de Adquisiciones realizada a través de la información registrada en el Sistema de Información PACCO							</t>
  </si>
  <si>
    <t>Construcción y adecuación de infraestructura para la operación del ICBF a nivel nacional</t>
  </si>
  <si>
    <t>construcción y adecuación de infraestructura para la operación del ICBF a nivel nacional</t>
  </si>
  <si>
    <t>A5</t>
  </si>
  <si>
    <t>PA-110</t>
  </si>
  <si>
    <t>A6</t>
  </si>
  <si>
    <t>Dirección de Contratación</t>
  </si>
  <si>
    <t xml:space="preserve">Gestión jurídica </t>
  </si>
  <si>
    <t>A7</t>
  </si>
  <si>
    <t>Porcentaje de avance en el diseño e implementacion de un modelo eficiente de prevencion del daño antijuridico.</t>
  </si>
  <si>
    <t>A8</t>
  </si>
  <si>
    <t>Oficina de Gestión Regional</t>
  </si>
  <si>
    <t>A9</t>
  </si>
  <si>
    <t>Número de alianzas gestionadas con el sector privado y ayuda oficial al desarrollo</t>
  </si>
  <si>
    <t>Número de beneficios gestionados para los niños, niñas y adolescentes beneficiaros de los programas del ICBF.</t>
  </si>
  <si>
    <t>A10</t>
  </si>
  <si>
    <t>Porcentaje de implementación de la estrategia de medición de la satisfacción.</t>
  </si>
  <si>
    <t>Porcentaje de Implementación del Modelo de servicio puntos de atención ICBF a nivel nacional.</t>
  </si>
  <si>
    <t>PA-111</t>
  </si>
  <si>
    <t>Porcentaje de cumplimiento de la estrategia GEL</t>
  </si>
  <si>
    <t>Implementación del plan estratégico de desarrollo informático y tecnológico del ICBF</t>
  </si>
  <si>
    <t xml:space="preserve">Implementación del plan estratégico de desarrollo informático y tecnológico del ICBF </t>
  </si>
  <si>
    <t>A11</t>
  </si>
  <si>
    <t>Porcentaje de avance en la definción e implementación de integración e interoperabilidad de los sistemas de información</t>
  </si>
  <si>
    <t xml:space="preserve">Comunicación estratégica </t>
  </si>
  <si>
    <t>Aplicación de la promoción y fomento para la construcción de una cultura de los derechos de la niñez y la familia</t>
  </si>
  <si>
    <t>Aplicación de la promoción y fomento para la Construcción de una cultura de los derechos de la niñez y la familia</t>
  </si>
  <si>
    <t>A12</t>
  </si>
  <si>
    <t>Oficina Asesora de Comunicaciones</t>
  </si>
  <si>
    <t>A13</t>
  </si>
  <si>
    <t>PA-81</t>
  </si>
  <si>
    <t>Porcentaje de cumplimiento de la meta de obligaciones presupuestales concertadas con Presidencia.</t>
  </si>
  <si>
    <t>Estudios sociales operativos y administrativos para mejorar la gestión institucional</t>
  </si>
  <si>
    <t>estudios sociales operativos y administrativos para mejorar la gestión institucional</t>
  </si>
  <si>
    <t>Evaluación y monitoreo  de la gestión</t>
  </si>
  <si>
    <t>Formulación y seguimiento a proyectos de inversión</t>
  </si>
  <si>
    <t>PA-108</t>
  </si>
  <si>
    <t>Porcentaje de cumplimiento del proceso de presupuestación</t>
  </si>
  <si>
    <t>PA-109</t>
  </si>
  <si>
    <t>Número de documentos realizados de estudios y análisis sobre las situaciones que rodean a los niños, niñas, adolescentes y sus familias en el marco de la garantía de los derechos</t>
  </si>
  <si>
    <t>Fortalecimiento del Sistema Nacional de Bienestar Familiar a nivel nacional</t>
  </si>
  <si>
    <t>Fortalecimiento del sistema nacional de bienestar familiar a nivel nacional</t>
  </si>
  <si>
    <t>A14</t>
  </si>
  <si>
    <t>Dirección del SNBF</t>
  </si>
  <si>
    <t>A15</t>
  </si>
  <si>
    <t xml:space="preserve">Porcentaje de Avance del Plan de Mejoramiento de la CGR							</t>
  </si>
  <si>
    <t>A16</t>
  </si>
  <si>
    <t>Oficina de Aseguramiento a la Calidad</t>
  </si>
  <si>
    <t>Número de visitas a entidades prestadoras del Servicio Público de Bienestar Familiar</t>
  </si>
  <si>
    <t>Número de auditorías a entidades prestadoras del Servicio Público de Bienestar Familiar</t>
  </si>
  <si>
    <t>Número de instituciones prestadoras del Servicio Público de Bienestar Familiar a los cuales se les socializó la Norma Técnica de Empresa - ICBF-NTE 001</t>
  </si>
  <si>
    <t>Realizar mensualmente, mesas de acompañamiento y articulación con las áreas involucradas en el cumplimiento de las actividades del Plan de Acción GEL.</t>
  </si>
  <si>
    <t>Formular de manera participativa con las áreas involucradas el Plan de Acción GEL.</t>
  </si>
  <si>
    <t>Elaborar instrumentos de seguimiento a la ejecución presupuestal, asociado a metas sociales y plan de compras</t>
  </si>
  <si>
    <t>Actualizar, formular, reformular y registrar los proyectos de inversión</t>
  </si>
  <si>
    <t xml:space="preserve">Distribuir los recursos de inversión por proyecto </t>
  </si>
  <si>
    <t xml:space="preserve">Realizar programación presupuestal en SIM </t>
  </si>
  <si>
    <t>Responsable</t>
  </si>
  <si>
    <t>Número de certificados en estándares nacionales e internacionales de calidad, ambiental, seguridad de la información, seguridad y salud en el trabajo.</t>
  </si>
  <si>
    <t>Porcentaje del diseño del modelo de innovación y gestión del conocimiento.</t>
  </si>
  <si>
    <t>Culminar el diseño del modelo con base en la información de la Dirección Abastecimiento</t>
  </si>
  <si>
    <t>Iniciar implementación en la programación del presupuesto</t>
  </si>
  <si>
    <t>Monitorear mensualmente la ejecución presupuestal a través de videoconferencias con las regionales, en coordinación con la Dirección Financiera y las áreas misionales</t>
  </si>
  <si>
    <t xml:space="preserve">Formular anteproyecto de presupuesto financiero  </t>
  </si>
  <si>
    <t>Actividades áreas Sede de la Dirección General</t>
  </si>
  <si>
    <t>Realizar diagnóstico inicial de consumo de papel a nivel nacional</t>
  </si>
  <si>
    <t>Tipo</t>
  </si>
  <si>
    <t>Número</t>
  </si>
  <si>
    <t>Porcentaje</t>
  </si>
  <si>
    <t>Porcentaje Avance</t>
  </si>
  <si>
    <t xml:space="preserve">Brindar insumos a la Dirección de Contratación para el desarrollo de los procesos pre contractual y contractual del Subproyecto Familias para la Paz (modalidades Familias con Bienestar,  Otras Formas de Atención y UNAFA), orientando técnicamente a las Regionales para dar inicio a la implementación. </t>
  </si>
  <si>
    <t xml:space="preserve">Construir  acuerdos y rutas para la articulación de la oferta de la Dirección de Familias y Comunidades con las demás áreas misionales. </t>
  </si>
  <si>
    <t>Brindar asistencia técnica mensulamente para la implementación de las modalidades del Subproyecto Familias para la Paz (Familias con Bienestar,  Otras Formas de Atención y UNAFA)</t>
  </si>
  <si>
    <t>Apoyar la sistematización y análisis mensual de la información relativa a la implementación de las modalidades del Subproyecto Familias para la Paz (Familias con Bienestar,  Otras Formas de Atención y UNAFA), con el fin de presentar los reportes y/o informes respectivos.</t>
  </si>
  <si>
    <t>Desarrollar el Diseño e Implementación de la Oferta de Atención</t>
  </si>
  <si>
    <t>Gestionar las Políticas Publicas e Institucionales Relacionadas con la Convivencia en las Familias y Comunidades</t>
  </si>
  <si>
    <t>Implementar la Gestión de Conocimiento en la Dirección de Familias y Comunidades</t>
  </si>
  <si>
    <t>Mapa de procesos</t>
  </si>
  <si>
    <t>Mapa estrategico</t>
  </si>
  <si>
    <t>Lineas de politica DAFP</t>
  </si>
  <si>
    <t>SIGE</t>
  </si>
  <si>
    <t>Area responsable</t>
  </si>
  <si>
    <t>Información metas</t>
  </si>
  <si>
    <t>información basica</t>
  </si>
  <si>
    <t>Categoria</t>
  </si>
  <si>
    <t>Perspectiva</t>
  </si>
  <si>
    <t>Acciones estratégicas</t>
  </si>
  <si>
    <t>Objetivo SIGE</t>
  </si>
  <si>
    <t>categoria</t>
  </si>
  <si>
    <t>Meta 2015</t>
  </si>
  <si>
    <t>Meta cuatrienio</t>
  </si>
  <si>
    <t>Linea base (result 2015)</t>
  </si>
  <si>
    <t>Meta 2016</t>
  </si>
  <si>
    <t>Dimensión</t>
  </si>
  <si>
    <t>Tendencia</t>
  </si>
  <si>
    <t>Ambito</t>
  </si>
  <si>
    <t>Periodicidad</t>
  </si>
  <si>
    <t>Mes inicio</t>
  </si>
  <si>
    <t>Ponderación</t>
  </si>
  <si>
    <t>Misionales</t>
  </si>
  <si>
    <t>PM1</t>
  </si>
  <si>
    <t>PS1</t>
  </si>
  <si>
    <t>Servicios</t>
  </si>
  <si>
    <t>Ampliar cobertura y mejorar calidad en la atención integral de la Primera Infancia</t>
  </si>
  <si>
    <t>LP1</t>
  </si>
  <si>
    <t>LP1-C1</t>
  </si>
  <si>
    <t>SIGE1</t>
  </si>
  <si>
    <t>Eficacia</t>
  </si>
  <si>
    <t>Creciente</t>
  </si>
  <si>
    <t>Producto</t>
  </si>
  <si>
    <t>Mensual</t>
  </si>
  <si>
    <t>Febrero</t>
  </si>
  <si>
    <t>Eficiencia</t>
  </si>
  <si>
    <t>Trimestral</t>
  </si>
  <si>
    <t>Septiembre</t>
  </si>
  <si>
    <t>Gestión</t>
  </si>
  <si>
    <t>Evaluación</t>
  </si>
  <si>
    <t>PEV1</t>
  </si>
  <si>
    <t>Inspección vigilancia y control a operadores</t>
  </si>
  <si>
    <t>Marzo</t>
  </si>
  <si>
    <t>Transversales</t>
  </si>
  <si>
    <t>PT2</t>
  </si>
  <si>
    <t>Mayo</t>
  </si>
  <si>
    <t>Estratégicos</t>
  </si>
  <si>
    <t>PE2</t>
  </si>
  <si>
    <t>PS2</t>
  </si>
  <si>
    <t>Promover los derechos de los niños, niñas y adolescentes y prevenir los riesgos o amenazas de su vulneración</t>
  </si>
  <si>
    <t>SIGE2</t>
  </si>
  <si>
    <t>Porcentaje del diseño e implementación de la ruta integral de atenciones para la infancia y la adolescencia.</t>
  </si>
  <si>
    <t>Junio</t>
  </si>
  <si>
    <t>Número de departamentos con la estrategia de prevención de embarazo en la adolescencia implementada</t>
  </si>
  <si>
    <t>Resultado</t>
  </si>
  <si>
    <t>Número de Agentes educativos, institucionales y comunitarios de Programas del ICBF formados en derechos sexuales y reproductivos y prevención del embarazo en la adolescencia</t>
  </si>
  <si>
    <t xml:space="preserve">Número de niños, niñas y adolescentes participantes en programas, acciones y estrategias de prevención </t>
  </si>
  <si>
    <t>Abril</t>
  </si>
  <si>
    <t>Número de ejercicios de promoción de la participación significativa de niños, niñas y adolescentes en políticas, programas, proyectos y estrategias desarrollados en los territorios.</t>
  </si>
  <si>
    <t>PS3</t>
  </si>
  <si>
    <t>Promover el desarrollo, fortalecer los vinculos de cuidado mutuo y prevenir violencia intrafamiliar y de  género en las familias y las comunidades</t>
  </si>
  <si>
    <t>SIGE3</t>
  </si>
  <si>
    <t>Familias en situación de vulnerabilidad afectadas en su estructura y dinámica relacional atendidas mediante "Familias para la Paz"</t>
  </si>
  <si>
    <t>PS4</t>
  </si>
  <si>
    <t>Promover la seguridad alimentaria y Nutricional</t>
  </si>
  <si>
    <t>SIGE4</t>
  </si>
  <si>
    <t>Estatico</t>
  </si>
  <si>
    <t>Apoyo</t>
  </si>
  <si>
    <t>PA2</t>
  </si>
  <si>
    <t>Porcentaje de niños y niñas de las modalidades de la Estrategia de Recuperación Nutricional que mejoraron su estado nutricional</t>
  </si>
  <si>
    <t>PE1</t>
  </si>
  <si>
    <t>Semestral</t>
  </si>
  <si>
    <t>PM2</t>
  </si>
  <si>
    <t>PS5</t>
  </si>
  <si>
    <t>Garantizar la Protección integral de los niños, niñas y adolescentes</t>
  </si>
  <si>
    <t>SIGE5</t>
  </si>
  <si>
    <t>Porcentaje de adolescentes y jóvenes declarados en adoptabilidad, que esten vinculados a procesos de formación y educación superior.</t>
  </si>
  <si>
    <t>Enero</t>
  </si>
  <si>
    <t>Cuatrimestral</t>
  </si>
  <si>
    <t>Porcentaje de Niños, niñas y adolescentes SIN características especiales con familia asignada.</t>
  </si>
  <si>
    <t>Porcentaje de adolescentes y jóvenes que egresan el ultimo año del SRPA por cumplimiento de sanción privativa de la libertad, atendidos con estrategias post egreso o inclusión social.</t>
  </si>
  <si>
    <t>PA4</t>
  </si>
  <si>
    <t>PP2</t>
  </si>
  <si>
    <t>Procesos</t>
  </si>
  <si>
    <t>Promover  condiciones laborales que hagan del ICBF el mejor lugar para trabajar</t>
  </si>
  <si>
    <t>LP3</t>
  </si>
  <si>
    <t>LP3-C4</t>
  </si>
  <si>
    <t>SIGE7</t>
  </si>
  <si>
    <t>Promover condiciones laborales que hagan del ICBF el mejor lugar para trabajar.</t>
  </si>
  <si>
    <t>Bimestral</t>
  </si>
  <si>
    <t>LP3-C2</t>
  </si>
  <si>
    <t>SIGE6</t>
  </si>
  <si>
    <t>Decreciente</t>
  </si>
  <si>
    <t>LP3-C3</t>
  </si>
  <si>
    <t>LP3-C1</t>
  </si>
  <si>
    <t>Porcentaje de avance en la implementación del Plan Estratégico de Gestión Humana.</t>
  </si>
  <si>
    <t>PA1</t>
  </si>
  <si>
    <t>PF</t>
  </si>
  <si>
    <t>Financiera</t>
  </si>
  <si>
    <t>Hacer un uso eficiente de los recursos de los niños, niñas y adolescentes, porque son sagrados</t>
  </si>
  <si>
    <t>LP5</t>
  </si>
  <si>
    <t>LP5-C2</t>
  </si>
  <si>
    <t>PAS2</t>
  </si>
  <si>
    <t>Aliados y sociedad</t>
  </si>
  <si>
    <t>Trabajar con transparencia y buen Gobierno para promover el control social y la participación ciudadana</t>
  </si>
  <si>
    <t>Porcentaje de quejas disciplinarias de vigencias anteriores tramitadas</t>
  </si>
  <si>
    <t>LP5-C4</t>
  </si>
  <si>
    <t>PA3</t>
  </si>
  <si>
    <t>Porcentaje de cumplimiento en el diseño e implementación del PLAN MAESTRO DE INFRAESTRUCTURA</t>
  </si>
  <si>
    <t>PP1</t>
  </si>
  <si>
    <t>Impulsar una cultura de la evaluación y gestión de la calidad para el mejoramiento continuo</t>
  </si>
  <si>
    <t>LP4</t>
  </si>
  <si>
    <t>LP4-C4</t>
  </si>
  <si>
    <t>PP4</t>
  </si>
  <si>
    <t>Gestionar el conocimiento institucional, con sistemas de información integrados y seguros</t>
  </si>
  <si>
    <t>LP4-C2</t>
  </si>
  <si>
    <t>LP4-C6</t>
  </si>
  <si>
    <t>Porcentaje de archivos transferidos en soporte físico al Archivo Central Unificado del ICBF</t>
  </si>
  <si>
    <t>Porcentaje de avance de la actualización y aplicación del Proceso de Adquisición de Bienes y Servicios</t>
  </si>
  <si>
    <t>PA5</t>
  </si>
  <si>
    <t>PAS1</t>
  </si>
  <si>
    <t>Articular las instancias del Instituto Colombiano de Bienestar Familiar y del Sistema Nacional de Bienestar Familiar</t>
  </si>
  <si>
    <t>Número de departamentos con la " estrategia de articulación" con la cooperación implementada</t>
  </si>
  <si>
    <t>Recursos obtenidos por cooperación (cifras en millones)</t>
  </si>
  <si>
    <t>PT1</t>
  </si>
  <si>
    <t>LP2</t>
  </si>
  <si>
    <t>LP2-C4</t>
  </si>
  <si>
    <t>LP2-C5</t>
  </si>
  <si>
    <t>PT3</t>
  </si>
  <si>
    <t>LP4-C5</t>
  </si>
  <si>
    <t>PE3</t>
  </si>
  <si>
    <t>Número de noticias en las que se hacen mención al ICBF, en monitoreo de prensa</t>
  </si>
  <si>
    <t>LP5-C1</t>
  </si>
  <si>
    <t>Porcentaje de cumplimiento de la meta de compromios presupuestales concertados con presidencia</t>
  </si>
  <si>
    <t>Economia</t>
  </si>
  <si>
    <t>LP4-C1</t>
  </si>
  <si>
    <t>Anual</t>
  </si>
  <si>
    <t>Diciembre</t>
  </si>
  <si>
    <t>LP4-C3</t>
  </si>
  <si>
    <t>Numero de trámites y/o procedimientos administrativos racionalizados y actualizados en el portal SUIT</t>
  </si>
  <si>
    <t>PEV2</t>
  </si>
  <si>
    <t>LP2-C3</t>
  </si>
  <si>
    <t>Rendición de Cuentas a la ciudadania</t>
  </si>
  <si>
    <t>LP5-C3</t>
  </si>
  <si>
    <t>Agosto</t>
  </si>
  <si>
    <t>LP2-C2</t>
  </si>
  <si>
    <t>Porcentaje del Plan de acción del SNBF 2015 -2018 construido, validado (2015), implementado, monitoreado (2016-2017) y evaluado (2018)</t>
  </si>
  <si>
    <t>Porcentaje de avance del diseño e implementación de la sistematización del tablero de control</t>
  </si>
  <si>
    <t>Porcentaje de Ejecución de Auditoria del Sistema de Gestión de Calidad a Regionales</t>
  </si>
  <si>
    <t>Dar cumplimento al cronograma planteado de centralización de la contratación de la contratación.</t>
  </si>
  <si>
    <t xml:space="preserve">Realizar la contratación requerida por los grupos de la Dirección Administrativa mediante macro regionalización de las regionales del ICBF  </t>
  </si>
  <si>
    <t>Participar en el diseño de los Planes Institucionales de Respuesta a Emergencias “PIRE” de cada una de las unidades administrativas, el cual es liderado por la Dirección de Gestión Humana.</t>
  </si>
  <si>
    <t>Desarrollar las acciones necesarias para el correcto funcionamiento de la gestión documental al interior del ICBF</t>
  </si>
  <si>
    <t>Realizar la priorización de los 115 municipios según criterios establecidos por la Dirección de Niñez</t>
  </si>
  <si>
    <t>Definir procedimiento de costos.</t>
  </si>
  <si>
    <t xml:space="preserve">Número de niños, niñas y adolescentes participantes en estrategias de prevención </t>
  </si>
  <si>
    <t>Realizar convenio para formación de Agentes Educativos</t>
  </si>
  <si>
    <t xml:space="preserve"> 15/12/2016</t>
  </si>
  <si>
    <t>Definir el alcance de la intervención en cuanto al estudio</t>
  </si>
  <si>
    <t>Definir la normatividad aplicable a nivel operativo y funcional</t>
  </si>
  <si>
    <t>Definir los recursos necesarios (humano, tiempo, financiero)</t>
  </si>
  <si>
    <t>Elaborar la línea base y la metodología de formulación</t>
  </si>
  <si>
    <t>Porcentaje de cumplimiento en la formulación y diseño del PLAN MAESTRO DE INFRAESTRUCTURA del ICBF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</si>
</sst>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13" x14ac:knownFonts="1">
    <font>
      <sz val="11"/>
      <color theme="1"/>
      <name val="Calibri"/>
      <family val="2"/>
      <scheme val="minor"/>
    </font>
    <font>
      <sz val="11"/>
      <color theme="1"/>
      <name val="Calibri"/>
      <family val="2"/>
      <scheme val="minor"/>
    </font>
    <font>
      <sz val="9"/>
      <color theme="1"/>
      <name val="Calibri"/>
      <family val="2"/>
      <scheme val="minor"/>
    </font>
    <font>
      <sz val="9"/>
      <name val="Calibri"/>
      <family val="2"/>
      <scheme val="minor"/>
    </font>
    <font>
      <b/>
      <sz val="9"/>
      <name val="Calibri"/>
      <family val="2"/>
      <scheme val="minor"/>
    </font>
    <font>
      <b/>
      <sz val="9"/>
      <color theme="1"/>
      <name val="Calibri"/>
      <family val="2"/>
      <scheme val="minor"/>
    </font>
    <font>
      <b/>
      <sz val="9"/>
      <color theme="0"/>
      <name val="Calibri"/>
      <family val="2"/>
      <scheme val="minor"/>
    </font>
    <font>
      <b/>
      <sz val="12"/>
      <color theme="1"/>
      <name val="Calibri"/>
      <family val="2"/>
      <scheme val="minor"/>
    </font>
    <font>
      <sz val="8"/>
      <color theme="1"/>
      <name val="Calibri"/>
      <family val="2"/>
      <scheme val="minor"/>
    </font>
    <font>
      <sz val="9"/>
      <color rgb="FF000000"/>
      <name val="Calibri"/>
      <family val="2"/>
      <scheme val="minor"/>
    </font>
    <font>
      <sz val="8"/>
      <color theme="0"/>
      <name val="Calibri"/>
      <family val="2"/>
      <scheme val="minor"/>
    </font>
    <font>
      <sz val="8"/>
      <name val="Calibri"/>
      <family val="2"/>
      <scheme val="minor"/>
    </font>
    <font>
      <sz val="8"/>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000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style="hair">
        <color auto="1"/>
      </top>
      <bottom/>
      <diagonal/>
    </border>
    <border>
      <left style="hair">
        <color auto="1"/>
      </left>
      <right/>
      <top style="hair">
        <color auto="1"/>
      </top>
      <bottom/>
      <diagonal/>
    </border>
    <border>
      <left style="hair">
        <color auto="1"/>
      </left>
      <right/>
      <top/>
      <bottom/>
      <diagonal/>
    </border>
    <border>
      <left/>
      <right style="hair">
        <color auto="1"/>
      </right>
      <top style="hair">
        <color auto="1"/>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56">
    <xf numFmtId="0" fontId="0" fillId="0" borderId="0" xfId="0"/>
    <xf numFmtId="0" fontId="2" fillId="2" borderId="0" xfId="0" applyFont="1" applyFill="1" applyAlignment="1">
      <alignment horizontal="left" vertical="center" wrapText="1"/>
    </xf>
    <xf numFmtId="0" fontId="2" fillId="2" borderId="0" xfId="0" applyFont="1" applyFill="1" applyAlignment="1">
      <alignment horizontal="right" vertical="center" wrapText="1"/>
    </xf>
    <xf numFmtId="0" fontId="2" fillId="2" borderId="0" xfId="0" applyFont="1" applyFill="1" applyBorder="1" applyAlignment="1">
      <alignment vertical="center" wrapText="1"/>
    </xf>
    <xf numFmtId="0" fontId="5" fillId="2" borderId="0" xfId="0" applyFont="1" applyFill="1" applyBorder="1" applyAlignment="1">
      <alignment vertical="center" wrapText="1"/>
    </xf>
    <xf numFmtId="0" fontId="4" fillId="4" borderId="1" xfId="0" applyNumberFormat="1" applyFont="1" applyFill="1" applyBorder="1" applyAlignment="1" applyProtection="1">
      <alignment horizontal="center" vertical="center" wrapText="1"/>
      <protection hidden="1"/>
    </xf>
    <xf numFmtId="49" fontId="4" fillId="4" borderId="1" xfId="0" applyNumberFormat="1" applyFont="1" applyFill="1" applyBorder="1" applyAlignment="1" applyProtection="1">
      <alignment horizontal="center" vertical="center" wrapText="1"/>
      <protection hidden="1"/>
    </xf>
    <xf numFmtId="0" fontId="3" fillId="2" borderId="0" xfId="0" applyFont="1" applyFill="1" applyBorder="1" applyAlignment="1">
      <alignment vertical="center" wrapText="1"/>
    </xf>
    <xf numFmtId="0" fontId="2" fillId="2" borderId="3" xfId="0"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3" xfId="0" applyNumberFormat="1" applyFont="1" applyFill="1" applyBorder="1" applyAlignment="1">
      <alignment horizontal="center" vertical="center" wrapText="1"/>
    </xf>
    <xf numFmtId="0" fontId="2" fillId="2" borderId="0" xfId="0" applyNumberFormat="1" applyFont="1" applyFill="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1" fontId="2" fillId="2" borderId="0" xfId="0" applyNumberFormat="1" applyFont="1" applyFill="1" applyAlignment="1">
      <alignment horizontal="left" vertical="center" wrapText="1"/>
    </xf>
    <xf numFmtId="0" fontId="3" fillId="5" borderId="1" xfId="0" applyNumberFormat="1" applyFont="1" applyFill="1" applyBorder="1" applyAlignment="1">
      <alignment horizontal="center" vertical="center" wrapText="1"/>
    </xf>
    <xf numFmtId="0" fontId="3" fillId="5" borderId="1" xfId="1" applyNumberFormat="1"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Alignment="1">
      <alignment horizontal="left" vertical="center" wrapText="1"/>
    </xf>
    <xf numFmtId="0" fontId="2" fillId="2" borderId="0" xfId="0" applyFont="1" applyFill="1" applyBorder="1" applyAlignment="1">
      <alignment vertical="center" wrapText="1"/>
    </xf>
    <xf numFmtId="0" fontId="0" fillId="0" borderId="0" xfId="0" applyAlignment="1">
      <alignment horizontal="center" vertical="center"/>
    </xf>
    <xf numFmtId="0" fontId="7" fillId="2"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18" fontId="11" fillId="4" borderId="11" xfId="0" applyNumberFormat="1" applyFont="1" applyFill="1" applyBorder="1" applyAlignment="1" applyProtection="1">
      <alignment horizontal="center" vertical="center" wrapText="1"/>
      <protection hidden="1"/>
    </xf>
    <xf numFmtId="18" fontId="11" fillId="4" borderId="11" xfId="0" applyNumberFormat="1" applyFont="1" applyFill="1" applyBorder="1" applyAlignment="1" applyProtection="1">
      <alignment horizontal="center" vertical="top"/>
      <protection hidden="1"/>
    </xf>
    <xf numFmtId="0" fontId="11" fillId="4" borderId="11" xfId="0" applyFont="1" applyFill="1" applyBorder="1" applyAlignment="1" applyProtection="1">
      <alignment horizontal="center" vertical="top"/>
      <protection hidden="1"/>
    </xf>
    <xf numFmtId="49"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vertical="center" wrapText="1"/>
    </xf>
    <xf numFmtId="49" fontId="4" fillId="6" borderId="1" xfId="0" applyNumberFormat="1" applyFont="1" applyFill="1" applyBorder="1" applyAlignment="1" applyProtection="1">
      <alignment horizontal="center" vertical="center" wrapText="1"/>
      <protection hidden="1"/>
    </xf>
    <xf numFmtId="0" fontId="2" fillId="2" borderId="0" xfId="0" applyFont="1" applyFill="1" applyBorder="1" applyAlignment="1">
      <alignment horizontal="left" vertical="center" wrapText="1"/>
    </xf>
    <xf numFmtId="0" fontId="0" fillId="0" borderId="0" xfId="0"/>
    <xf numFmtId="0" fontId="2" fillId="2" borderId="0" xfId="0" applyFont="1" applyFill="1" applyBorder="1" applyAlignment="1">
      <alignmen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hidden="1"/>
    </xf>
    <xf numFmtId="0" fontId="2" fillId="5" borderId="1" xfId="0" applyFont="1" applyFill="1" applyBorder="1" applyAlignment="1">
      <alignment horizontal="left" vertical="center" wrapText="1"/>
    </xf>
    <xf numFmtId="14" fontId="2" fillId="5" borderId="1" xfId="0" applyNumberFormat="1" applyFont="1" applyFill="1" applyBorder="1" applyAlignment="1">
      <alignment horizontal="center" vertical="center" wrapText="1"/>
    </xf>
    <xf numFmtId="0" fontId="2" fillId="5" borderId="1" xfId="0" applyFont="1" applyFill="1" applyBorder="1" applyAlignment="1" applyProtection="1">
      <alignment horizontal="left" vertical="center" wrapText="1"/>
      <protection hidden="1"/>
    </xf>
    <xf numFmtId="0" fontId="2" fillId="2" borderId="1" xfId="0" applyFont="1" applyFill="1" applyBorder="1" applyAlignment="1" applyProtection="1">
      <alignment horizontal="left" vertical="center" wrapText="1"/>
      <protection locked="0"/>
    </xf>
    <xf numFmtId="14" fontId="2" fillId="2" borderId="1" xfId="0" applyNumberFormat="1" applyFont="1" applyFill="1" applyBorder="1" applyAlignment="1" applyProtection="1">
      <alignment horizontal="center" vertical="center" wrapText="1"/>
      <protection locked="0"/>
    </xf>
    <xf numFmtId="0" fontId="8" fillId="2" borderId="0" xfId="0" applyFont="1" applyFill="1" applyAlignment="1">
      <alignment vertical="center"/>
    </xf>
    <xf numFmtId="18" fontId="11" fillId="7" borderId="11" xfId="0" applyNumberFormat="1" applyFont="1" applyFill="1" applyBorder="1" applyAlignment="1" applyProtection="1">
      <alignment horizontal="center" vertical="center" wrapText="1"/>
      <protection hidden="1"/>
    </xf>
    <xf numFmtId="18" fontId="11" fillId="4" borderId="11" xfId="0" applyNumberFormat="1" applyFont="1" applyFill="1" applyBorder="1" applyAlignment="1" applyProtection="1">
      <alignment horizontal="center" vertical="center"/>
      <protection hidden="1"/>
    </xf>
    <xf numFmtId="18" fontId="11" fillId="4" borderId="15" xfId="0" applyNumberFormat="1" applyFont="1" applyFill="1" applyBorder="1" applyAlignment="1" applyProtection="1">
      <alignment horizontal="center" vertical="center"/>
      <protection hidden="1"/>
    </xf>
    <xf numFmtId="0" fontId="8" fillId="0" borderId="11" xfId="0" applyFont="1" applyFill="1" applyBorder="1" applyAlignment="1">
      <alignment vertical="center"/>
    </xf>
    <xf numFmtId="0" fontId="12" fillId="0" borderId="11" xfId="0" applyFont="1" applyFill="1" applyBorder="1" applyAlignment="1">
      <alignment vertical="center" wrapText="1"/>
    </xf>
    <xf numFmtId="3"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xf>
    <xf numFmtId="165" fontId="8" fillId="0" borderId="11" xfId="3" applyNumberFormat="1" applyFont="1" applyFill="1" applyBorder="1" applyAlignment="1">
      <alignment horizontal="center" vertical="center"/>
    </xf>
    <xf numFmtId="9" fontId="8" fillId="0" borderId="11" xfId="3" applyFont="1" applyFill="1" applyBorder="1" applyAlignment="1">
      <alignment horizontal="center" vertical="center"/>
    </xf>
    <xf numFmtId="9" fontId="8" fillId="8" borderId="11" xfId="3" applyFont="1" applyFill="1" applyBorder="1" applyAlignment="1">
      <alignment horizontal="center" vertical="center"/>
    </xf>
    <xf numFmtId="49" fontId="5" fillId="4" borderId="1" xfId="0" applyNumberFormat="1" applyFont="1" applyFill="1" applyBorder="1" applyAlignment="1" applyProtection="1">
      <alignment horizontal="center" vertical="center" wrapText="1"/>
      <protection hidden="1"/>
    </xf>
    <xf numFmtId="49" fontId="5" fillId="6" borderId="1" xfId="0" applyNumberFormat="1" applyFont="1" applyFill="1" applyBorder="1" applyAlignment="1" applyProtection="1">
      <alignment horizontal="center" vertical="center" wrapText="1"/>
      <protection hidden="1"/>
    </xf>
    <xf numFmtId="0" fontId="2" fillId="5" borderId="0" xfId="0" applyFont="1" applyFill="1" applyBorder="1" applyAlignment="1">
      <alignment vertical="center" wrapText="1"/>
    </xf>
    <xf numFmtId="0" fontId="8" fillId="2" borderId="11" xfId="0" applyFont="1" applyFill="1" applyBorder="1" applyAlignment="1" applyProtection="1">
      <alignment horizontal="center" vertical="center"/>
      <protection hidden="1"/>
    </xf>
    <xf numFmtId="0" fontId="8" fillId="2" borderId="11" xfId="0" applyFont="1" applyFill="1" applyBorder="1" applyAlignment="1" applyProtection="1">
      <alignment vertical="center" wrapText="1"/>
      <protection hidden="1"/>
    </xf>
    <xf numFmtId="0" fontId="8" fillId="2" borderId="11" xfId="0" applyFont="1" applyFill="1" applyBorder="1" applyAlignment="1" applyProtection="1">
      <alignment vertical="center"/>
      <protection hidden="1"/>
    </xf>
    <xf numFmtId="0" fontId="12" fillId="2" borderId="11" xfId="0" applyFont="1" applyFill="1" applyBorder="1" applyAlignment="1" applyProtection="1">
      <alignment vertical="center" wrapText="1"/>
      <protection hidden="1"/>
    </xf>
    <xf numFmtId="0" fontId="8" fillId="0" borderId="11" xfId="0" applyFont="1" applyFill="1" applyBorder="1" applyAlignment="1" applyProtection="1">
      <alignment vertical="center" wrapText="1"/>
      <protection hidden="1"/>
    </xf>
    <xf numFmtId="3" fontId="8" fillId="2" borderId="11" xfId="0"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wrapText="1"/>
      <protection hidden="1"/>
    </xf>
    <xf numFmtId="0" fontId="8" fillId="2" borderId="15" xfId="0" applyFont="1" applyFill="1" applyBorder="1" applyAlignment="1" applyProtection="1">
      <alignment horizontal="center" vertical="center"/>
      <protection hidden="1"/>
    </xf>
    <xf numFmtId="9" fontId="8" fillId="2" borderId="11" xfId="3" applyFont="1" applyFill="1" applyBorder="1" applyAlignment="1" applyProtection="1">
      <alignment horizontal="center" vertical="center"/>
      <protection hidden="1"/>
    </xf>
    <xf numFmtId="0" fontId="11" fillId="2" borderId="11" xfId="0" applyFont="1" applyFill="1" applyBorder="1" applyAlignment="1" applyProtection="1">
      <alignment horizontal="center" vertical="center"/>
      <protection hidden="1"/>
    </xf>
    <xf numFmtId="0" fontId="11" fillId="2" borderId="11" xfId="0" applyFont="1" applyFill="1" applyBorder="1" applyAlignment="1" applyProtection="1">
      <alignment vertical="center" wrapText="1"/>
      <protection hidden="1"/>
    </xf>
    <xf numFmtId="3" fontId="11" fillId="2" borderId="11" xfId="0" applyNumberFormat="1" applyFont="1" applyFill="1" applyBorder="1" applyAlignment="1" applyProtection="1">
      <alignment horizontal="center" vertical="center"/>
      <protection hidden="1"/>
    </xf>
    <xf numFmtId="9" fontId="11" fillId="2" borderId="11" xfId="3" applyFont="1" applyFill="1" applyBorder="1" applyAlignment="1" applyProtection="1">
      <alignment horizontal="center" vertical="center"/>
      <protection hidden="1"/>
    </xf>
    <xf numFmtId="49" fontId="8" fillId="2" borderId="11" xfId="0" applyNumberFormat="1" applyFont="1" applyFill="1" applyBorder="1" applyAlignment="1" applyProtection="1">
      <alignment horizontal="center" vertical="center"/>
      <protection hidden="1"/>
    </xf>
    <xf numFmtId="0" fontId="11" fillId="0" borderId="11" xfId="0" applyFont="1" applyFill="1" applyBorder="1" applyAlignment="1" applyProtection="1">
      <alignment vertical="center" wrapText="1"/>
      <protection hidden="1"/>
    </xf>
    <xf numFmtId="0" fontId="11" fillId="0" borderId="11" xfId="0" applyFont="1" applyFill="1" applyBorder="1" applyAlignment="1" applyProtection="1">
      <alignment horizontal="center" vertical="center"/>
      <protection hidden="1"/>
    </xf>
    <xf numFmtId="0" fontId="0" fillId="0" borderId="0" xfId="0" applyAlignment="1">
      <alignment vertical="center"/>
    </xf>
    <xf numFmtId="0" fontId="11" fillId="4" borderId="11" xfId="0" applyFont="1" applyFill="1" applyBorder="1" applyAlignment="1" applyProtection="1">
      <alignment horizontal="center" vertical="center"/>
      <protection hidden="1"/>
    </xf>
    <xf numFmtId="0" fontId="0" fillId="0" borderId="0" xfId="0"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9" fontId="3" fillId="5" borderId="8" xfId="0" applyNumberFormat="1" applyFont="1" applyFill="1" applyBorder="1" applyAlignment="1" applyProtection="1">
      <alignment horizontal="center" vertical="center" wrapText="1"/>
      <protection locked="0"/>
    </xf>
    <xf numFmtId="9" fontId="3" fillId="5" borderId="9" xfId="0" applyNumberFormat="1" applyFont="1" applyFill="1" applyBorder="1" applyAlignment="1" applyProtection="1">
      <alignment horizontal="center" vertical="center" wrapText="1"/>
      <protection locked="0"/>
    </xf>
    <xf numFmtId="9" fontId="3" fillId="5" borderId="10" xfId="0" applyNumberFormat="1" applyFont="1" applyFill="1" applyBorder="1" applyAlignment="1" applyProtection="1">
      <alignment horizontal="center" vertical="center" wrapText="1"/>
      <protection locked="0"/>
    </xf>
    <xf numFmtId="0" fontId="6" fillId="3" borderId="12"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3" xfId="0" applyFont="1" applyFill="1" applyBorder="1" applyAlignment="1">
      <alignment horizontal="center" vertical="center" wrapText="1"/>
    </xf>
    <xf numFmtId="9" fontId="3" fillId="2" borderId="8" xfId="3" applyFont="1" applyFill="1" applyBorder="1" applyAlignment="1" applyProtection="1">
      <alignment horizontal="center" vertical="center" wrapText="1"/>
      <protection locked="0"/>
    </xf>
    <xf numFmtId="3" fontId="3" fillId="2" borderId="9" xfId="0" applyNumberFormat="1" applyFont="1" applyFill="1" applyBorder="1" applyAlignment="1" applyProtection="1">
      <alignment horizontal="center" vertical="center" wrapText="1"/>
      <protection locked="0"/>
    </xf>
    <xf numFmtId="3" fontId="3" fillId="2" borderId="10" xfId="0" applyNumberFormat="1" applyFont="1" applyFill="1" applyBorder="1" applyAlignment="1" applyProtection="1">
      <alignment horizontal="center" vertical="center" wrapText="1"/>
      <protection locked="0"/>
    </xf>
    <xf numFmtId="3" fontId="3" fillId="2" borderId="8"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center" vertical="center" wrapText="1" readingOrder="1"/>
    </xf>
    <xf numFmtId="0" fontId="9" fillId="9" borderId="9" xfId="0" applyFont="1" applyFill="1" applyBorder="1" applyAlignment="1" applyProtection="1">
      <alignment horizontal="center" vertical="center" wrapText="1" readingOrder="1"/>
    </xf>
    <xf numFmtId="0" fontId="9" fillId="9" borderId="10" xfId="0" applyFont="1" applyFill="1" applyBorder="1" applyAlignment="1" applyProtection="1">
      <alignment horizontal="center" vertical="center" wrapText="1" readingOrder="1"/>
    </xf>
    <xf numFmtId="0" fontId="9" fillId="0" borderId="1" xfId="0" applyFont="1" applyBorder="1" applyAlignment="1" applyProtection="1">
      <alignment horizontal="center" vertical="center" wrapText="1" readingOrder="1"/>
    </xf>
    <xf numFmtId="0" fontId="3" fillId="5" borderId="9" xfId="0" applyNumberFormat="1" applyFont="1" applyFill="1" applyBorder="1" applyAlignment="1" applyProtection="1">
      <alignment horizontal="center" vertical="center" wrapText="1"/>
      <protection locked="0"/>
    </xf>
    <xf numFmtId="0" fontId="3" fillId="5" borderId="10" xfId="0" applyNumberFormat="1" applyFont="1" applyFill="1" applyBorder="1" applyAlignment="1" applyProtection="1">
      <alignment horizontal="center" vertical="center" wrapText="1"/>
      <protection locked="0"/>
    </xf>
    <xf numFmtId="9" fontId="3" fillId="2" borderId="1" xfId="3"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center" vertical="center" wrapText="1"/>
    </xf>
    <xf numFmtId="9" fontId="3" fillId="5" borderId="1" xfId="0" applyNumberFormat="1" applyFont="1" applyFill="1" applyBorder="1" applyAlignment="1" applyProtection="1">
      <alignment horizontal="center" vertical="center" wrapText="1"/>
      <protection locked="0"/>
    </xf>
    <xf numFmtId="0" fontId="3" fillId="5" borderId="1" xfId="0" applyNumberFormat="1" applyFont="1" applyFill="1" applyBorder="1" applyAlignment="1" applyProtection="1">
      <alignment horizontal="center" vertical="center" wrapText="1"/>
      <protection locked="0"/>
    </xf>
    <xf numFmtId="0" fontId="9" fillId="0" borderId="8" xfId="0" applyFont="1" applyBorder="1" applyAlignment="1" applyProtection="1">
      <alignment horizontal="center" vertical="center" wrapText="1" readingOrder="1"/>
    </xf>
    <xf numFmtId="0" fontId="9" fillId="0" borderId="9" xfId="0" applyFont="1" applyBorder="1" applyAlignment="1" applyProtection="1">
      <alignment horizontal="center" vertical="center" wrapText="1" readingOrder="1"/>
    </xf>
    <xf numFmtId="0" fontId="9" fillId="0" borderId="10" xfId="0" applyFont="1" applyBorder="1" applyAlignment="1" applyProtection="1">
      <alignment horizontal="center" vertical="center" wrapText="1" readingOrder="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1" fontId="3" fillId="5" borderId="8" xfId="0" applyNumberFormat="1" applyFont="1" applyFill="1" applyBorder="1" applyAlignment="1">
      <alignment horizontal="center" vertical="center" wrapText="1"/>
    </xf>
    <xf numFmtId="1" fontId="3" fillId="5" borderId="9" xfId="0" applyNumberFormat="1" applyFont="1" applyFill="1" applyBorder="1" applyAlignment="1">
      <alignment horizontal="center" vertical="center" wrapText="1"/>
    </xf>
    <xf numFmtId="1" fontId="3" fillId="5" borderId="10" xfId="0"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9"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2" borderId="10" xfId="0" applyNumberFormat="1" applyFont="1" applyFill="1" applyBorder="1" applyAlignment="1" applyProtection="1">
      <alignment horizontal="center" vertical="center" wrapText="1"/>
      <protection locked="0"/>
    </xf>
    <xf numFmtId="3" fontId="3" fillId="5" borderId="1" xfId="0" applyNumberFormat="1" applyFont="1" applyFill="1" applyBorder="1" applyAlignment="1">
      <alignment horizontal="center" vertical="center" wrapText="1"/>
    </xf>
    <xf numFmtId="3" fontId="3" fillId="5" borderId="1" xfId="0" applyNumberFormat="1" applyFont="1" applyFill="1" applyBorder="1" applyAlignment="1" applyProtection="1">
      <alignment horizontal="center" vertical="center" wrapText="1"/>
      <protection locked="0"/>
    </xf>
    <xf numFmtId="9" fontId="3" fillId="5" borderId="1" xfId="0"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9" fontId="3" fillId="5" borderId="1" xfId="3"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3" fontId="3" fillId="2" borderId="1" xfId="0" applyNumberFormat="1" applyFont="1" applyFill="1" applyBorder="1" applyAlignment="1" applyProtection="1">
      <alignment horizontal="center" vertical="center" wrapText="1"/>
    </xf>
    <xf numFmtId="3" fontId="3" fillId="2" borderId="1" xfId="0" applyNumberFormat="1" applyFont="1" applyFill="1" applyBorder="1" applyAlignment="1" applyProtection="1">
      <alignment horizontal="center" vertical="center" wrapText="1"/>
      <protection locked="0"/>
    </xf>
    <xf numFmtId="3"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locked="0"/>
    </xf>
    <xf numFmtId="0" fontId="2" fillId="5" borderId="1" xfId="0" applyNumberFormat="1" applyFont="1" applyFill="1" applyBorder="1" applyAlignment="1" applyProtection="1">
      <alignment horizontal="center" vertical="center" wrapText="1"/>
      <protection locked="0"/>
    </xf>
    <xf numFmtId="9" fontId="2" fillId="5" borderId="1"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readingOrder="1"/>
    </xf>
    <xf numFmtId="9" fontId="3" fillId="5" borderId="1" xfId="1" applyNumberFormat="1" applyFont="1" applyFill="1" applyBorder="1" applyAlignment="1" applyProtection="1">
      <alignment horizontal="center" vertical="center" wrapText="1"/>
      <protection locked="0"/>
    </xf>
    <xf numFmtId="43" fontId="3" fillId="5" borderId="1" xfId="1" applyFont="1" applyFill="1" applyBorder="1" applyAlignment="1" applyProtection="1">
      <alignment horizontal="center" vertical="center" wrapText="1"/>
      <protection locked="0"/>
    </xf>
    <xf numFmtId="9" fontId="3" fillId="2" borderId="9" xfId="3" applyFont="1" applyFill="1" applyBorder="1" applyAlignment="1" applyProtection="1">
      <alignment horizontal="center" vertical="center" wrapText="1"/>
    </xf>
    <xf numFmtId="9" fontId="3" fillId="2" borderId="10" xfId="3" applyFont="1" applyFill="1" applyBorder="1" applyAlignment="1" applyProtection="1">
      <alignment horizontal="center" vertical="center" wrapText="1"/>
    </xf>
    <xf numFmtId="9" fontId="3" fillId="2" borderId="9" xfId="3" applyFont="1" applyFill="1" applyBorder="1" applyAlignment="1" applyProtection="1">
      <alignment horizontal="center" vertical="center" wrapText="1"/>
      <protection locked="0"/>
    </xf>
    <xf numFmtId="9" fontId="3" fillId="2" borderId="10" xfId="3" applyFont="1" applyFill="1" applyBorder="1" applyAlignment="1" applyProtection="1">
      <alignment horizontal="center" vertical="center" wrapText="1"/>
      <protection locked="0"/>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2" borderId="9" xfId="0" applyNumberFormat="1" applyFont="1" applyFill="1" applyBorder="1" applyAlignment="1" applyProtection="1">
      <alignment horizontal="center" vertical="center" wrapText="1"/>
      <protection locked="0"/>
    </xf>
    <xf numFmtId="0" fontId="3" fillId="2" borderId="10" xfId="0" applyNumberFormat="1"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readingOrder="1"/>
    </xf>
    <xf numFmtId="0" fontId="9" fillId="2" borderId="9" xfId="0" applyFont="1" applyFill="1" applyBorder="1" applyAlignment="1" applyProtection="1">
      <alignment horizontal="center" vertical="center" wrapText="1" readingOrder="1"/>
    </xf>
    <xf numFmtId="0" fontId="9" fillId="2" borderId="10" xfId="0" applyFont="1" applyFill="1" applyBorder="1" applyAlignment="1" applyProtection="1">
      <alignment horizontal="center" vertical="center" wrapText="1" readingOrder="1"/>
    </xf>
    <xf numFmtId="0" fontId="5" fillId="6" borderId="1" xfId="0" applyFont="1" applyFill="1" applyBorder="1" applyAlignment="1">
      <alignment horizontal="center" vertical="center" wrapText="1"/>
    </xf>
    <xf numFmtId="0" fontId="10" fillId="3" borderId="11" xfId="0" applyFont="1" applyFill="1" applyBorder="1" applyAlignment="1" applyProtection="1">
      <alignment horizontal="center" vertical="center" wrapText="1"/>
      <protection hidden="1"/>
    </xf>
    <xf numFmtId="0" fontId="10" fillId="3" borderId="11" xfId="0" applyFont="1" applyFill="1" applyBorder="1" applyAlignment="1" applyProtection="1">
      <alignment horizontal="center" vertical="center"/>
      <protection hidden="1"/>
    </xf>
  </cellXfs>
  <cellStyles count="4">
    <cellStyle name="Millares" xfId="1" builtinId="3"/>
    <cellStyle name="Normal" xfId="0" builtinId="0"/>
    <cellStyle name="Normal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180975</xdr:colOff>
      <xdr:row>0</xdr:row>
      <xdr:rowOff>123826</xdr:rowOff>
    </xdr:from>
    <xdr:to>
      <xdr:col>1</xdr:col>
      <xdr:colOff>790575</xdr:colOff>
      <xdr:row>4</xdr:row>
      <xdr:rowOff>85726</xdr:rowOff>
    </xdr:to>
    <xdr:pic>
      <xdr:nvPicPr>
        <xdr:cNvPr id="2" name="Imagen 1" descr="ICBFNE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23826"/>
          <a:ext cx="609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AC517"/>
  <sheetViews>
    <sheetView tabSelected="1" zoomScale="85" zoomScaleNormal="85" zoomScaleSheetLayoutView="55" zoomScalePageLayoutView="85" workbookViewId="0">
      <pane ySplit="7" topLeftCell="A8" activePane="bottomLeft" state="frozen"/>
      <selection pane="bottomLeft" activeCell="H8" sqref="H8:H12"/>
    </sheetView>
  </sheetViews>
  <sheetFormatPr baseColWidth="10" defaultColWidth="11.44140625" defaultRowHeight="12" x14ac:dyDescent="0.3"/>
  <cols>
    <col min="1" max="1" width="2.33203125" style="3" customWidth="1"/>
    <col min="2" max="2" width="14" style="1" customWidth="1"/>
    <col min="3" max="3" width="31.6640625" style="1" customWidth="1"/>
    <col min="4" max="4" width="13.88671875" style="1" customWidth="1"/>
    <col min="5" max="5" width="35.6640625" style="1" customWidth="1"/>
    <col min="6" max="6" width="34.44140625" style="1" customWidth="1"/>
    <col min="7" max="7" width="6.6640625" style="20" customWidth="1"/>
    <col min="8" max="8" width="36.5546875" style="1" customWidth="1"/>
    <col min="9" max="9" width="37.33203125" style="24" hidden="1" customWidth="1"/>
    <col min="10" max="10" width="17.88671875" style="1" customWidth="1"/>
    <col min="11" max="11" width="16.33203125" style="24" hidden="1" customWidth="1"/>
    <col min="12" max="12" width="19.109375" style="1" customWidth="1"/>
    <col min="13" max="13" width="19.44140625" style="24" hidden="1" customWidth="1"/>
    <col min="14" max="14" width="10.77734375" style="1" hidden="1" customWidth="1"/>
    <col min="15" max="15" width="6.77734375" style="24" hidden="1" customWidth="1"/>
    <col min="16" max="16" width="32.6640625" style="1" customWidth="1"/>
    <col min="17" max="17" width="32.44140625" style="24" hidden="1" customWidth="1"/>
    <col min="18" max="18" width="16.6640625" style="2" customWidth="1"/>
    <col min="19" max="21" width="14.44140625" style="2" hidden="1" customWidth="1"/>
    <col min="22" max="22" width="4.6640625" style="17" customWidth="1"/>
    <col min="23" max="23" width="84" style="1" customWidth="1"/>
    <col min="24" max="25" width="13.6640625" style="19" customWidth="1"/>
    <col min="26" max="26" width="16.77734375" style="1" customWidth="1"/>
    <col min="27" max="27" width="16.77734375" style="24" hidden="1" customWidth="1"/>
    <col min="28" max="28" width="17.5546875" style="1" customWidth="1"/>
    <col min="29" max="29" width="17.5546875" style="24" hidden="1" customWidth="1"/>
    <col min="30" max="30" width="5" style="3" customWidth="1"/>
    <col min="31" max="16384" width="11.44140625" style="3"/>
  </cols>
  <sheetData>
    <row r="1" spans="2:29" x14ac:dyDescent="0.3">
      <c r="B1" s="11"/>
      <c r="C1" s="8"/>
      <c r="D1" s="8"/>
      <c r="E1" s="8"/>
      <c r="F1" s="8"/>
      <c r="G1" s="9"/>
      <c r="H1" s="8"/>
      <c r="I1" s="8"/>
      <c r="J1" s="8"/>
      <c r="K1" s="8"/>
      <c r="L1" s="8"/>
      <c r="M1" s="8"/>
      <c r="N1" s="8"/>
      <c r="O1" s="8"/>
      <c r="P1" s="8"/>
      <c r="Q1" s="8"/>
      <c r="R1" s="10"/>
      <c r="S1" s="10"/>
      <c r="T1" s="10"/>
      <c r="U1" s="10"/>
      <c r="V1" s="16"/>
      <c r="W1" s="8"/>
      <c r="X1" s="18"/>
      <c r="Y1" s="18"/>
      <c r="Z1" s="8"/>
      <c r="AA1" s="8"/>
      <c r="AB1" s="14"/>
      <c r="AC1" s="36"/>
    </row>
    <row r="2" spans="2:29" ht="15.75" customHeight="1" x14ac:dyDescent="0.3">
      <c r="B2" s="143" t="s">
        <v>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5"/>
      <c r="AC2" s="27"/>
    </row>
    <row r="3" spans="2:29" ht="15.6" customHeight="1" x14ac:dyDescent="0.3">
      <c r="B3" s="143" t="s">
        <v>16</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5"/>
      <c r="AC3" s="27"/>
    </row>
    <row r="4" spans="2:29" ht="15.6" x14ac:dyDescent="0.3">
      <c r="B4" s="12"/>
      <c r="C4" s="144"/>
      <c r="D4" s="144"/>
      <c r="E4" s="144"/>
      <c r="F4" s="144"/>
      <c r="G4" s="144"/>
      <c r="H4" s="144"/>
      <c r="I4" s="144"/>
      <c r="J4" s="144"/>
      <c r="K4" s="144"/>
      <c r="L4" s="144"/>
      <c r="M4" s="144"/>
      <c r="N4" s="144"/>
      <c r="O4" s="144"/>
      <c r="P4" s="144"/>
      <c r="Q4" s="144"/>
      <c r="R4" s="144"/>
      <c r="S4" s="144"/>
      <c r="T4" s="144"/>
      <c r="U4" s="144"/>
      <c r="V4" s="144"/>
      <c r="W4" s="144"/>
      <c r="X4" s="144"/>
      <c r="Y4" s="144"/>
      <c r="AB4" s="15"/>
      <c r="AC4" s="36"/>
    </row>
    <row r="5" spans="2:29" ht="15.6" x14ac:dyDescent="0.3">
      <c r="B5" s="13"/>
      <c r="C5" s="144"/>
      <c r="D5" s="144"/>
      <c r="E5" s="144"/>
      <c r="F5" s="144"/>
      <c r="G5" s="144"/>
      <c r="H5" s="144"/>
      <c r="I5" s="144"/>
      <c r="J5" s="144"/>
      <c r="K5" s="144"/>
      <c r="L5" s="144"/>
      <c r="M5" s="144"/>
      <c r="N5" s="144"/>
      <c r="O5" s="144"/>
      <c r="P5" s="144"/>
      <c r="Q5" s="144"/>
      <c r="R5" s="144"/>
      <c r="S5" s="144"/>
      <c r="T5" s="144"/>
      <c r="U5" s="144"/>
      <c r="V5" s="144"/>
      <c r="W5" s="144"/>
      <c r="X5" s="144"/>
      <c r="Y5" s="144"/>
      <c r="AB5" s="15"/>
      <c r="AC5" s="36"/>
    </row>
    <row r="6" spans="2:29" s="4" customFormat="1" ht="12" customHeight="1" x14ac:dyDescent="0.3">
      <c r="B6" s="147" t="s">
        <v>9</v>
      </c>
      <c r="C6" s="147"/>
      <c r="D6" s="147" t="s">
        <v>10</v>
      </c>
      <c r="E6" s="147"/>
      <c r="F6" s="147"/>
      <c r="G6" s="90" t="s">
        <v>19</v>
      </c>
      <c r="H6" s="91"/>
      <c r="I6" s="92"/>
      <c r="J6" s="147" t="s">
        <v>11</v>
      </c>
      <c r="K6" s="147"/>
      <c r="L6" s="147"/>
      <c r="M6" s="28"/>
      <c r="N6" s="90" t="s">
        <v>690</v>
      </c>
      <c r="O6" s="91"/>
      <c r="P6" s="91"/>
      <c r="Q6" s="92"/>
      <c r="R6" s="147" t="s">
        <v>602</v>
      </c>
      <c r="S6" s="153" t="s">
        <v>602</v>
      </c>
      <c r="T6" s="147" t="s">
        <v>684</v>
      </c>
      <c r="U6" s="153" t="s">
        <v>684</v>
      </c>
      <c r="V6" s="147" t="s">
        <v>826</v>
      </c>
      <c r="W6" s="147"/>
      <c r="X6" s="147"/>
      <c r="Y6" s="147"/>
      <c r="Z6" s="90" t="s">
        <v>819</v>
      </c>
      <c r="AA6" s="91"/>
      <c r="AB6" s="91"/>
      <c r="AC6" s="92"/>
    </row>
    <row r="7" spans="2:29" ht="36" x14ac:dyDescent="0.3">
      <c r="B7" s="6" t="s">
        <v>6</v>
      </c>
      <c r="C7" s="6" t="s">
        <v>7</v>
      </c>
      <c r="D7" s="6" t="s">
        <v>5</v>
      </c>
      <c r="E7" s="6" t="s">
        <v>7</v>
      </c>
      <c r="F7" s="6" t="s">
        <v>601</v>
      </c>
      <c r="G7" s="6" t="s">
        <v>14</v>
      </c>
      <c r="H7" s="59" t="s">
        <v>2</v>
      </c>
      <c r="I7" s="60" t="s">
        <v>2</v>
      </c>
      <c r="J7" s="59" t="s">
        <v>3</v>
      </c>
      <c r="K7" s="60"/>
      <c r="L7" s="59" t="s">
        <v>4</v>
      </c>
      <c r="M7" s="60"/>
      <c r="N7" s="59" t="s">
        <v>287</v>
      </c>
      <c r="O7" s="60"/>
      <c r="P7" s="59" t="s">
        <v>1</v>
      </c>
      <c r="Q7" s="60" t="s">
        <v>1</v>
      </c>
      <c r="R7" s="147"/>
      <c r="S7" s="153"/>
      <c r="T7" s="147"/>
      <c r="U7" s="153"/>
      <c r="V7" s="5" t="s">
        <v>15</v>
      </c>
      <c r="W7" s="6" t="s">
        <v>0</v>
      </c>
      <c r="X7" s="6" t="s">
        <v>17</v>
      </c>
      <c r="Y7" s="6" t="s">
        <v>18</v>
      </c>
      <c r="Z7" s="59" t="s">
        <v>12</v>
      </c>
      <c r="AA7" s="60"/>
      <c r="AB7" s="59" t="s">
        <v>13</v>
      </c>
      <c r="AC7" s="35"/>
    </row>
    <row r="8" spans="2:29" s="7" customFormat="1" ht="34.200000000000003" customHeight="1" x14ac:dyDescent="0.3">
      <c r="B8" s="128" t="s">
        <v>541</v>
      </c>
      <c r="C8" s="128" t="s">
        <v>542</v>
      </c>
      <c r="D8" s="128" t="s">
        <v>543</v>
      </c>
      <c r="E8" s="128" t="s">
        <v>542</v>
      </c>
      <c r="F8" s="127">
        <v>3229302954141</v>
      </c>
      <c r="G8" s="85">
        <v>1</v>
      </c>
      <c r="H8" s="86" t="str">
        <f>+VLOOKUP(N8,'TC 30 agosto'!$A:$C,3,FALSE)</f>
        <v>Ampliar cobertura y mejorar calidad en la atención integral a la Primera Infancia.</v>
      </c>
      <c r="I8" s="82" t="str">
        <f>+VLOOKUP(N8,'TC 2 junio'!$1:$1048576,3,FALSE)</f>
        <v>Ampliar cobertura y mejorar calidad en la atención integral a la Primera Infancia.</v>
      </c>
      <c r="J8" s="86" t="str">
        <f>+VLOOKUP(N8,'TC 30 agosto'!$A:$AQ,15,FALSE)</f>
        <v>Gestión misional y de gobierno</v>
      </c>
      <c r="K8" s="82" t="str">
        <f>+VLOOKUP(N8,'TC 2 junio'!$1:$1048576,15,FALSE)</f>
        <v>Gestión misional y de gobierno</v>
      </c>
      <c r="L8" s="86" t="str">
        <f>+VLOOKUP(N8,'TC 30 agosto'!$A:$AQ,17,FALSE)</f>
        <v>Indicadores y metas de Gobierno</v>
      </c>
      <c r="M8" s="82" t="str">
        <f>+VLOOKUP(N8,'TC 2 junio'!$1:$1048576,17,FALSE)</f>
        <v>Indicadores y metas de Gobierno</v>
      </c>
      <c r="N8" s="82" t="s">
        <v>503</v>
      </c>
      <c r="O8" s="82" t="str">
        <f>+VLOOKUP(N8,'TC 30 agosto'!$A:$AQ,23,FALSE)</f>
        <v>PA-01</v>
      </c>
      <c r="P8" s="82" t="str">
        <f>+VLOOKUP(N8,'TC 30 agosto'!$A:$AQ,24,FALSE)</f>
        <v>Número de niños y niñas atendidos en el marco de la Atención Integral.</v>
      </c>
      <c r="Q8" s="82" t="str">
        <f>+VLOOKUP(N8,'TC 3 junio'!$V:$W,2,FALSE)</f>
        <v>Número de niños y niñas atendidos en el marco de la Atención Integral.</v>
      </c>
      <c r="R8" s="130">
        <f>+VLOOKUP(N8,'TC 30 agosto'!$A:$AQ,29,FALSE)</f>
        <v>1150000</v>
      </c>
      <c r="S8" s="96">
        <f>+VLOOKUP(N8,'TC 2 junio'!$1:$1048576,29,FALSE)</f>
        <v>1150000</v>
      </c>
      <c r="T8" s="131" t="s">
        <v>685</v>
      </c>
      <c r="U8" s="96" t="str">
        <f>+VLOOKUP(N8,'TC 30 agosto'!$1:$1048576,31,FALSE)</f>
        <v>x</v>
      </c>
      <c r="V8" s="21">
        <v>1</v>
      </c>
      <c r="W8" s="39" t="s">
        <v>50</v>
      </c>
      <c r="X8" s="40">
        <v>42373</v>
      </c>
      <c r="Y8" s="40">
        <v>42400</v>
      </c>
      <c r="Z8" s="100" t="s">
        <v>79</v>
      </c>
      <c r="AA8" s="108" t="str">
        <f>+VLOOKUP(N8,'TC 30 agosto'!$A:$F,6,FALSE)</f>
        <v xml:space="preserve">Promoción y prevención </v>
      </c>
      <c r="AB8" s="100" t="s">
        <v>82</v>
      </c>
      <c r="AC8" s="100" t="str">
        <f>+VLOOKUP(N8,'TC 30 agosto'!$A:$V,22,FALSE)</f>
        <v>Dirección de Primera Infancia</v>
      </c>
    </row>
    <row r="9" spans="2:29" s="7" customFormat="1" ht="34.200000000000003" customHeight="1" x14ac:dyDescent="0.3">
      <c r="B9" s="128"/>
      <c r="C9" s="128" t="s">
        <v>542</v>
      </c>
      <c r="D9" s="128" t="s">
        <v>543</v>
      </c>
      <c r="E9" s="128" t="s">
        <v>542</v>
      </c>
      <c r="F9" s="127"/>
      <c r="G9" s="85"/>
      <c r="H9" s="86"/>
      <c r="I9" s="83"/>
      <c r="J9" s="86"/>
      <c r="K9" s="83"/>
      <c r="L9" s="86"/>
      <c r="M9" s="83"/>
      <c r="N9" s="83" t="s">
        <v>288</v>
      </c>
      <c r="O9" s="83"/>
      <c r="P9" s="83"/>
      <c r="Q9" s="83"/>
      <c r="R9" s="104"/>
      <c r="S9" s="94"/>
      <c r="T9" s="148"/>
      <c r="U9" s="94"/>
      <c r="V9" s="21">
        <v>2</v>
      </c>
      <c r="W9" s="39" t="s">
        <v>51</v>
      </c>
      <c r="X9" s="40">
        <v>42384</v>
      </c>
      <c r="Y9" s="40">
        <v>42415</v>
      </c>
      <c r="Z9" s="100" t="s">
        <v>79</v>
      </c>
      <c r="AA9" s="109"/>
      <c r="AB9" s="100" t="s">
        <v>82</v>
      </c>
      <c r="AC9" s="100"/>
    </row>
    <row r="10" spans="2:29" s="7" customFormat="1" ht="34.200000000000003" customHeight="1" x14ac:dyDescent="0.3">
      <c r="B10" s="128"/>
      <c r="C10" s="128" t="s">
        <v>542</v>
      </c>
      <c r="D10" s="128" t="s">
        <v>543</v>
      </c>
      <c r="E10" s="128" t="s">
        <v>542</v>
      </c>
      <c r="F10" s="127"/>
      <c r="G10" s="85"/>
      <c r="H10" s="86"/>
      <c r="I10" s="83"/>
      <c r="J10" s="86"/>
      <c r="K10" s="83"/>
      <c r="L10" s="86"/>
      <c r="M10" s="83"/>
      <c r="N10" s="83" t="s">
        <v>288</v>
      </c>
      <c r="O10" s="83"/>
      <c r="P10" s="83"/>
      <c r="Q10" s="83"/>
      <c r="R10" s="104"/>
      <c r="S10" s="94"/>
      <c r="T10" s="148"/>
      <c r="U10" s="94"/>
      <c r="V10" s="21">
        <v>3</v>
      </c>
      <c r="W10" s="39" t="s">
        <v>52</v>
      </c>
      <c r="X10" s="40">
        <v>42373</v>
      </c>
      <c r="Y10" s="40">
        <v>42460</v>
      </c>
      <c r="Z10" s="100" t="s">
        <v>79</v>
      </c>
      <c r="AA10" s="109"/>
      <c r="AB10" s="100" t="s">
        <v>82</v>
      </c>
      <c r="AC10" s="100"/>
    </row>
    <row r="11" spans="2:29" s="7" customFormat="1" ht="34.200000000000003" customHeight="1" x14ac:dyDescent="0.3">
      <c r="B11" s="128"/>
      <c r="C11" s="128" t="s">
        <v>542</v>
      </c>
      <c r="D11" s="128" t="s">
        <v>543</v>
      </c>
      <c r="E11" s="128" t="s">
        <v>542</v>
      </c>
      <c r="F11" s="127"/>
      <c r="G11" s="85"/>
      <c r="H11" s="86"/>
      <c r="I11" s="83"/>
      <c r="J11" s="86"/>
      <c r="K11" s="83"/>
      <c r="L11" s="86"/>
      <c r="M11" s="83"/>
      <c r="N11" s="83" t="s">
        <v>288</v>
      </c>
      <c r="O11" s="83"/>
      <c r="P11" s="83"/>
      <c r="Q11" s="83"/>
      <c r="R11" s="104"/>
      <c r="S11" s="94"/>
      <c r="T11" s="148"/>
      <c r="U11" s="94"/>
      <c r="V11" s="22">
        <v>4</v>
      </c>
      <c r="W11" s="41" t="s">
        <v>53</v>
      </c>
      <c r="X11" s="40">
        <v>42415</v>
      </c>
      <c r="Y11" s="40">
        <v>42719</v>
      </c>
      <c r="Z11" s="100" t="s">
        <v>79</v>
      </c>
      <c r="AA11" s="109"/>
      <c r="AB11" s="100" t="s">
        <v>82</v>
      </c>
      <c r="AC11" s="100"/>
    </row>
    <row r="12" spans="2:29" s="7" customFormat="1" ht="34.200000000000003" customHeight="1" x14ac:dyDescent="0.3">
      <c r="B12" s="128"/>
      <c r="C12" s="128" t="s">
        <v>542</v>
      </c>
      <c r="D12" s="128" t="s">
        <v>543</v>
      </c>
      <c r="E12" s="128" t="s">
        <v>542</v>
      </c>
      <c r="F12" s="127"/>
      <c r="G12" s="85"/>
      <c r="H12" s="86"/>
      <c r="I12" s="84"/>
      <c r="J12" s="86"/>
      <c r="K12" s="84"/>
      <c r="L12" s="86"/>
      <c r="M12" s="84"/>
      <c r="N12" s="84" t="s">
        <v>288</v>
      </c>
      <c r="O12" s="84"/>
      <c r="P12" s="84"/>
      <c r="Q12" s="84"/>
      <c r="R12" s="105"/>
      <c r="S12" s="95"/>
      <c r="T12" s="149"/>
      <c r="U12" s="95"/>
      <c r="V12" s="22">
        <v>5</v>
      </c>
      <c r="W12" s="41" t="s">
        <v>604</v>
      </c>
      <c r="X12" s="40">
        <v>42415</v>
      </c>
      <c r="Y12" s="40">
        <v>42735</v>
      </c>
      <c r="Z12" s="100" t="s">
        <v>79</v>
      </c>
      <c r="AA12" s="110"/>
      <c r="AB12" s="100" t="s">
        <v>82</v>
      </c>
      <c r="AC12" s="100"/>
    </row>
    <row r="13" spans="2:29" ht="34.200000000000003" customHeight="1" x14ac:dyDescent="0.3">
      <c r="B13" s="128"/>
      <c r="C13" s="128"/>
      <c r="D13" s="128"/>
      <c r="E13" s="128"/>
      <c r="F13" s="127"/>
      <c r="G13" s="85">
        <v>1</v>
      </c>
      <c r="H13" s="86" t="str">
        <f>+VLOOKUP(N13,'TC 30 agosto'!$A:$C,3,FALSE)</f>
        <v>Ampliar cobertura y mejorar calidad en la atención integral a la Primera Infancia.</v>
      </c>
      <c r="I13" s="82" t="str">
        <f>+VLOOKUP(N13,'TC 2 junio'!$1:$1048576,3,FALSE)</f>
        <v>Ampliar cobertura y mejorar calidad en la atención integral a la Primera Infancia.</v>
      </c>
      <c r="J13" s="86" t="str">
        <f>+VLOOKUP(N13,'TC 30 agosto'!$A:$AQ,15,FALSE)</f>
        <v>Gestión misional y de gobierno</v>
      </c>
      <c r="K13" s="82" t="str">
        <f>+VLOOKUP(N13,'TC 2 junio'!$1:$1048576,15,FALSE)</f>
        <v>Gestión misional y de gobierno</v>
      </c>
      <c r="L13" s="86" t="str">
        <f>+VLOOKUP(N13,'TC 30 agosto'!$A:$AQ,17,FALSE)</f>
        <v>Indicadores y metas de Gobierno</v>
      </c>
      <c r="M13" s="82" t="str">
        <f>+VLOOKUP(N13,'TC 2 junio'!$1:$1048576,17,FALSE)</f>
        <v>Indicadores y metas de Gobierno</v>
      </c>
      <c r="N13" s="86" t="s">
        <v>504</v>
      </c>
      <c r="O13" s="82" t="str">
        <f>+VLOOKUP(N13,'TC 30 agosto'!$A:$AQ,23,FALSE)</f>
        <v>PA-02</v>
      </c>
      <c r="P13" s="82" t="str">
        <f>+VLOOKUP(N13,'TC 30 agosto'!$A:$AQ,24,FALSE)</f>
        <v>Porcentaje de niños y niñas atendidos en Hogares Comunitarios transitados a las Modalidades de Atención Integral</v>
      </c>
      <c r="Q13" s="82" t="str">
        <f>+VLOOKUP(N13,'TC 3 junio'!$V:$W,2,FALSE)</f>
        <v>Porcentaje de niños y niñas atendidos en Hogares Comunitarios transitados a las Modalidades de Atención Integral</v>
      </c>
      <c r="R13" s="103">
        <f>+VLOOKUP(N13,'TC 30 agosto'!$A:$AQ,29,FALSE)</f>
        <v>0.04</v>
      </c>
      <c r="S13" s="93">
        <f>+VLOOKUP(N13,'TC 2 junio'!$1:$1048576,29,FALSE)</f>
        <v>0.04</v>
      </c>
      <c r="T13" s="106"/>
      <c r="U13" s="96">
        <f>+VLOOKUP(N13,'TC 30 agosto'!$1:$1048576,31,FALSE)</f>
        <v>0</v>
      </c>
      <c r="V13" s="21">
        <v>1</v>
      </c>
      <c r="W13" s="39" t="s">
        <v>605</v>
      </c>
      <c r="X13" s="40">
        <v>42401</v>
      </c>
      <c r="Y13" s="40">
        <v>42429</v>
      </c>
      <c r="Z13" s="100" t="s">
        <v>79</v>
      </c>
      <c r="AA13" s="108" t="str">
        <f>+VLOOKUP(N13,'TC 30 agosto'!$A:$F,6,FALSE)</f>
        <v xml:space="preserve">Promoción y prevención </v>
      </c>
      <c r="AB13" s="100" t="s">
        <v>82</v>
      </c>
      <c r="AC13" s="100" t="str">
        <f>+VLOOKUP(N13,'TC 30 agosto'!$A:$V,22,FALSE)</f>
        <v>Dirección de Primera Infancia</v>
      </c>
    </row>
    <row r="14" spans="2:29" ht="34.200000000000003" customHeight="1" x14ac:dyDescent="0.3">
      <c r="B14" s="128"/>
      <c r="C14" s="128"/>
      <c r="D14" s="128"/>
      <c r="E14" s="128"/>
      <c r="F14" s="127"/>
      <c r="G14" s="85"/>
      <c r="H14" s="86"/>
      <c r="I14" s="83"/>
      <c r="J14" s="86"/>
      <c r="K14" s="83"/>
      <c r="L14" s="86"/>
      <c r="M14" s="83"/>
      <c r="N14" s="86" t="s">
        <v>289</v>
      </c>
      <c r="O14" s="83"/>
      <c r="P14" s="83"/>
      <c r="Q14" s="83"/>
      <c r="R14" s="139"/>
      <c r="S14" s="141"/>
      <c r="T14" s="107"/>
      <c r="U14" s="94"/>
      <c r="V14" s="21">
        <v>2</v>
      </c>
      <c r="W14" s="39" t="s">
        <v>54</v>
      </c>
      <c r="X14" s="40">
        <v>42430</v>
      </c>
      <c r="Y14" s="40">
        <v>42489</v>
      </c>
      <c r="Z14" s="100" t="s">
        <v>79</v>
      </c>
      <c r="AA14" s="109"/>
      <c r="AB14" s="100" t="s">
        <v>82</v>
      </c>
      <c r="AC14" s="100"/>
    </row>
    <row r="15" spans="2:29" ht="34.200000000000003" customHeight="1" x14ac:dyDescent="0.3">
      <c r="B15" s="128"/>
      <c r="C15" s="128"/>
      <c r="D15" s="128"/>
      <c r="E15" s="128"/>
      <c r="F15" s="127"/>
      <c r="G15" s="85"/>
      <c r="H15" s="86"/>
      <c r="I15" s="83"/>
      <c r="J15" s="86"/>
      <c r="K15" s="83"/>
      <c r="L15" s="86"/>
      <c r="M15" s="83"/>
      <c r="N15" s="86" t="s">
        <v>289</v>
      </c>
      <c r="O15" s="83"/>
      <c r="P15" s="83"/>
      <c r="Q15" s="83"/>
      <c r="R15" s="139"/>
      <c r="S15" s="141"/>
      <c r="T15" s="107"/>
      <c r="U15" s="94"/>
      <c r="V15" s="21">
        <v>3</v>
      </c>
      <c r="W15" s="39" t="s">
        <v>55</v>
      </c>
      <c r="X15" s="40">
        <v>42492</v>
      </c>
      <c r="Y15" s="40">
        <v>42521</v>
      </c>
      <c r="Z15" s="100" t="s">
        <v>79</v>
      </c>
      <c r="AA15" s="109"/>
      <c r="AB15" s="100" t="s">
        <v>82</v>
      </c>
      <c r="AC15" s="100"/>
    </row>
    <row r="16" spans="2:29" ht="34.200000000000003" customHeight="1" x14ac:dyDescent="0.3">
      <c r="B16" s="128"/>
      <c r="C16" s="128"/>
      <c r="D16" s="128"/>
      <c r="E16" s="128"/>
      <c r="F16" s="127"/>
      <c r="G16" s="85"/>
      <c r="H16" s="86"/>
      <c r="I16" s="83"/>
      <c r="J16" s="86"/>
      <c r="K16" s="83"/>
      <c r="L16" s="86"/>
      <c r="M16" s="83"/>
      <c r="N16" s="86" t="s">
        <v>289</v>
      </c>
      <c r="O16" s="83"/>
      <c r="P16" s="83"/>
      <c r="Q16" s="83"/>
      <c r="R16" s="139"/>
      <c r="S16" s="141"/>
      <c r="T16" s="107"/>
      <c r="U16" s="94"/>
      <c r="V16" s="22">
        <v>4</v>
      </c>
      <c r="W16" s="41" t="s">
        <v>606</v>
      </c>
      <c r="X16" s="40">
        <v>42583</v>
      </c>
      <c r="Y16" s="40">
        <v>42675</v>
      </c>
      <c r="Z16" s="100" t="s">
        <v>79</v>
      </c>
      <c r="AA16" s="109"/>
      <c r="AB16" s="100" t="s">
        <v>82</v>
      </c>
      <c r="AC16" s="100"/>
    </row>
    <row r="17" spans="2:29" ht="34.200000000000003" customHeight="1" x14ac:dyDescent="0.3">
      <c r="B17" s="128"/>
      <c r="C17" s="128"/>
      <c r="D17" s="128"/>
      <c r="E17" s="128"/>
      <c r="F17" s="127"/>
      <c r="G17" s="85"/>
      <c r="H17" s="86"/>
      <c r="I17" s="84"/>
      <c r="J17" s="86"/>
      <c r="K17" s="84"/>
      <c r="L17" s="86"/>
      <c r="M17" s="84"/>
      <c r="N17" s="86" t="s">
        <v>289</v>
      </c>
      <c r="O17" s="84"/>
      <c r="P17" s="84"/>
      <c r="Q17" s="84"/>
      <c r="R17" s="140"/>
      <c r="S17" s="142"/>
      <c r="T17" s="107"/>
      <c r="U17" s="95"/>
      <c r="V17" s="22">
        <v>5</v>
      </c>
      <c r="W17" s="44"/>
      <c r="X17" s="43"/>
      <c r="Y17" s="43"/>
      <c r="Z17" s="100" t="s">
        <v>79</v>
      </c>
      <c r="AA17" s="110"/>
      <c r="AB17" s="100" t="s">
        <v>82</v>
      </c>
      <c r="AC17" s="100"/>
    </row>
    <row r="18" spans="2:29" ht="34.200000000000003" customHeight="1" x14ac:dyDescent="0.3">
      <c r="B18" s="128"/>
      <c r="C18" s="128"/>
      <c r="D18" s="128"/>
      <c r="E18" s="128"/>
      <c r="F18" s="127"/>
      <c r="G18" s="85">
        <v>1</v>
      </c>
      <c r="H18" s="86" t="str">
        <f>+VLOOKUP(N18,'TC 30 agosto'!$A:$C,3,FALSE)</f>
        <v>Ampliar cobertura y mejorar calidad en la atención integral a la Primera Infancia.</v>
      </c>
      <c r="I18" s="82" t="str">
        <f>+VLOOKUP(N18,'TC 2 junio'!$1:$1048576,3,FALSE)</f>
        <v>Ampliar cobertura y mejorar calidad en la atención integral a la Primera Infancia.</v>
      </c>
      <c r="J18" s="86" t="str">
        <f>+VLOOKUP(N18,'TC 30 agosto'!$A:$AQ,15,FALSE)</f>
        <v>Gestión misional y de gobierno</v>
      </c>
      <c r="K18" s="82" t="str">
        <f>+VLOOKUP(N18,'TC 2 junio'!$1:$1048576,15,FALSE)</f>
        <v>Gestión misional y de gobierno</v>
      </c>
      <c r="L18" s="86" t="str">
        <f>+VLOOKUP(N18,'TC 30 agosto'!$A:$AQ,17,FALSE)</f>
        <v>Indicadores y metas de Gobierno</v>
      </c>
      <c r="M18" s="82" t="str">
        <f>+VLOOKUP(N18,'TC 2 junio'!$1:$1048576,17,FALSE)</f>
        <v>Indicadores y metas de Gobierno</v>
      </c>
      <c r="N18" s="86" t="s">
        <v>505</v>
      </c>
      <c r="O18" s="82" t="str">
        <f>+VLOOKUP(N18,'TC 30 agosto'!$A:$AQ,23,FALSE)</f>
        <v>PA-03</v>
      </c>
      <c r="P18" s="82" t="str">
        <f>+VLOOKUP(N18,'TC 30 agosto'!$A:$AQ,24,FALSE)</f>
        <v>Porcentaje de niños y niñas de las modalidades de Primera Infancia, reportados al Ministerio de Educación para la matricula al sistema educativo.</v>
      </c>
      <c r="Q18" s="82" t="str">
        <f>+VLOOKUP(N18,'TC 3 junio'!$V:$W,2,FALSE)</f>
        <v>Porcentaje de niños y niñas de las modalidades de Primera Infancia, reportados al Ministerio de Educación para la matricula al sistema educativo.</v>
      </c>
      <c r="R18" s="103">
        <f>+VLOOKUP(N18,'TC 30 agosto'!$A:$AQ,29,FALSE)</f>
        <v>0.8</v>
      </c>
      <c r="S18" s="93">
        <f>+VLOOKUP(N18,'TC 2 junio'!$1:$1048576,29,FALSE)</f>
        <v>0.8</v>
      </c>
      <c r="T18" s="106"/>
      <c r="U18" s="96">
        <f>+VLOOKUP(N18,'TC 30 agosto'!$1:$1048576,31,FALSE)</f>
        <v>0</v>
      </c>
      <c r="V18" s="21">
        <v>1</v>
      </c>
      <c r="W18" s="39" t="s">
        <v>56</v>
      </c>
      <c r="X18" s="40">
        <v>42430</v>
      </c>
      <c r="Y18" s="40">
        <v>42643</v>
      </c>
      <c r="Z18" s="100" t="s">
        <v>79</v>
      </c>
      <c r="AA18" s="108" t="str">
        <f>+VLOOKUP(N18,'TC 30 agosto'!$A:$F,6,FALSE)</f>
        <v xml:space="preserve">Promoción y prevención </v>
      </c>
      <c r="AB18" s="100" t="s">
        <v>82</v>
      </c>
      <c r="AC18" s="100" t="str">
        <f>+VLOOKUP(N18,'TC 30 agosto'!$A:$V,22,FALSE)</f>
        <v>Dirección de Primera Infancia</v>
      </c>
    </row>
    <row r="19" spans="2:29" ht="34.200000000000003" customHeight="1" x14ac:dyDescent="0.3">
      <c r="B19" s="128"/>
      <c r="C19" s="128"/>
      <c r="D19" s="128"/>
      <c r="E19" s="128"/>
      <c r="F19" s="127"/>
      <c r="G19" s="85"/>
      <c r="H19" s="86"/>
      <c r="I19" s="83"/>
      <c r="J19" s="86"/>
      <c r="K19" s="83"/>
      <c r="L19" s="86"/>
      <c r="M19" s="83"/>
      <c r="N19" s="86" t="s">
        <v>290</v>
      </c>
      <c r="O19" s="83"/>
      <c r="P19" s="83"/>
      <c r="Q19" s="83"/>
      <c r="R19" s="139"/>
      <c r="S19" s="94"/>
      <c r="T19" s="107"/>
      <c r="U19" s="94"/>
      <c r="V19" s="21">
        <v>2</v>
      </c>
      <c r="W19" s="39" t="s">
        <v>57</v>
      </c>
      <c r="X19" s="40">
        <v>42491</v>
      </c>
      <c r="Y19" s="40">
        <v>42735</v>
      </c>
      <c r="Z19" s="100" t="s">
        <v>79</v>
      </c>
      <c r="AA19" s="109"/>
      <c r="AB19" s="100" t="s">
        <v>82</v>
      </c>
      <c r="AC19" s="100"/>
    </row>
    <row r="20" spans="2:29" ht="34.200000000000003" customHeight="1" x14ac:dyDescent="0.3">
      <c r="B20" s="128"/>
      <c r="C20" s="128"/>
      <c r="D20" s="128"/>
      <c r="E20" s="128"/>
      <c r="F20" s="127"/>
      <c r="G20" s="85"/>
      <c r="H20" s="86"/>
      <c r="I20" s="83"/>
      <c r="J20" s="86"/>
      <c r="K20" s="83"/>
      <c r="L20" s="86"/>
      <c r="M20" s="83"/>
      <c r="N20" s="86" t="s">
        <v>290</v>
      </c>
      <c r="O20" s="83"/>
      <c r="P20" s="83"/>
      <c r="Q20" s="83"/>
      <c r="R20" s="139"/>
      <c r="S20" s="94"/>
      <c r="T20" s="107"/>
      <c r="U20" s="94"/>
      <c r="V20" s="21">
        <v>3</v>
      </c>
      <c r="W20" s="39" t="s">
        <v>58</v>
      </c>
      <c r="X20" s="40">
        <v>42582</v>
      </c>
      <c r="Y20" s="40">
        <v>42704</v>
      </c>
      <c r="Z20" s="100" t="s">
        <v>79</v>
      </c>
      <c r="AA20" s="109"/>
      <c r="AB20" s="100" t="s">
        <v>82</v>
      </c>
      <c r="AC20" s="100"/>
    </row>
    <row r="21" spans="2:29" ht="34.200000000000003" customHeight="1" x14ac:dyDescent="0.3">
      <c r="B21" s="128"/>
      <c r="C21" s="128"/>
      <c r="D21" s="128"/>
      <c r="E21" s="128"/>
      <c r="F21" s="127"/>
      <c r="G21" s="85"/>
      <c r="H21" s="86"/>
      <c r="I21" s="83"/>
      <c r="J21" s="86"/>
      <c r="K21" s="83"/>
      <c r="L21" s="86"/>
      <c r="M21" s="83"/>
      <c r="N21" s="86" t="s">
        <v>290</v>
      </c>
      <c r="O21" s="83"/>
      <c r="P21" s="83"/>
      <c r="Q21" s="83"/>
      <c r="R21" s="139"/>
      <c r="S21" s="94"/>
      <c r="T21" s="107"/>
      <c r="U21" s="94"/>
      <c r="V21" s="22">
        <v>4</v>
      </c>
      <c r="W21" s="44"/>
      <c r="X21" s="43"/>
      <c r="Y21" s="43"/>
      <c r="Z21" s="100" t="s">
        <v>79</v>
      </c>
      <c r="AA21" s="109"/>
      <c r="AB21" s="100" t="s">
        <v>82</v>
      </c>
      <c r="AC21" s="100"/>
    </row>
    <row r="22" spans="2:29" ht="34.200000000000003" customHeight="1" x14ac:dyDescent="0.3">
      <c r="B22" s="128"/>
      <c r="C22" s="128"/>
      <c r="D22" s="128"/>
      <c r="E22" s="128"/>
      <c r="F22" s="127"/>
      <c r="G22" s="85"/>
      <c r="H22" s="86"/>
      <c r="I22" s="84"/>
      <c r="J22" s="86"/>
      <c r="K22" s="84"/>
      <c r="L22" s="86"/>
      <c r="M22" s="84"/>
      <c r="N22" s="86" t="s">
        <v>290</v>
      </c>
      <c r="O22" s="84"/>
      <c r="P22" s="84"/>
      <c r="Q22" s="84"/>
      <c r="R22" s="140"/>
      <c r="S22" s="95"/>
      <c r="T22" s="107"/>
      <c r="U22" s="95"/>
      <c r="V22" s="22">
        <v>5</v>
      </c>
      <c r="W22" s="44"/>
      <c r="X22" s="43"/>
      <c r="Y22" s="43"/>
      <c r="Z22" s="100" t="s">
        <v>79</v>
      </c>
      <c r="AA22" s="110"/>
      <c r="AB22" s="100" t="s">
        <v>82</v>
      </c>
      <c r="AC22" s="100"/>
    </row>
    <row r="23" spans="2:29" ht="34.200000000000003" customHeight="1" x14ac:dyDescent="0.3">
      <c r="B23" s="128"/>
      <c r="C23" s="128"/>
      <c r="D23" s="128"/>
      <c r="E23" s="128"/>
      <c r="F23" s="127"/>
      <c r="G23" s="85">
        <v>1</v>
      </c>
      <c r="H23" s="86" t="str">
        <f>+VLOOKUP(N23,'TC 30 agosto'!$A:$C,3,FALSE)</f>
        <v>Ampliar cobertura y mejorar calidad en la atención integral a la Primera Infancia.</v>
      </c>
      <c r="I23" s="82" t="str">
        <f>+VLOOKUP(N23,'TC 2 junio'!$1:$1048576,3,FALSE)</f>
        <v>Ampliar cobertura y mejorar calidad en la atención integral a la Primera Infancia.</v>
      </c>
      <c r="J23" s="86" t="str">
        <f>+VLOOKUP(N23,'TC 30 agosto'!$A:$AQ,15,FALSE)</f>
        <v>Gestión misional y de gobierno</v>
      </c>
      <c r="K23" s="82" t="str">
        <f>+VLOOKUP(N23,'TC 2 junio'!$1:$1048576,15,FALSE)</f>
        <v>Gestión misional y de gobierno</v>
      </c>
      <c r="L23" s="86" t="str">
        <f>+VLOOKUP(N23,'TC 30 agosto'!$A:$AQ,17,FALSE)</f>
        <v>Indicadores y metas de Gobierno</v>
      </c>
      <c r="M23" s="82" t="str">
        <f>+VLOOKUP(N23,'TC 2 junio'!$1:$1048576,17,FALSE)</f>
        <v>Indicadores y metas de Gobierno</v>
      </c>
      <c r="N23" s="86" t="s">
        <v>506</v>
      </c>
      <c r="O23" s="82" t="str">
        <f>+VLOOKUP(N23,'TC 30 agosto'!$A:$AQ,23,FALSE)</f>
        <v>PA-04</v>
      </c>
      <c r="P23" s="82" t="str">
        <f>+VLOOKUP(N23,'TC 30 agosto'!$A:$AQ,24,FALSE)</f>
        <v>Porcentaje de Hogares Comunitarios que cumplen los estándares de la estrategia de Cero a Siempre.</v>
      </c>
      <c r="Q23" s="82" t="str">
        <f>+VLOOKUP(N23,'TC 3 junio'!$V:$W,2,FALSE)</f>
        <v>Porcentaje de Hogares Comunitarios que cumplen los estándares de la estrategia de Cero a Siempre.</v>
      </c>
      <c r="R23" s="103">
        <f>+VLOOKUP(N23,'TC 30 agosto'!$A:$AQ,29,FALSE)</f>
        <v>0.3</v>
      </c>
      <c r="S23" s="93">
        <f>+VLOOKUP(N23,'TC 2 junio'!$1:$1048576,29,FALSE)</f>
        <v>0.3</v>
      </c>
      <c r="T23" s="106"/>
      <c r="U23" s="96">
        <f>+VLOOKUP(N23,'TC 30 agosto'!$1:$1048576,31,FALSE)</f>
        <v>0</v>
      </c>
      <c r="V23" s="21">
        <v>1</v>
      </c>
      <c r="W23" s="39" t="s">
        <v>59</v>
      </c>
      <c r="X23" s="40">
        <v>42415</v>
      </c>
      <c r="Y23" s="40">
        <v>42711</v>
      </c>
      <c r="Z23" s="108" t="s">
        <v>90</v>
      </c>
      <c r="AA23" s="108" t="str">
        <f>+VLOOKUP(N23,'TC 30 agosto'!$A:$F,6,FALSE)</f>
        <v>Inspección vigilancia y control a operadores</v>
      </c>
      <c r="AB23" s="100" t="s">
        <v>82</v>
      </c>
      <c r="AC23" s="100" t="str">
        <f>+VLOOKUP(N23,'TC 30 agosto'!$A:$V,22,FALSE)</f>
        <v>Dirección de Primera Infancia</v>
      </c>
    </row>
    <row r="24" spans="2:29" ht="34.200000000000003" customHeight="1" x14ac:dyDescent="0.3">
      <c r="B24" s="128"/>
      <c r="C24" s="128"/>
      <c r="D24" s="128"/>
      <c r="E24" s="128"/>
      <c r="F24" s="127"/>
      <c r="G24" s="85"/>
      <c r="H24" s="86"/>
      <c r="I24" s="83"/>
      <c r="J24" s="86"/>
      <c r="K24" s="83"/>
      <c r="L24" s="86"/>
      <c r="M24" s="83"/>
      <c r="N24" s="86" t="s">
        <v>291</v>
      </c>
      <c r="O24" s="83"/>
      <c r="P24" s="83"/>
      <c r="Q24" s="83"/>
      <c r="R24" s="139"/>
      <c r="S24" s="94"/>
      <c r="T24" s="107"/>
      <c r="U24" s="94"/>
      <c r="V24" s="21">
        <v>2</v>
      </c>
      <c r="W24" s="39" t="s">
        <v>60</v>
      </c>
      <c r="X24" s="40">
        <v>42415</v>
      </c>
      <c r="Y24" s="40">
        <v>42719</v>
      </c>
      <c r="Z24" s="109"/>
      <c r="AA24" s="109"/>
      <c r="AB24" s="100" t="s">
        <v>82</v>
      </c>
      <c r="AC24" s="100"/>
    </row>
    <row r="25" spans="2:29" ht="34.200000000000003" customHeight="1" x14ac:dyDescent="0.3">
      <c r="B25" s="128"/>
      <c r="C25" s="128"/>
      <c r="D25" s="128"/>
      <c r="E25" s="128"/>
      <c r="F25" s="127"/>
      <c r="G25" s="85"/>
      <c r="H25" s="86"/>
      <c r="I25" s="83"/>
      <c r="J25" s="86"/>
      <c r="K25" s="83"/>
      <c r="L25" s="86"/>
      <c r="M25" s="83"/>
      <c r="N25" s="86" t="s">
        <v>291</v>
      </c>
      <c r="O25" s="83"/>
      <c r="P25" s="83"/>
      <c r="Q25" s="83"/>
      <c r="R25" s="139"/>
      <c r="S25" s="94"/>
      <c r="T25" s="107"/>
      <c r="U25" s="94"/>
      <c r="V25" s="21">
        <v>3</v>
      </c>
      <c r="W25" s="39" t="s">
        <v>61</v>
      </c>
      <c r="X25" s="40">
        <v>42415</v>
      </c>
      <c r="Y25" s="40">
        <v>42643</v>
      </c>
      <c r="Z25" s="109"/>
      <c r="AA25" s="109"/>
      <c r="AB25" s="100" t="s">
        <v>82</v>
      </c>
      <c r="AC25" s="100"/>
    </row>
    <row r="26" spans="2:29" ht="34.200000000000003" customHeight="1" x14ac:dyDescent="0.3">
      <c r="B26" s="128"/>
      <c r="C26" s="128"/>
      <c r="D26" s="128"/>
      <c r="E26" s="128"/>
      <c r="F26" s="127"/>
      <c r="G26" s="85"/>
      <c r="H26" s="86"/>
      <c r="I26" s="83"/>
      <c r="J26" s="86"/>
      <c r="K26" s="83"/>
      <c r="L26" s="86"/>
      <c r="M26" s="83"/>
      <c r="N26" s="86" t="s">
        <v>291</v>
      </c>
      <c r="O26" s="83"/>
      <c r="P26" s="83"/>
      <c r="Q26" s="83"/>
      <c r="R26" s="139"/>
      <c r="S26" s="94"/>
      <c r="T26" s="107"/>
      <c r="U26" s="94"/>
      <c r="V26" s="22">
        <v>4</v>
      </c>
      <c r="W26" s="41" t="s">
        <v>62</v>
      </c>
      <c r="X26" s="40">
        <v>42461</v>
      </c>
      <c r="Y26" s="40">
        <v>42735</v>
      </c>
      <c r="Z26" s="109"/>
      <c r="AA26" s="109"/>
      <c r="AB26" s="100" t="s">
        <v>82</v>
      </c>
      <c r="AC26" s="100"/>
    </row>
    <row r="27" spans="2:29" ht="34.200000000000003" customHeight="1" x14ac:dyDescent="0.3">
      <c r="B27" s="128"/>
      <c r="C27" s="128"/>
      <c r="D27" s="128"/>
      <c r="E27" s="128"/>
      <c r="F27" s="127"/>
      <c r="G27" s="85"/>
      <c r="H27" s="86"/>
      <c r="I27" s="84"/>
      <c r="J27" s="86"/>
      <c r="K27" s="84"/>
      <c r="L27" s="86"/>
      <c r="M27" s="84"/>
      <c r="N27" s="86" t="s">
        <v>291</v>
      </c>
      <c r="O27" s="84"/>
      <c r="P27" s="84"/>
      <c r="Q27" s="84"/>
      <c r="R27" s="140"/>
      <c r="S27" s="95"/>
      <c r="T27" s="107"/>
      <c r="U27" s="95"/>
      <c r="V27" s="22">
        <v>5</v>
      </c>
      <c r="W27" s="44"/>
      <c r="X27" s="43"/>
      <c r="Y27" s="43"/>
      <c r="Z27" s="110"/>
      <c r="AA27" s="110"/>
      <c r="AB27" s="100" t="s">
        <v>82</v>
      </c>
      <c r="AC27" s="100"/>
    </row>
    <row r="28" spans="2:29" ht="34.200000000000003" customHeight="1" x14ac:dyDescent="0.3">
      <c r="B28" s="128"/>
      <c r="C28" s="128"/>
      <c r="D28" s="128"/>
      <c r="E28" s="128"/>
      <c r="F28" s="127"/>
      <c r="G28" s="85">
        <v>1</v>
      </c>
      <c r="H28" s="86" t="str">
        <f>+VLOOKUP(N28,'TC 30 agosto'!$A:$C,3,FALSE)</f>
        <v>Ampliar cobertura y mejorar calidad en la atención integral a la Primera Infancia.</v>
      </c>
      <c r="I28" s="82" t="str">
        <f>+VLOOKUP(N28,'TC 2 junio'!$1:$1048576,3,FALSE)</f>
        <v>Ampliar cobertura y mejorar calidad en la atención integral a la Primera Infancia.</v>
      </c>
      <c r="J28" s="86" t="str">
        <f>+VLOOKUP(N28,'TC 30 agosto'!$A:$AQ,15,FALSE)</f>
        <v>Gestión misional y de gobierno</v>
      </c>
      <c r="K28" s="82" t="str">
        <f>+VLOOKUP(N28,'TC 2 junio'!$1:$1048576,15,FALSE)</f>
        <v>Gestión misional y de gobierno</v>
      </c>
      <c r="L28" s="86" t="str">
        <f>+VLOOKUP(N28,'TC 30 agosto'!$A:$AQ,17,FALSE)</f>
        <v>Indicadores y metas de Gobierno</v>
      </c>
      <c r="M28" s="82" t="str">
        <f>+VLOOKUP(N28,'TC 2 junio'!$1:$1048576,17,FALSE)</f>
        <v>Indicadores y metas de Gobierno</v>
      </c>
      <c r="N28" s="86" t="s">
        <v>507</v>
      </c>
      <c r="O28" s="82" t="str">
        <f>+VLOOKUP(N28,'TC 30 agosto'!$A:$AQ,23,FALSE)</f>
        <v>PA-05</v>
      </c>
      <c r="P28" s="82" t="str">
        <f>+VLOOKUP(N28,'TC 30 agosto'!$A:$AQ,24,FALSE)</f>
        <v>Número de agentes educativos en proceso de formación y/o cualificación en Atención Integral a la Primera Infancia.</v>
      </c>
      <c r="Q28" s="82" t="str">
        <f>+VLOOKUP(N28,'TC 3 junio'!$V:$W,2,FALSE)</f>
        <v>Número de agentes educativos en proceso de formación y/o cualificación en Atención Integral a la Primera Infancia.</v>
      </c>
      <c r="R28" s="130">
        <f>+VLOOKUP(N28,'TC 30 agosto'!$A:$AQ,29,FALSE)</f>
        <v>10000</v>
      </c>
      <c r="S28" s="96">
        <f>+VLOOKUP(N28,'TC 2 junio'!$1:$1048576,29,FALSE)</f>
        <v>10000</v>
      </c>
      <c r="T28" s="122"/>
      <c r="U28" s="96">
        <f>+VLOOKUP(N28,'TC 30 agosto'!$1:$1048576,31,FALSE)</f>
        <v>0</v>
      </c>
      <c r="V28" s="21">
        <v>1</v>
      </c>
      <c r="W28" s="39" t="s">
        <v>63</v>
      </c>
      <c r="X28" s="40">
        <v>42401</v>
      </c>
      <c r="Y28" s="40">
        <v>42735</v>
      </c>
      <c r="Z28" s="108" t="s">
        <v>91</v>
      </c>
      <c r="AA28" s="108" t="str">
        <f>+VLOOKUP(N28,'TC 30 agosto'!$A:$F,6,FALSE)</f>
        <v xml:space="preserve">Mejora e Innovación </v>
      </c>
      <c r="AB28" s="100" t="s">
        <v>82</v>
      </c>
      <c r="AC28" s="100" t="str">
        <f>+VLOOKUP(N28,'TC 30 agosto'!$A:$V,22,FALSE)</f>
        <v>Dirección de Primera Infancia</v>
      </c>
    </row>
    <row r="29" spans="2:29" ht="34.200000000000003" customHeight="1" x14ac:dyDescent="0.3">
      <c r="B29" s="128"/>
      <c r="C29" s="128"/>
      <c r="D29" s="128"/>
      <c r="E29" s="128"/>
      <c r="F29" s="127"/>
      <c r="G29" s="85"/>
      <c r="H29" s="86"/>
      <c r="I29" s="83"/>
      <c r="J29" s="86"/>
      <c r="K29" s="83"/>
      <c r="L29" s="86"/>
      <c r="M29" s="83"/>
      <c r="N29" s="86" t="s">
        <v>292</v>
      </c>
      <c r="O29" s="83"/>
      <c r="P29" s="83"/>
      <c r="Q29" s="83"/>
      <c r="R29" s="104"/>
      <c r="S29" s="94"/>
      <c r="T29" s="107"/>
      <c r="U29" s="94"/>
      <c r="V29" s="21">
        <v>2</v>
      </c>
      <c r="W29" s="39" t="s">
        <v>64</v>
      </c>
      <c r="X29" s="40">
        <v>42420</v>
      </c>
      <c r="Y29" s="40">
        <v>42551</v>
      </c>
      <c r="Z29" s="109"/>
      <c r="AA29" s="109"/>
      <c r="AB29" s="100" t="s">
        <v>82</v>
      </c>
      <c r="AC29" s="100"/>
    </row>
    <row r="30" spans="2:29" ht="34.200000000000003" customHeight="1" x14ac:dyDescent="0.3">
      <c r="B30" s="128"/>
      <c r="C30" s="128"/>
      <c r="D30" s="128"/>
      <c r="E30" s="128"/>
      <c r="F30" s="127"/>
      <c r="G30" s="85"/>
      <c r="H30" s="86"/>
      <c r="I30" s="83"/>
      <c r="J30" s="86"/>
      <c r="K30" s="83"/>
      <c r="L30" s="86"/>
      <c r="M30" s="83"/>
      <c r="N30" s="86" t="s">
        <v>292</v>
      </c>
      <c r="O30" s="83"/>
      <c r="P30" s="83"/>
      <c r="Q30" s="83"/>
      <c r="R30" s="104"/>
      <c r="S30" s="94"/>
      <c r="T30" s="107"/>
      <c r="U30" s="94"/>
      <c r="V30" s="21">
        <v>3</v>
      </c>
      <c r="W30" s="39" t="s">
        <v>607</v>
      </c>
      <c r="X30" s="40">
        <v>42430</v>
      </c>
      <c r="Y30" s="40">
        <v>42735</v>
      </c>
      <c r="Z30" s="109"/>
      <c r="AA30" s="109"/>
      <c r="AB30" s="100" t="s">
        <v>82</v>
      </c>
      <c r="AC30" s="100"/>
    </row>
    <row r="31" spans="2:29" ht="34.200000000000003" customHeight="1" x14ac:dyDescent="0.3">
      <c r="B31" s="128"/>
      <c r="C31" s="128"/>
      <c r="D31" s="128"/>
      <c r="E31" s="128"/>
      <c r="F31" s="127"/>
      <c r="G31" s="85"/>
      <c r="H31" s="86"/>
      <c r="I31" s="83"/>
      <c r="J31" s="86"/>
      <c r="K31" s="83"/>
      <c r="L31" s="86"/>
      <c r="M31" s="83"/>
      <c r="N31" s="86" t="s">
        <v>292</v>
      </c>
      <c r="O31" s="83"/>
      <c r="P31" s="83"/>
      <c r="Q31" s="83"/>
      <c r="R31" s="104"/>
      <c r="S31" s="94"/>
      <c r="T31" s="107"/>
      <c r="U31" s="94"/>
      <c r="V31" s="22">
        <v>4</v>
      </c>
      <c r="W31" s="41" t="s">
        <v>65</v>
      </c>
      <c r="X31" s="40">
        <v>42491</v>
      </c>
      <c r="Y31" s="40">
        <v>42735</v>
      </c>
      <c r="Z31" s="109"/>
      <c r="AA31" s="109"/>
      <c r="AB31" s="100" t="s">
        <v>82</v>
      </c>
      <c r="AC31" s="100"/>
    </row>
    <row r="32" spans="2:29" ht="34.200000000000003" customHeight="1" x14ac:dyDescent="0.3">
      <c r="B32" s="128"/>
      <c r="C32" s="128"/>
      <c r="D32" s="128"/>
      <c r="E32" s="128"/>
      <c r="F32" s="127"/>
      <c r="G32" s="85"/>
      <c r="H32" s="86"/>
      <c r="I32" s="84"/>
      <c r="J32" s="86"/>
      <c r="K32" s="84"/>
      <c r="L32" s="86"/>
      <c r="M32" s="84"/>
      <c r="N32" s="86" t="s">
        <v>292</v>
      </c>
      <c r="O32" s="84"/>
      <c r="P32" s="84"/>
      <c r="Q32" s="84"/>
      <c r="R32" s="105"/>
      <c r="S32" s="95"/>
      <c r="T32" s="107"/>
      <c r="U32" s="95"/>
      <c r="V32" s="22">
        <v>5</v>
      </c>
      <c r="W32" s="41" t="s">
        <v>608</v>
      </c>
      <c r="X32" s="40">
        <v>42552</v>
      </c>
      <c r="Y32" s="40">
        <v>42735</v>
      </c>
      <c r="Z32" s="110"/>
      <c r="AA32" s="110"/>
      <c r="AB32" s="100" t="s">
        <v>82</v>
      </c>
      <c r="AC32" s="100"/>
    </row>
    <row r="33" spans="2:29" ht="34.200000000000003" customHeight="1" x14ac:dyDescent="0.3">
      <c r="B33" s="128"/>
      <c r="C33" s="128"/>
      <c r="D33" s="128"/>
      <c r="E33" s="128"/>
      <c r="F33" s="127"/>
      <c r="G33" s="85">
        <v>1</v>
      </c>
      <c r="H33" s="86" t="str">
        <f>+VLOOKUP(N33,'TC 30 agosto'!$A:$C,3,FALSE)</f>
        <v>Ampliar cobertura y mejorar calidad en la atención integral a la Primera Infancia.</v>
      </c>
      <c r="I33" s="82" t="str">
        <f>+VLOOKUP(N33,'TC 2 junio'!$1:$1048576,3,FALSE)</f>
        <v>Ampliar cobertura y mejorar calidad en la atención integral a la Primera Infancia.</v>
      </c>
      <c r="J33" s="86" t="str">
        <f>+VLOOKUP(N33,'TC 30 agosto'!$A:$AQ,15,FALSE)</f>
        <v>Gestión misional y de gobierno</v>
      </c>
      <c r="K33" s="82" t="str">
        <f>+VLOOKUP(N33,'TC 2 junio'!$1:$1048576,15,FALSE)</f>
        <v>Gestión misional y de gobierno</v>
      </c>
      <c r="L33" s="86" t="str">
        <f>+VLOOKUP(N33,'TC 30 agosto'!$A:$AQ,17,FALSE)</f>
        <v>Indicadores y metas de Gobierno</v>
      </c>
      <c r="M33" s="82" t="str">
        <f>+VLOOKUP(N33,'TC 2 junio'!$1:$1048576,17,FALSE)</f>
        <v>Indicadores y metas de Gobierno</v>
      </c>
      <c r="N33" s="86" t="s">
        <v>508</v>
      </c>
      <c r="O33" s="82" t="str">
        <f>+VLOOKUP(N33,'TC 30 agosto'!$A:$AQ,23,FALSE)</f>
        <v>PA-06</v>
      </c>
      <c r="P33" s="82" t="str">
        <f>+VLOOKUP(N33,'TC 30 agosto'!$A:$AQ,24,FALSE)</f>
        <v>Número de CDIs entregados para operación de la modalidades de Atención Integral a la Primera Infancia</v>
      </c>
      <c r="Q33" s="82" t="str">
        <f>+VLOOKUP(N33,'TC 3 junio'!$V:$W,2,FALSE)</f>
        <v>Número de CDIs entregados para operación de la modalidades de Atención Integral a la Primera Infancia</v>
      </c>
      <c r="R33" s="130">
        <f>+VLOOKUP(N33,'TC 30 agosto'!$A:$AQ,29,FALSE)</f>
        <v>30</v>
      </c>
      <c r="S33" s="96">
        <f>+VLOOKUP(N33,'TC 2 junio'!$1:$1048576,29,FALSE)</f>
        <v>30</v>
      </c>
      <c r="T33" s="107"/>
      <c r="U33" s="96">
        <f>+VLOOKUP(N33,'TC 30 agosto'!$1:$1048576,31,FALSE)</f>
        <v>0</v>
      </c>
      <c r="V33" s="21">
        <v>1</v>
      </c>
      <c r="W33" s="39" t="s">
        <v>609</v>
      </c>
      <c r="X33" s="40">
        <v>42370</v>
      </c>
      <c r="Y33" s="40">
        <v>42460</v>
      </c>
      <c r="Z33" s="100" t="s">
        <v>79</v>
      </c>
      <c r="AA33" s="108" t="str">
        <f>+VLOOKUP(N33,'TC 30 agosto'!$A:$F,6,FALSE)</f>
        <v xml:space="preserve">Promoción y prevención </v>
      </c>
      <c r="AB33" s="100" t="s">
        <v>82</v>
      </c>
      <c r="AC33" s="100" t="str">
        <f>+VLOOKUP(N33,'TC 30 agosto'!$A:$V,22,FALSE)</f>
        <v>Dirección de Primera Infancia</v>
      </c>
    </row>
    <row r="34" spans="2:29" ht="34.200000000000003" customHeight="1" x14ac:dyDescent="0.3">
      <c r="B34" s="128"/>
      <c r="C34" s="128"/>
      <c r="D34" s="128"/>
      <c r="E34" s="128"/>
      <c r="F34" s="127"/>
      <c r="G34" s="85"/>
      <c r="H34" s="86"/>
      <c r="I34" s="83"/>
      <c r="J34" s="86"/>
      <c r="K34" s="83"/>
      <c r="L34" s="86"/>
      <c r="M34" s="83"/>
      <c r="N34" s="86" t="s">
        <v>293</v>
      </c>
      <c r="O34" s="83"/>
      <c r="P34" s="83"/>
      <c r="Q34" s="83"/>
      <c r="R34" s="104"/>
      <c r="S34" s="94"/>
      <c r="T34" s="107"/>
      <c r="U34" s="94"/>
      <c r="V34" s="21">
        <v>2</v>
      </c>
      <c r="W34" s="39" t="s">
        <v>66</v>
      </c>
      <c r="X34" s="40">
        <v>42370</v>
      </c>
      <c r="Y34" s="40">
        <v>42674</v>
      </c>
      <c r="Z34" s="100"/>
      <c r="AA34" s="109"/>
      <c r="AB34" s="100" t="s">
        <v>82</v>
      </c>
      <c r="AC34" s="100"/>
    </row>
    <row r="35" spans="2:29" ht="34.200000000000003" customHeight="1" x14ac:dyDescent="0.3">
      <c r="B35" s="128"/>
      <c r="C35" s="128"/>
      <c r="D35" s="128"/>
      <c r="E35" s="128"/>
      <c r="F35" s="127"/>
      <c r="G35" s="85"/>
      <c r="H35" s="86"/>
      <c r="I35" s="83"/>
      <c r="J35" s="86"/>
      <c r="K35" s="83"/>
      <c r="L35" s="86"/>
      <c r="M35" s="83"/>
      <c r="N35" s="86" t="s">
        <v>293</v>
      </c>
      <c r="O35" s="83"/>
      <c r="P35" s="83"/>
      <c r="Q35" s="83"/>
      <c r="R35" s="104"/>
      <c r="S35" s="94"/>
      <c r="T35" s="107"/>
      <c r="U35" s="94"/>
      <c r="V35" s="21">
        <v>3</v>
      </c>
      <c r="W35" s="39" t="s">
        <v>610</v>
      </c>
      <c r="X35" s="40">
        <v>42370</v>
      </c>
      <c r="Y35" s="40">
        <v>42674</v>
      </c>
      <c r="Z35" s="100"/>
      <c r="AA35" s="109"/>
      <c r="AB35" s="100" t="s">
        <v>82</v>
      </c>
      <c r="AC35" s="100"/>
    </row>
    <row r="36" spans="2:29" ht="34.200000000000003" customHeight="1" x14ac:dyDescent="0.3">
      <c r="B36" s="128"/>
      <c r="C36" s="128"/>
      <c r="D36" s="128"/>
      <c r="E36" s="128"/>
      <c r="F36" s="127"/>
      <c r="G36" s="85"/>
      <c r="H36" s="86"/>
      <c r="I36" s="83"/>
      <c r="J36" s="86"/>
      <c r="K36" s="83"/>
      <c r="L36" s="86"/>
      <c r="M36" s="83"/>
      <c r="N36" s="86" t="s">
        <v>293</v>
      </c>
      <c r="O36" s="83"/>
      <c r="P36" s="83"/>
      <c r="Q36" s="83"/>
      <c r="R36" s="104"/>
      <c r="S36" s="94"/>
      <c r="T36" s="107"/>
      <c r="U36" s="94"/>
      <c r="V36" s="22">
        <v>4</v>
      </c>
      <c r="W36" s="41" t="s">
        <v>67</v>
      </c>
      <c r="X36" s="40">
        <v>42370</v>
      </c>
      <c r="Y36" s="40">
        <v>42735</v>
      </c>
      <c r="Z36" s="100"/>
      <c r="AA36" s="109"/>
      <c r="AB36" s="100" t="s">
        <v>82</v>
      </c>
      <c r="AC36" s="100"/>
    </row>
    <row r="37" spans="2:29" ht="34.200000000000003" customHeight="1" x14ac:dyDescent="0.3">
      <c r="B37" s="128"/>
      <c r="C37" s="128"/>
      <c r="D37" s="128"/>
      <c r="E37" s="128"/>
      <c r="F37" s="127"/>
      <c r="G37" s="85"/>
      <c r="H37" s="86"/>
      <c r="I37" s="84"/>
      <c r="J37" s="86"/>
      <c r="K37" s="84"/>
      <c r="L37" s="86"/>
      <c r="M37" s="84"/>
      <c r="N37" s="86" t="s">
        <v>293</v>
      </c>
      <c r="O37" s="84"/>
      <c r="P37" s="84"/>
      <c r="Q37" s="84"/>
      <c r="R37" s="105"/>
      <c r="S37" s="95"/>
      <c r="T37" s="107"/>
      <c r="U37" s="95"/>
      <c r="V37" s="22">
        <v>5</v>
      </c>
      <c r="W37" s="44"/>
      <c r="X37" s="43"/>
      <c r="Y37" s="43"/>
      <c r="Z37" s="100"/>
      <c r="AA37" s="110"/>
      <c r="AB37" s="100" t="s">
        <v>82</v>
      </c>
      <c r="AC37" s="100"/>
    </row>
    <row r="38" spans="2:29" ht="34.200000000000003" customHeight="1" x14ac:dyDescent="0.3">
      <c r="B38" s="128"/>
      <c r="C38" s="128"/>
      <c r="D38" s="128"/>
      <c r="E38" s="128"/>
      <c r="F38" s="127"/>
      <c r="G38" s="85">
        <v>1</v>
      </c>
      <c r="H38" s="86" t="str">
        <f>+VLOOKUP(N38,'TC 30 agosto'!$A:$C,3,FALSE)</f>
        <v>Ampliar cobertura y mejorar calidad en la atención integral a la Primera Infancia.</v>
      </c>
      <c r="I38" s="82" t="str">
        <f>+VLOOKUP(N38,'TC 2 junio'!$1:$1048576,3,FALSE)</f>
        <v>Ampliar cobertura y mejorar calidad en la atención integral a la Primera Infancia.</v>
      </c>
      <c r="J38" s="86" t="str">
        <f>+VLOOKUP(N38,'TC 30 agosto'!$A:$AQ,15,FALSE)</f>
        <v>Gestión misional y de gobierno</v>
      </c>
      <c r="K38" s="82" t="str">
        <f>+VLOOKUP(N38,'TC 2 junio'!$1:$1048576,15,FALSE)</f>
        <v>Gestión misional y de gobierno</v>
      </c>
      <c r="L38" s="86" t="str">
        <f>+VLOOKUP(N38,'TC 30 agosto'!$A:$AQ,17,FALSE)</f>
        <v>Indicadores y metas de Gobierno</v>
      </c>
      <c r="M38" s="82" t="str">
        <f>+VLOOKUP(N38,'TC 2 junio'!$1:$1048576,17,FALSE)</f>
        <v>Indicadores y metas de Gobierno</v>
      </c>
      <c r="N38" s="86" t="s">
        <v>509</v>
      </c>
      <c r="O38" s="82" t="str">
        <f>+VLOOKUP(N38,'TC 30 agosto'!$A:$AQ,23,FALSE)</f>
        <v>PA-07</v>
      </c>
      <c r="P38" s="82" t="str">
        <f>+VLOOKUP(N38,'TC 30 agosto'!$A:$AQ,24,FALSE)</f>
        <v>Número de Unidades de servicio con planes de implementación para salas de lectura.</v>
      </c>
      <c r="Q38" s="82" t="str">
        <f>+VLOOKUP(N38,'TC 3 junio'!$V:$W,2,FALSE)</f>
        <v>Número de Unidades de servicio con planes de implementación para salas de lectura.</v>
      </c>
      <c r="R38" s="130">
        <f>+VLOOKUP(N38,'TC 30 agosto'!$A:$AQ,29,FALSE)</f>
        <v>40</v>
      </c>
      <c r="S38" s="96">
        <f>+VLOOKUP(N38,'TC 2 junio'!$1:$1048576,29,FALSE)</f>
        <v>40</v>
      </c>
      <c r="T38" s="107"/>
      <c r="U38" s="96">
        <f>+VLOOKUP(N38,'TC 30 agosto'!$1:$1048576,31,FALSE)</f>
        <v>0</v>
      </c>
      <c r="V38" s="21">
        <v>1</v>
      </c>
      <c r="W38" s="39" t="s">
        <v>68</v>
      </c>
      <c r="X38" s="40">
        <v>42430</v>
      </c>
      <c r="Y38" s="40">
        <v>42521</v>
      </c>
      <c r="Z38" s="108" t="s">
        <v>91</v>
      </c>
      <c r="AA38" s="108" t="str">
        <f>+VLOOKUP(N38,'TC 30 agosto'!$A:$F,6,FALSE)</f>
        <v xml:space="preserve">Mejora e Innovación </v>
      </c>
      <c r="AB38" s="100" t="s">
        <v>82</v>
      </c>
      <c r="AC38" s="100" t="str">
        <f>+VLOOKUP(N38,'TC 30 agosto'!$A:$V,22,FALSE)</f>
        <v>Dirección de Primera Infancia</v>
      </c>
    </row>
    <row r="39" spans="2:29" ht="34.200000000000003" customHeight="1" x14ac:dyDescent="0.3">
      <c r="B39" s="128"/>
      <c r="C39" s="128"/>
      <c r="D39" s="128"/>
      <c r="E39" s="128"/>
      <c r="F39" s="127"/>
      <c r="G39" s="85"/>
      <c r="H39" s="86"/>
      <c r="I39" s="83"/>
      <c r="J39" s="86"/>
      <c r="K39" s="83"/>
      <c r="L39" s="86"/>
      <c r="M39" s="83"/>
      <c r="N39" s="86" t="s">
        <v>294</v>
      </c>
      <c r="O39" s="83"/>
      <c r="P39" s="83"/>
      <c r="Q39" s="83"/>
      <c r="R39" s="104"/>
      <c r="S39" s="94"/>
      <c r="T39" s="107"/>
      <c r="U39" s="94"/>
      <c r="V39" s="21">
        <v>2</v>
      </c>
      <c r="W39" s="39" t="s">
        <v>69</v>
      </c>
      <c r="X39" s="40">
        <v>42444</v>
      </c>
      <c r="Y39" s="40">
        <v>42551</v>
      </c>
      <c r="Z39" s="109"/>
      <c r="AA39" s="109"/>
      <c r="AB39" s="100" t="s">
        <v>82</v>
      </c>
      <c r="AC39" s="100"/>
    </row>
    <row r="40" spans="2:29" ht="34.200000000000003" customHeight="1" x14ac:dyDescent="0.3">
      <c r="B40" s="128"/>
      <c r="C40" s="128"/>
      <c r="D40" s="128"/>
      <c r="E40" s="128"/>
      <c r="F40" s="127"/>
      <c r="G40" s="85"/>
      <c r="H40" s="86"/>
      <c r="I40" s="83"/>
      <c r="J40" s="86"/>
      <c r="K40" s="83"/>
      <c r="L40" s="86"/>
      <c r="M40" s="83"/>
      <c r="N40" s="86" t="s">
        <v>294</v>
      </c>
      <c r="O40" s="83"/>
      <c r="P40" s="83"/>
      <c r="Q40" s="83"/>
      <c r="R40" s="104"/>
      <c r="S40" s="94"/>
      <c r="T40" s="107"/>
      <c r="U40" s="94"/>
      <c r="V40" s="21">
        <v>3</v>
      </c>
      <c r="W40" s="39" t="s">
        <v>70</v>
      </c>
      <c r="X40" s="40">
        <v>42505</v>
      </c>
      <c r="Y40" s="40">
        <v>42673</v>
      </c>
      <c r="Z40" s="109"/>
      <c r="AA40" s="109"/>
      <c r="AB40" s="100" t="s">
        <v>82</v>
      </c>
      <c r="AC40" s="100"/>
    </row>
    <row r="41" spans="2:29" ht="34.200000000000003" customHeight="1" x14ac:dyDescent="0.3">
      <c r="B41" s="128"/>
      <c r="C41" s="128"/>
      <c r="D41" s="128"/>
      <c r="E41" s="128"/>
      <c r="F41" s="127"/>
      <c r="G41" s="85"/>
      <c r="H41" s="86"/>
      <c r="I41" s="83"/>
      <c r="J41" s="86"/>
      <c r="K41" s="83"/>
      <c r="L41" s="86"/>
      <c r="M41" s="83"/>
      <c r="N41" s="86" t="s">
        <v>294</v>
      </c>
      <c r="O41" s="83"/>
      <c r="P41" s="83"/>
      <c r="Q41" s="83"/>
      <c r="R41" s="104"/>
      <c r="S41" s="94"/>
      <c r="T41" s="107"/>
      <c r="U41" s="94"/>
      <c r="V41" s="22">
        <v>4</v>
      </c>
      <c r="W41" s="41" t="s">
        <v>71</v>
      </c>
      <c r="X41" s="40">
        <v>42628</v>
      </c>
      <c r="Y41" s="40">
        <v>42711</v>
      </c>
      <c r="Z41" s="109"/>
      <c r="AA41" s="109"/>
      <c r="AB41" s="100" t="s">
        <v>82</v>
      </c>
      <c r="AC41" s="100"/>
    </row>
    <row r="42" spans="2:29" ht="34.200000000000003" customHeight="1" x14ac:dyDescent="0.3">
      <c r="B42" s="128"/>
      <c r="C42" s="128"/>
      <c r="D42" s="128"/>
      <c r="E42" s="128"/>
      <c r="F42" s="127"/>
      <c r="G42" s="85"/>
      <c r="H42" s="86"/>
      <c r="I42" s="84"/>
      <c r="J42" s="86"/>
      <c r="K42" s="84"/>
      <c r="L42" s="86"/>
      <c r="M42" s="84"/>
      <c r="N42" s="86" t="s">
        <v>294</v>
      </c>
      <c r="O42" s="84"/>
      <c r="P42" s="84"/>
      <c r="Q42" s="84"/>
      <c r="R42" s="105"/>
      <c r="S42" s="95"/>
      <c r="T42" s="107"/>
      <c r="U42" s="95"/>
      <c r="V42" s="22">
        <v>5</v>
      </c>
      <c r="W42" s="41" t="s">
        <v>72</v>
      </c>
      <c r="X42" s="40">
        <v>42628</v>
      </c>
      <c r="Y42" s="40">
        <v>42735</v>
      </c>
      <c r="Z42" s="110"/>
      <c r="AA42" s="110"/>
      <c r="AB42" s="100" t="s">
        <v>82</v>
      </c>
      <c r="AC42" s="100"/>
    </row>
    <row r="43" spans="2:29" ht="34.200000000000003" customHeight="1" x14ac:dyDescent="0.3">
      <c r="B43" s="128"/>
      <c r="C43" s="128"/>
      <c r="D43" s="128"/>
      <c r="E43" s="128"/>
      <c r="F43" s="127"/>
      <c r="G43" s="85">
        <v>1</v>
      </c>
      <c r="H43" s="86" t="str">
        <f>+VLOOKUP(N43,'TC 30 agosto'!$A:$C,3,FALSE)</f>
        <v>Ampliar cobertura y mejorar calidad en la atención integral a la Primera Infancia.</v>
      </c>
      <c r="I43" s="82" t="str">
        <f>+VLOOKUP(N43,'TC 2 junio'!$1:$1048576,3,FALSE)</f>
        <v>Ampliar cobertura y mejorar calidad en la atención integral a la Primera Infancia.</v>
      </c>
      <c r="J43" s="86" t="str">
        <f>+VLOOKUP(N43,'TC 30 agosto'!$A:$AQ,15,FALSE)</f>
        <v>Gestión misional y de gobierno</v>
      </c>
      <c r="K43" s="82" t="str">
        <f>+VLOOKUP(N43,'TC 2 junio'!$1:$1048576,15,FALSE)</f>
        <v>Gestión misional y de gobierno</v>
      </c>
      <c r="L43" s="86" t="str">
        <f>+VLOOKUP(N43,'TC 30 agosto'!$A:$AQ,17,FALSE)</f>
        <v>Indicadores y metas de Gobierno</v>
      </c>
      <c r="M43" s="82" t="str">
        <f>+VLOOKUP(N43,'TC 2 junio'!$1:$1048576,17,FALSE)</f>
        <v>Indicadores y metas de Gobierno</v>
      </c>
      <c r="N43" s="86" t="s">
        <v>510</v>
      </c>
      <c r="O43" s="82" t="str">
        <f>+VLOOKUP(N43,'TC 30 agosto'!$A:$AQ,23,FALSE)</f>
        <v>PA-08</v>
      </c>
      <c r="P43" s="82" t="str">
        <f>+VLOOKUP(N43,'TC 30 agosto'!$A:$AQ,24,FALSE)</f>
        <v>Porcentaje de EAS de atención a la primera infancia con esquemas de fortalecimiento que generen capacidades para gestionar procesos de calidad.</v>
      </c>
      <c r="Q43" s="82" t="str">
        <f>+VLOOKUP(N43,'TC 3 junio'!$V:$W,2,FALSE)</f>
        <v>Porcentaje de EAS de atención a la primera infancia con esquemas de fortalecimiento que generen capacidades para gestionar procesos de calidad.</v>
      </c>
      <c r="R43" s="103">
        <f>+VLOOKUP(N43,'TC 30 agosto'!$A:$AQ,29,FALSE)</f>
        <v>0.9</v>
      </c>
      <c r="S43" s="93">
        <f>+VLOOKUP(N43,'TC 2 junio'!$1:$1048576,29,FALSE)</f>
        <v>0.9</v>
      </c>
      <c r="T43" s="106"/>
      <c r="U43" s="96">
        <f>+VLOOKUP(N43,'TC 30 agosto'!$1:$1048576,31,FALSE)</f>
        <v>0</v>
      </c>
      <c r="V43" s="21">
        <v>1</v>
      </c>
      <c r="W43" s="39" t="s">
        <v>73</v>
      </c>
      <c r="X43" s="40">
        <v>42401</v>
      </c>
      <c r="Y43" s="40">
        <v>42735</v>
      </c>
      <c r="Z43" s="108" t="s">
        <v>91</v>
      </c>
      <c r="AA43" s="108" t="str">
        <f>+VLOOKUP(N43,'TC 30 agosto'!$A:$F,6,FALSE)</f>
        <v xml:space="preserve">Mejora e Innovación </v>
      </c>
      <c r="AB43" s="100" t="s">
        <v>82</v>
      </c>
      <c r="AC43" s="100" t="str">
        <f>+VLOOKUP(N43,'TC 30 agosto'!$A:$V,22,FALSE)</f>
        <v>Dirección de Primera Infancia</v>
      </c>
    </row>
    <row r="44" spans="2:29" ht="34.200000000000003" customHeight="1" x14ac:dyDescent="0.3">
      <c r="B44" s="128"/>
      <c r="C44" s="128"/>
      <c r="D44" s="128"/>
      <c r="E44" s="128"/>
      <c r="F44" s="127"/>
      <c r="G44" s="85"/>
      <c r="H44" s="86"/>
      <c r="I44" s="83"/>
      <c r="J44" s="86"/>
      <c r="K44" s="83"/>
      <c r="L44" s="86"/>
      <c r="M44" s="83"/>
      <c r="N44" s="86" t="s">
        <v>295</v>
      </c>
      <c r="O44" s="83"/>
      <c r="P44" s="83"/>
      <c r="Q44" s="83"/>
      <c r="R44" s="139"/>
      <c r="S44" s="94"/>
      <c r="T44" s="107"/>
      <c r="U44" s="94"/>
      <c r="V44" s="21">
        <v>2</v>
      </c>
      <c r="W44" s="39" t="s">
        <v>74</v>
      </c>
      <c r="X44" s="40">
        <v>42401</v>
      </c>
      <c r="Y44" s="40">
        <v>42735</v>
      </c>
      <c r="Z44" s="109"/>
      <c r="AA44" s="109"/>
      <c r="AB44" s="100" t="s">
        <v>82</v>
      </c>
      <c r="AC44" s="100"/>
    </row>
    <row r="45" spans="2:29" ht="34.200000000000003" customHeight="1" x14ac:dyDescent="0.3">
      <c r="B45" s="128"/>
      <c r="C45" s="128"/>
      <c r="D45" s="128"/>
      <c r="E45" s="128"/>
      <c r="F45" s="127"/>
      <c r="G45" s="85"/>
      <c r="H45" s="86"/>
      <c r="I45" s="83"/>
      <c r="J45" s="86"/>
      <c r="K45" s="83"/>
      <c r="L45" s="86"/>
      <c r="M45" s="83"/>
      <c r="N45" s="86" t="s">
        <v>295</v>
      </c>
      <c r="O45" s="83"/>
      <c r="P45" s="83"/>
      <c r="Q45" s="83"/>
      <c r="R45" s="139"/>
      <c r="S45" s="94"/>
      <c r="T45" s="107"/>
      <c r="U45" s="94"/>
      <c r="V45" s="21">
        <v>3</v>
      </c>
      <c r="W45" s="39" t="s">
        <v>75</v>
      </c>
      <c r="X45" s="40">
        <v>42401</v>
      </c>
      <c r="Y45" s="40">
        <v>42461</v>
      </c>
      <c r="Z45" s="109"/>
      <c r="AA45" s="109"/>
      <c r="AB45" s="100" t="s">
        <v>82</v>
      </c>
      <c r="AC45" s="100"/>
    </row>
    <row r="46" spans="2:29" ht="34.200000000000003" customHeight="1" x14ac:dyDescent="0.3">
      <c r="B46" s="128"/>
      <c r="C46" s="128"/>
      <c r="D46" s="128"/>
      <c r="E46" s="128"/>
      <c r="F46" s="127"/>
      <c r="G46" s="85"/>
      <c r="H46" s="86"/>
      <c r="I46" s="83"/>
      <c r="J46" s="86"/>
      <c r="K46" s="83"/>
      <c r="L46" s="86"/>
      <c r="M46" s="83"/>
      <c r="N46" s="86" t="s">
        <v>295</v>
      </c>
      <c r="O46" s="83"/>
      <c r="P46" s="83"/>
      <c r="Q46" s="83"/>
      <c r="R46" s="139"/>
      <c r="S46" s="94"/>
      <c r="T46" s="107"/>
      <c r="U46" s="94"/>
      <c r="V46" s="22">
        <v>4</v>
      </c>
      <c r="W46" s="41" t="s">
        <v>76</v>
      </c>
      <c r="X46" s="40">
        <v>42430</v>
      </c>
      <c r="Y46" s="40">
        <v>42735</v>
      </c>
      <c r="Z46" s="109"/>
      <c r="AA46" s="109"/>
      <c r="AB46" s="100" t="s">
        <v>82</v>
      </c>
      <c r="AC46" s="100"/>
    </row>
    <row r="47" spans="2:29" ht="34.200000000000003" customHeight="1" x14ac:dyDescent="0.3">
      <c r="B47" s="128"/>
      <c r="C47" s="128"/>
      <c r="D47" s="128"/>
      <c r="E47" s="128"/>
      <c r="F47" s="127"/>
      <c r="G47" s="85"/>
      <c r="H47" s="86"/>
      <c r="I47" s="84"/>
      <c r="J47" s="86"/>
      <c r="K47" s="84"/>
      <c r="L47" s="86"/>
      <c r="M47" s="84"/>
      <c r="N47" s="86" t="s">
        <v>295</v>
      </c>
      <c r="O47" s="84"/>
      <c r="P47" s="84"/>
      <c r="Q47" s="84"/>
      <c r="R47" s="140"/>
      <c r="S47" s="95"/>
      <c r="T47" s="107"/>
      <c r="U47" s="95"/>
      <c r="V47" s="22">
        <v>5</v>
      </c>
      <c r="W47" s="41" t="s">
        <v>611</v>
      </c>
      <c r="X47" s="40">
        <v>42491</v>
      </c>
      <c r="Y47" s="40">
        <v>42735</v>
      </c>
      <c r="Z47" s="110"/>
      <c r="AA47" s="110"/>
      <c r="AB47" s="100" t="s">
        <v>82</v>
      </c>
      <c r="AC47" s="100"/>
    </row>
    <row r="48" spans="2:29" ht="34.200000000000003" customHeight="1" x14ac:dyDescent="0.3">
      <c r="B48" s="128"/>
      <c r="C48" s="128"/>
      <c r="D48" s="128"/>
      <c r="E48" s="128"/>
      <c r="F48" s="127"/>
      <c r="G48" s="85">
        <v>1</v>
      </c>
      <c r="H48" s="86" t="str">
        <f>+VLOOKUP(N48,'TC 30 agosto'!$A:$C,3,FALSE)</f>
        <v>Ampliar cobertura y mejorar calidad en la atención integral a la Primera Infancia.</v>
      </c>
      <c r="I48" s="82" t="str">
        <f>+VLOOKUP(N48,'TC 2 junio'!$1:$1048576,3,FALSE)</f>
        <v>Ampliar cobertura y mejorar calidad en la atención integral a la Primera Infancia.</v>
      </c>
      <c r="J48" s="86" t="str">
        <f>+VLOOKUP(N48,'TC 30 agosto'!$A:$AQ,15,FALSE)</f>
        <v>Gestión misional y de gobierno</v>
      </c>
      <c r="K48" s="82" t="str">
        <f>+VLOOKUP(N48,'TC 2 junio'!$1:$1048576,15,FALSE)</f>
        <v>Gestión misional y de gobierno</v>
      </c>
      <c r="L48" s="86" t="str">
        <f>+VLOOKUP(N48,'TC 30 agosto'!$A:$AQ,17,FALSE)</f>
        <v>Indicadores y metas de Gobierno</v>
      </c>
      <c r="M48" s="82" t="str">
        <f>+VLOOKUP(N48,'TC 2 junio'!$1:$1048576,17,FALSE)</f>
        <v>Indicadores y metas de Gobierno</v>
      </c>
      <c r="N48" s="86" t="s">
        <v>511</v>
      </c>
      <c r="O48" s="82" t="str">
        <f>+VLOOKUP(N48,'TC 30 agosto'!$A:$AQ,23,FALSE)</f>
        <v>PA-10</v>
      </c>
      <c r="P48" s="82" t="str">
        <f>+VLOOKUP(N48,'TC 30 agosto'!$A:$AQ,24,FALSE)</f>
        <v>Número de visitas de supervisión realizadas a las modalidades de Primera Infancia.</v>
      </c>
      <c r="Q48" s="82" t="str">
        <f>+VLOOKUP(N48,'TC 3 junio'!$V:$W,2,FALSE)</f>
        <v>Número de visitas de supervisión realizadas a las modalidades de Primera Infancia.</v>
      </c>
      <c r="R48" s="130">
        <f>+VLOOKUP(N48,'TC 30 agosto'!$A:$AQ,29,FALSE)</f>
        <v>50000</v>
      </c>
      <c r="S48" s="96">
        <f>+VLOOKUP(N48,'TC 2 junio'!$1:$1048576,29,FALSE)</f>
        <v>50000</v>
      </c>
      <c r="T48" s="131" t="s">
        <v>685</v>
      </c>
      <c r="U48" s="96" t="str">
        <f>+VLOOKUP(N48,'TC 30 agosto'!$1:$1048576,31,FALSE)</f>
        <v>x</v>
      </c>
      <c r="V48" s="21">
        <v>1</v>
      </c>
      <c r="W48" s="39" t="s">
        <v>678</v>
      </c>
      <c r="X48" s="40">
        <v>42415</v>
      </c>
      <c r="Y48" s="40">
        <v>42505</v>
      </c>
      <c r="Z48" s="100" t="s">
        <v>90</v>
      </c>
      <c r="AA48" s="108" t="str">
        <f>+VLOOKUP(N48,'TC 30 agosto'!$A:$F,6,FALSE)</f>
        <v>Inspección vigilancia y control a operadores</v>
      </c>
      <c r="AB48" s="100" t="s">
        <v>82</v>
      </c>
      <c r="AC48" s="100" t="str">
        <f>+VLOOKUP(N48,'TC 30 agosto'!$A:$V,22,FALSE)</f>
        <v>Dirección de Primera Infancia</v>
      </c>
    </row>
    <row r="49" spans="2:29" ht="34.200000000000003" customHeight="1" x14ac:dyDescent="0.3">
      <c r="B49" s="128"/>
      <c r="C49" s="128"/>
      <c r="D49" s="128"/>
      <c r="E49" s="128"/>
      <c r="F49" s="127"/>
      <c r="G49" s="85"/>
      <c r="H49" s="86"/>
      <c r="I49" s="83"/>
      <c r="J49" s="86"/>
      <c r="K49" s="83"/>
      <c r="L49" s="86"/>
      <c r="M49" s="83"/>
      <c r="N49" s="86" t="s">
        <v>296</v>
      </c>
      <c r="O49" s="83"/>
      <c r="P49" s="83"/>
      <c r="Q49" s="83"/>
      <c r="R49" s="104"/>
      <c r="S49" s="94"/>
      <c r="T49" s="119"/>
      <c r="U49" s="94"/>
      <c r="V49" s="21">
        <v>2</v>
      </c>
      <c r="W49" s="39" t="s">
        <v>77</v>
      </c>
      <c r="X49" s="40">
        <v>42401</v>
      </c>
      <c r="Y49" s="40">
        <v>42658</v>
      </c>
      <c r="Z49" s="100"/>
      <c r="AA49" s="109"/>
      <c r="AB49" s="100" t="s">
        <v>82</v>
      </c>
      <c r="AC49" s="100"/>
    </row>
    <row r="50" spans="2:29" ht="34.200000000000003" customHeight="1" x14ac:dyDescent="0.3">
      <c r="B50" s="128"/>
      <c r="C50" s="128"/>
      <c r="D50" s="128"/>
      <c r="E50" s="128"/>
      <c r="F50" s="127"/>
      <c r="G50" s="85"/>
      <c r="H50" s="86"/>
      <c r="I50" s="83"/>
      <c r="J50" s="86"/>
      <c r="K50" s="83"/>
      <c r="L50" s="86"/>
      <c r="M50" s="83"/>
      <c r="N50" s="86" t="s">
        <v>296</v>
      </c>
      <c r="O50" s="83"/>
      <c r="P50" s="83"/>
      <c r="Q50" s="83"/>
      <c r="R50" s="104"/>
      <c r="S50" s="94"/>
      <c r="T50" s="119"/>
      <c r="U50" s="94"/>
      <c r="V50" s="21">
        <v>3</v>
      </c>
      <c r="W50" s="39" t="s">
        <v>78</v>
      </c>
      <c r="X50" s="40">
        <v>42430</v>
      </c>
      <c r="Y50" s="40">
        <v>42704</v>
      </c>
      <c r="Z50" s="100"/>
      <c r="AA50" s="109"/>
      <c r="AB50" s="100" t="s">
        <v>82</v>
      </c>
      <c r="AC50" s="100"/>
    </row>
    <row r="51" spans="2:29" ht="34.200000000000003" customHeight="1" x14ac:dyDescent="0.3">
      <c r="B51" s="128"/>
      <c r="C51" s="128"/>
      <c r="D51" s="128"/>
      <c r="E51" s="128"/>
      <c r="F51" s="127"/>
      <c r="G51" s="85"/>
      <c r="H51" s="86"/>
      <c r="I51" s="83"/>
      <c r="J51" s="86"/>
      <c r="K51" s="83"/>
      <c r="L51" s="86"/>
      <c r="M51" s="83"/>
      <c r="N51" s="86" t="s">
        <v>296</v>
      </c>
      <c r="O51" s="83"/>
      <c r="P51" s="83"/>
      <c r="Q51" s="83"/>
      <c r="R51" s="104"/>
      <c r="S51" s="94"/>
      <c r="T51" s="119"/>
      <c r="U51" s="94"/>
      <c r="V51" s="22">
        <v>4</v>
      </c>
      <c r="W51" s="41" t="s">
        <v>612</v>
      </c>
      <c r="X51" s="40">
        <v>42461</v>
      </c>
      <c r="Y51" s="40">
        <v>42734</v>
      </c>
      <c r="Z51" s="100"/>
      <c r="AA51" s="109"/>
      <c r="AB51" s="100" t="s">
        <v>82</v>
      </c>
      <c r="AC51" s="100"/>
    </row>
    <row r="52" spans="2:29" ht="34.200000000000003" customHeight="1" x14ac:dyDescent="0.3">
      <c r="B52" s="128"/>
      <c r="C52" s="128"/>
      <c r="D52" s="128"/>
      <c r="E52" s="128"/>
      <c r="F52" s="127"/>
      <c r="G52" s="85"/>
      <c r="H52" s="86"/>
      <c r="I52" s="84"/>
      <c r="J52" s="86"/>
      <c r="K52" s="84"/>
      <c r="L52" s="86"/>
      <c r="M52" s="84"/>
      <c r="N52" s="86" t="s">
        <v>296</v>
      </c>
      <c r="O52" s="84"/>
      <c r="P52" s="84"/>
      <c r="Q52" s="84"/>
      <c r="R52" s="105"/>
      <c r="S52" s="95"/>
      <c r="T52" s="119"/>
      <c r="U52" s="95"/>
      <c r="V52" s="22">
        <v>5</v>
      </c>
      <c r="W52" s="44"/>
      <c r="X52" s="43"/>
      <c r="Y52" s="43"/>
      <c r="Z52" s="100"/>
      <c r="AA52" s="110"/>
      <c r="AB52" s="100" t="s">
        <v>82</v>
      </c>
      <c r="AC52" s="100"/>
    </row>
    <row r="53" spans="2:29" s="7" customFormat="1" ht="34.200000000000003" customHeight="1" x14ac:dyDescent="0.3">
      <c r="B53" s="128" t="s">
        <v>544</v>
      </c>
      <c r="C53" s="128" t="s">
        <v>545</v>
      </c>
      <c r="D53" s="128" t="s">
        <v>546</v>
      </c>
      <c r="E53" s="128" t="s">
        <v>547</v>
      </c>
      <c r="F53" s="127">
        <v>79528284000</v>
      </c>
      <c r="G53" s="85" t="s">
        <v>21</v>
      </c>
      <c r="H53" s="86" t="str">
        <f>+VLOOKUP(N53,'TC 30 agosto'!$A:$C,3,FALSE)</f>
        <v>Promover los derechos de los NNA y prevenir los riesgos o amenazas de vulneración de los mismos</v>
      </c>
      <c r="I53" s="82" t="str">
        <f>+VLOOKUP(N53,'TC 2 junio'!$1:$1048576,3,FALSE)</f>
        <v>Promover los derechos de los NNA y prevenir los riesgos o amenazas de vulneración de los mismos</v>
      </c>
      <c r="J53" s="86" t="str">
        <f>+VLOOKUP(N53,'TC 30 agosto'!$A:$AQ,15,FALSE)</f>
        <v>Gestión misional y de gobierno</v>
      </c>
      <c r="K53" s="82" t="str">
        <f>+VLOOKUP(N53,'TC 2 junio'!$1:$1048576,15,FALSE)</f>
        <v>Gestión misional y de gobierno</v>
      </c>
      <c r="L53" s="86" t="str">
        <f>+VLOOKUP(N53,'TC 30 agosto'!$A:$AQ,17,FALSE)</f>
        <v>Indicadores y metas de Gobierno</v>
      </c>
      <c r="M53" s="82" t="str">
        <f>+VLOOKUP(N53,'TC 2 junio'!$1:$1048576,17,FALSE)</f>
        <v>Indicadores y metas de Gobierno</v>
      </c>
      <c r="N53" s="86" t="s">
        <v>512</v>
      </c>
      <c r="O53" s="82" t="str">
        <f>+VLOOKUP(N53,'TC 30 agosto'!$A:$AQ,23,FALSE)</f>
        <v>PA-11</v>
      </c>
      <c r="P53" s="82" t="str">
        <f>+VLOOKUP(N53,'TC 30 agosto'!$A:$AQ,24,FALSE)</f>
        <v>Porcentaje del diseño e implementación de la ruta integral de atenciones para la infancia y la adolescencia.</v>
      </c>
      <c r="Q53" s="82" t="str">
        <f>+VLOOKUP(N53,'TC 3 junio'!$V:$W,2,FALSE)</f>
        <v>Porcentaje del diseño e implementación de la ruta integral de atenciones para la infancia y la adolescencia.</v>
      </c>
      <c r="R53" s="103">
        <f>+VLOOKUP(N53,'TC 30 agosto'!$A:$AQ,29,FALSE)</f>
        <v>0.2</v>
      </c>
      <c r="S53" s="93">
        <f>+VLOOKUP(N53,'TC 2 junio'!$1:$1048576,29,FALSE)</f>
        <v>0.2</v>
      </c>
      <c r="T53" s="106"/>
      <c r="U53" s="96">
        <f>+VLOOKUP(N53,'TC 30 agosto'!$1:$1048576,31,FALSE)</f>
        <v>0</v>
      </c>
      <c r="V53" s="21">
        <v>1</v>
      </c>
      <c r="W53" s="39" t="s">
        <v>96</v>
      </c>
      <c r="X53" s="40">
        <v>42415</v>
      </c>
      <c r="Y53" s="40" t="s">
        <v>996</v>
      </c>
      <c r="Z53" s="86" t="s">
        <v>121</v>
      </c>
      <c r="AA53" s="108" t="str">
        <f>+VLOOKUP(N53,'TC 30 agosto'!$A:$F,6,FALSE)</f>
        <v xml:space="preserve">Direccionamiento Estratégico </v>
      </c>
      <c r="AB53" s="86" t="s">
        <v>122</v>
      </c>
      <c r="AC53" s="100" t="str">
        <f>+VLOOKUP(N53,'TC 30 agosto'!$A:$V,22,FALSE)</f>
        <v>Dirección de Niñez y Adolescencia</v>
      </c>
    </row>
    <row r="54" spans="2:29" s="7" customFormat="1" ht="34.200000000000003" customHeight="1" x14ac:dyDescent="0.3">
      <c r="B54" s="128"/>
      <c r="C54" s="128" t="s">
        <v>545</v>
      </c>
      <c r="D54" s="128" t="s">
        <v>546</v>
      </c>
      <c r="E54" s="128" t="s">
        <v>547</v>
      </c>
      <c r="F54" s="127"/>
      <c r="G54" s="85"/>
      <c r="H54" s="86"/>
      <c r="I54" s="83"/>
      <c r="J54" s="86"/>
      <c r="K54" s="83"/>
      <c r="L54" s="86"/>
      <c r="M54" s="83"/>
      <c r="N54" s="86" t="s">
        <v>297</v>
      </c>
      <c r="O54" s="83"/>
      <c r="P54" s="83"/>
      <c r="Q54" s="83"/>
      <c r="R54" s="139"/>
      <c r="S54" s="94"/>
      <c r="T54" s="107"/>
      <c r="U54" s="94"/>
      <c r="V54" s="21">
        <v>2</v>
      </c>
      <c r="W54" s="39" t="s">
        <v>97</v>
      </c>
      <c r="X54" s="40">
        <v>42430</v>
      </c>
      <c r="Y54" s="40">
        <v>42520</v>
      </c>
      <c r="Z54" s="86" t="s">
        <v>121</v>
      </c>
      <c r="AA54" s="109"/>
      <c r="AB54" s="86" t="s">
        <v>122</v>
      </c>
      <c r="AC54" s="100"/>
    </row>
    <row r="55" spans="2:29" s="7" customFormat="1" ht="34.200000000000003" customHeight="1" x14ac:dyDescent="0.3">
      <c r="B55" s="128"/>
      <c r="C55" s="128" t="s">
        <v>545</v>
      </c>
      <c r="D55" s="128" t="s">
        <v>546</v>
      </c>
      <c r="E55" s="128" t="s">
        <v>547</v>
      </c>
      <c r="F55" s="127"/>
      <c r="G55" s="85"/>
      <c r="H55" s="86"/>
      <c r="I55" s="83"/>
      <c r="J55" s="86"/>
      <c r="K55" s="83"/>
      <c r="L55" s="86"/>
      <c r="M55" s="83"/>
      <c r="N55" s="86" t="s">
        <v>297</v>
      </c>
      <c r="O55" s="83"/>
      <c r="P55" s="83"/>
      <c r="Q55" s="83"/>
      <c r="R55" s="139"/>
      <c r="S55" s="94"/>
      <c r="T55" s="107"/>
      <c r="U55" s="94"/>
      <c r="V55" s="21">
        <v>3</v>
      </c>
      <c r="W55" s="39" t="s">
        <v>98</v>
      </c>
      <c r="X55" s="40">
        <v>42444</v>
      </c>
      <c r="Y55" s="40" t="s">
        <v>996</v>
      </c>
      <c r="Z55" s="86" t="s">
        <v>121</v>
      </c>
      <c r="AA55" s="109"/>
      <c r="AB55" s="86" t="s">
        <v>122</v>
      </c>
      <c r="AC55" s="100"/>
    </row>
    <row r="56" spans="2:29" s="7" customFormat="1" ht="34.200000000000003" customHeight="1" x14ac:dyDescent="0.3">
      <c r="B56" s="128"/>
      <c r="C56" s="128" t="s">
        <v>545</v>
      </c>
      <c r="D56" s="128" t="s">
        <v>546</v>
      </c>
      <c r="E56" s="128" t="s">
        <v>547</v>
      </c>
      <c r="F56" s="127"/>
      <c r="G56" s="85"/>
      <c r="H56" s="86"/>
      <c r="I56" s="83"/>
      <c r="J56" s="86"/>
      <c r="K56" s="83"/>
      <c r="L56" s="86"/>
      <c r="M56" s="83"/>
      <c r="N56" s="86" t="s">
        <v>297</v>
      </c>
      <c r="O56" s="83"/>
      <c r="P56" s="83"/>
      <c r="Q56" s="83"/>
      <c r="R56" s="139"/>
      <c r="S56" s="94"/>
      <c r="T56" s="107"/>
      <c r="U56" s="94"/>
      <c r="V56" s="22">
        <v>4</v>
      </c>
      <c r="W56" s="41" t="s">
        <v>99</v>
      </c>
      <c r="X56" s="40">
        <v>42566</v>
      </c>
      <c r="Y56" s="40">
        <v>42719</v>
      </c>
      <c r="Z56" s="86" t="s">
        <v>121</v>
      </c>
      <c r="AA56" s="109"/>
      <c r="AB56" s="86" t="s">
        <v>122</v>
      </c>
      <c r="AC56" s="100"/>
    </row>
    <row r="57" spans="2:29" s="7" customFormat="1" ht="34.200000000000003" customHeight="1" x14ac:dyDescent="0.3">
      <c r="B57" s="128"/>
      <c r="C57" s="128" t="s">
        <v>545</v>
      </c>
      <c r="D57" s="128" t="s">
        <v>546</v>
      </c>
      <c r="E57" s="128" t="s">
        <v>547</v>
      </c>
      <c r="F57" s="127"/>
      <c r="G57" s="85"/>
      <c r="H57" s="86"/>
      <c r="I57" s="84"/>
      <c r="J57" s="86"/>
      <c r="K57" s="84"/>
      <c r="L57" s="86"/>
      <c r="M57" s="84"/>
      <c r="N57" s="86" t="s">
        <v>297</v>
      </c>
      <c r="O57" s="84"/>
      <c r="P57" s="84"/>
      <c r="Q57" s="84"/>
      <c r="R57" s="140"/>
      <c r="S57" s="95"/>
      <c r="T57" s="107"/>
      <c r="U57" s="95"/>
      <c r="V57" s="22">
        <v>5</v>
      </c>
      <c r="W57" s="41" t="s">
        <v>100</v>
      </c>
      <c r="X57" s="40">
        <v>42597</v>
      </c>
      <c r="Y57" s="40">
        <v>42719</v>
      </c>
      <c r="Z57" s="86" t="s">
        <v>121</v>
      </c>
      <c r="AA57" s="110"/>
      <c r="AB57" s="86" t="s">
        <v>122</v>
      </c>
      <c r="AC57" s="100"/>
    </row>
    <row r="58" spans="2:29" ht="34.200000000000003" customHeight="1" x14ac:dyDescent="0.3">
      <c r="B58" s="128"/>
      <c r="C58" s="128"/>
      <c r="D58" s="128"/>
      <c r="E58" s="128"/>
      <c r="F58" s="127"/>
      <c r="G58" s="85" t="s">
        <v>21</v>
      </c>
      <c r="H58" s="86" t="str">
        <f>+VLOOKUP(N58,'TC 30 agosto'!$A:$C,3,FALSE)</f>
        <v>Promover los derechos de los NNA y prevenir los riesgos o amenazas de vulneración de los mismos</v>
      </c>
      <c r="I58" s="82" t="str">
        <f>+VLOOKUP(N58,'TC 2 junio'!$1:$1048576,3,FALSE)</f>
        <v>Promover los derechos de los NNA y prevenir los riesgos o amenazas de vulneración de los mismos</v>
      </c>
      <c r="J58" s="86" t="str">
        <f>+VLOOKUP(N58,'TC 30 agosto'!$A:$AQ,15,FALSE)</f>
        <v>Gestión misional y de gobierno</v>
      </c>
      <c r="K58" s="82" t="str">
        <f>+VLOOKUP(N58,'TC 2 junio'!$1:$1048576,15,FALSE)</f>
        <v>Gestión misional y de gobierno</v>
      </c>
      <c r="L58" s="86" t="str">
        <f>+VLOOKUP(N58,'TC 30 agosto'!$A:$AQ,17,FALSE)</f>
        <v>Indicadores y metas de Gobierno</v>
      </c>
      <c r="M58" s="82" t="str">
        <f>+VLOOKUP(N58,'TC 2 junio'!$1:$1048576,17,FALSE)</f>
        <v>Indicadores y metas de Gobierno</v>
      </c>
      <c r="N58" s="86" t="s">
        <v>513</v>
      </c>
      <c r="O58" s="82" t="str">
        <f>+VLOOKUP(N58,'TC 30 agosto'!$A:$AQ,23,FALSE)</f>
        <v>PA-12</v>
      </c>
      <c r="P58" s="82" t="str">
        <f>+VLOOKUP(N58,'TC 30 agosto'!$A:$AQ,24,FALSE)</f>
        <v>Porcentaje del diseño e implementación de la política Nacional para la infancia  y la adolescencia.</v>
      </c>
      <c r="Q58" s="82" t="str">
        <f>+VLOOKUP(N58,'TC 3 junio'!$V:$W,2,FALSE)</f>
        <v>Porcentaje del diseño e implementación de la política Nacional para la infancia  y la adolescencia.</v>
      </c>
      <c r="R58" s="103">
        <f>+VLOOKUP(N58,'TC 30 agosto'!$A:$AQ,29,FALSE)</f>
        <v>0.2</v>
      </c>
      <c r="S58" s="93">
        <f>+VLOOKUP(N58,'TC 2 junio'!$1:$1048576,29,FALSE)</f>
        <v>0.2</v>
      </c>
      <c r="T58" s="106"/>
      <c r="U58" s="96">
        <f>+VLOOKUP(N58,'TC 30 agosto'!$1:$1048576,31,FALSE)</f>
        <v>0</v>
      </c>
      <c r="V58" s="21">
        <v>1</v>
      </c>
      <c r="W58" s="39" t="s">
        <v>101</v>
      </c>
      <c r="X58" s="40">
        <v>42415</v>
      </c>
      <c r="Y58" s="40" t="s">
        <v>996</v>
      </c>
      <c r="Z58" s="86" t="s">
        <v>121</v>
      </c>
      <c r="AA58" s="108" t="str">
        <f>+VLOOKUP(N58,'TC 30 agosto'!$A:$F,6,FALSE)</f>
        <v xml:space="preserve">Direccionamiento Estratégico </v>
      </c>
      <c r="AB58" s="86" t="s">
        <v>122</v>
      </c>
      <c r="AC58" s="100" t="str">
        <f>+VLOOKUP(N58,'TC 30 agosto'!$A:$V,22,FALSE)</f>
        <v>Dirección de Niñez y Adolescencia</v>
      </c>
    </row>
    <row r="59" spans="2:29" ht="34.200000000000003" customHeight="1" x14ac:dyDescent="0.3">
      <c r="B59" s="128"/>
      <c r="C59" s="128"/>
      <c r="D59" s="128"/>
      <c r="E59" s="128"/>
      <c r="F59" s="127"/>
      <c r="G59" s="85"/>
      <c r="H59" s="86"/>
      <c r="I59" s="83"/>
      <c r="J59" s="86"/>
      <c r="K59" s="83"/>
      <c r="L59" s="86"/>
      <c r="M59" s="83"/>
      <c r="N59" s="86" t="s">
        <v>298</v>
      </c>
      <c r="O59" s="83"/>
      <c r="P59" s="83"/>
      <c r="Q59" s="83"/>
      <c r="R59" s="139"/>
      <c r="S59" s="94"/>
      <c r="T59" s="107"/>
      <c r="U59" s="94"/>
      <c r="V59" s="21">
        <v>2</v>
      </c>
      <c r="W59" s="39" t="s">
        <v>102</v>
      </c>
      <c r="X59" s="40">
        <v>42430</v>
      </c>
      <c r="Y59" s="40">
        <v>42520</v>
      </c>
      <c r="Z59" s="86" t="s">
        <v>121</v>
      </c>
      <c r="AA59" s="109"/>
      <c r="AB59" s="86" t="s">
        <v>122</v>
      </c>
      <c r="AC59" s="100"/>
    </row>
    <row r="60" spans="2:29" ht="34.200000000000003" customHeight="1" x14ac:dyDescent="0.3">
      <c r="B60" s="128"/>
      <c r="C60" s="128"/>
      <c r="D60" s="128"/>
      <c r="E60" s="128"/>
      <c r="F60" s="127"/>
      <c r="G60" s="85"/>
      <c r="H60" s="86"/>
      <c r="I60" s="83"/>
      <c r="J60" s="86"/>
      <c r="K60" s="83"/>
      <c r="L60" s="86"/>
      <c r="M60" s="83"/>
      <c r="N60" s="86" t="s">
        <v>298</v>
      </c>
      <c r="O60" s="83"/>
      <c r="P60" s="83"/>
      <c r="Q60" s="83"/>
      <c r="R60" s="139"/>
      <c r="S60" s="94"/>
      <c r="T60" s="107"/>
      <c r="U60" s="94"/>
      <c r="V60" s="21">
        <v>3</v>
      </c>
      <c r="W60" s="39" t="s">
        <v>103</v>
      </c>
      <c r="X60" s="40">
        <v>42444</v>
      </c>
      <c r="Y60" s="40" t="s">
        <v>996</v>
      </c>
      <c r="Z60" s="86" t="s">
        <v>121</v>
      </c>
      <c r="AA60" s="109"/>
      <c r="AB60" s="86" t="s">
        <v>122</v>
      </c>
      <c r="AC60" s="100"/>
    </row>
    <row r="61" spans="2:29" ht="34.200000000000003" customHeight="1" x14ac:dyDescent="0.3">
      <c r="B61" s="128"/>
      <c r="C61" s="128"/>
      <c r="D61" s="128"/>
      <c r="E61" s="128"/>
      <c r="F61" s="127"/>
      <c r="G61" s="85"/>
      <c r="H61" s="86"/>
      <c r="I61" s="83"/>
      <c r="J61" s="86"/>
      <c r="K61" s="83"/>
      <c r="L61" s="86"/>
      <c r="M61" s="83"/>
      <c r="N61" s="86" t="s">
        <v>298</v>
      </c>
      <c r="O61" s="83"/>
      <c r="P61" s="83"/>
      <c r="Q61" s="83"/>
      <c r="R61" s="139"/>
      <c r="S61" s="94"/>
      <c r="T61" s="107"/>
      <c r="U61" s="94"/>
      <c r="V61" s="22">
        <v>4</v>
      </c>
      <c r="W61" s="41" t="s">
        <v>104</v>
      </c>
      <c r="X61" s="40">
        <v>42566</v>
      </c>
      <c r="Y61" s="40">
        <v>42719</v>
      </c>
      <c r="Z61" s="86" t="s">
        <v>121</v>
      </c>
      <c r="AA61" s="109"/>
      <c r="AB61" s="86" t="s">
        <v>122</v>
      </c>
      <c r="AC61" s="100"/>
    </row>
    <row r="62" spans="2:29" ht="34.200000000000003" customHeight="1" x14ac:dyDescent="0.3">
      <c r="B62" s="128"/>
      <c r="C62" s="128"/>
      <c r="D62" s="128"/>
      <c r="E62" s="128"/>
      <c r="F62" s="127"/>
      <c r="G62" s="85"/>
      <c r="H62" s="86"/>
      <c r="I62" s="84"/>
      <c r="J62" s="86"/>
      <c r="K62" s="84"/>
      <c r="L62" s="86"/>
      <c r="M62" s="84"/>
      <c r="N62" s="86" t="s">
        <v>298</v>
      </c>
      <c r="O62" s="84"/>
      <c r="P62" s="84"/>
      <c r="Q62" s="84"/>
      <c r="R62" s="140"/>
      <c r="S62" s="95"/>
      <c r="T62" s="107"/>
      <c r="U62" s="95"/>
      <c r="V62" s="22">
        <v>5</v>
      </c>
      <c r="W62" s="41" t="s">
        <v>105</v>
      </c>
      <c r="X62" s="40">
        <v>42597</v>
      </c>
      <c r="Y62" s="40">
        <v>42719</v>
      </c>
      <c r="Z62" s="86" t="s">
        <v>121</v>
      </c>
      <c r="AA62" s="110"/>
      <c r="AB62" s="86" t="s">
        <v>122</v>
      </c>
      <c r="AC62" s="100"/>
    </row>
    <row r="63" spans="2:29" ht="34.200000000000003" customHeight="1" x14ac:dyDescent="0.3">
      <c r="B63" s="128"/>
      <c r="C63" s="128"/>
      <c r="D63" s="128"/>
      <c r="E63" s="128"/>
      <c r="F63" s="127"/>
      <c r="G63" s="85" t="s">
        <v>21</v>
      </c>
      <c r="H63" s="86" t="str">
        <f>+VLOOKUP(N63,'TC 30 agosto'!$A:$C,3,FALSE)</f>
        <v>Promover los derechos de los NNA y prevenir los riesgos o amenazas de vulneración de los mismos</v>
      </c>
      <c r="I63" s="82" t="str">
        <f>+VLOOKUP(N63,'TC 2 junio'!$1:$1048576,3,FALSE)</f>
        <v>Promover los derechos de los NNA y prevenir los riesgos o amenazas de vulneración de los mismos</v>
      </c>
      <c r="J63" s="86" t="str">
        <f>+VLOOKUP(N63,'TC 30 agosto'!$A:$AQ,15,FALSE)</f>
        <v>Gestión misional y de gobierno</v>
      </c>
      <c r="K63" s="82" t="str">
        <f>+VLOOKUP(N63,'TC 2 junio'!$1:$1048576,15,FALSE)</f>
        <v>Gestión misional y de gobierno</v>
      </c>
      <c r="L63" s="86" t="str">
        <f>+VLOOKUP(N63,'TC 30 agosto'!$A:$AQ,17,FALSE)</f>
        <v>Indicadores y metas de Gobierno</v>
      </c>
      <c r="M63" s="82" t="str">
        <f>+VLOOKUP(N63,'TC 2 junio'!$1:$1048576,17,FALSE)</f>
        <v>Indicadores y metas de Gobierno</v>
      </c>
      <c r="N63" s="86" t="s">
        <v>514</v>
      </c>
      <c r="O63" s="82" t="str">
        <f>+VLOOKUP(N63,'TC 30 agosto'!$A:$AQ,23,FALSE)</f>
        <v>PA-13</v>
      </c>
      <c r="P63" s="82" t="str">
        <f>+VLOOKUP(N63,'TC 30 agosto'!$A:$AQ,24,FALSE)</f>
        <v>Número de departamentos con la estrategia de prevención de embarazo en la adolescencia implementada</v>
      </c>
      <c r="Q63" s="82" t="str">
        <f>+VLOOKUP(N63,'TC 3 junio'!$V:$W,2,FALSE)</f>
        <v>Número de departamentos con la estrategia de prevención de embarazo en la adolescencia implementada</v>
      </c>
      <c r="R63" s="130">
        <f>+VLOOKUP(N63,'TC 30 agosto'!$A:$AQ,29,FALSE)</f>
        <v>9</v>
      </c>
      <c r="S63" s="96">
        <f>+VLOOKUP(N63,'TC 2 junio'!$1:$1048576,29,FALSE)</f>
        <v>9</v>
      </c>
      <c r="T63" s="107"/>
      <c r="U63" s="96">
        <f>+VLOOKUP(N63,'TC 30 agosto'!$1:$1048576,31,FALSE)</f>
        <v>0</v>
      </c>
      <c r="V63" s="21">
        <v>1</v>
      </c>
      <c r="W63" s="39" t="s">
        <v>106</v>
      </c>
      <c r="X63" s="40">
        <v>42401</v>
      </c>
      <c r="Y63" s="40">
        <v>42490</v>
      </c>
      <c r="Z63" s="86" t="s">
        <v>92</v>
      </c>
      <c r="AA63" s="108" t="str">
        <f>+VLOOKUP(N63,'TC 30 agosto'!$A:$F,6,FALSE)</f>
        <v xml:space="preserve">Promoción y prevención </v>
      </c>
      <c r="AB63" s="86" t="s">
        <v>122</v>
      </c>
      <c r="AC63" s="100" t="str">
        <f>+VLOOKUP(N63,'TC 30 agosto'!$A:$V,22,FALSE)</f>
        <v>Dirección de Niñez y Adolescencia</v>
      </c>
    </row>
    <row r="64" spans="2:29" ht="34.200000000000003" customHeight="1" x14ac:dyDescent="0.3">
      <c r="B64" s="128"/>
      <c r="C64" s="128"/>
      <c r="D64" s="128"/>
      <c r="E64" s="128"/>
      <c r="F64" s="127"/>
      <c r="G64" s="85"/>
      <c r="H64" s="86"/>
      <c r="I64" s="83"/>
      <c r="J64" s="86"/>
      <c r="K64" s="83"/>
      <c r="L64" s="86"/>
      <c r="M64" s="83"/>
      <c r="N64" s="86" t="s">
        <v>299</v>
      </c>
      <c r="O64" s="83"/>
      <c r="P64" s="83"/>
      <c r="Q64" s="83"/>
      <c r="R64" s="104"/>
      <c r="S64" s="94"/>
      <c r="T64" s="107"/>
      <c r="U64" s="94"/>
      <c r="V64" s="21">
        <v>2</v>
      </c>
      <c r="W64" s="39" t="s">
        <v>107</v>
      </c>
      <c r="X64" s="40">
        <v>42415</v>
      </c>
      <c r="Y64" s="40">
        <v>42520</v>
      </c>
      <c r="Z64" s="86" t="s">
        <v>92</v>
      </c>
      <c r="AA64" s="109"/>
      <c r="AB64" s="86" t="s">
        <v>122</v>
      </c>
      <c r="AC64" s="100"/>
    </row>
    <row r="65" spans="2:29" ht="34.200000000000003" customHeight="1" x14ac:dyDescent="0.3">
      <c r="B65" s="128"/>
      <c r="C65" s="128"/>
      <c r="D65" s="128"/>
      <c r="E65" s="128"/>
      <c r="F65" s="127"/>
      <c r="G65" s="85"/>
      <c r="H65" s="86"/>
      <c r="I65" s="83"/>
      <c r="J65" s="86"/>
      <c r="K65" s="83"/>
      <c r="L65" s="86"/>
      <c r="M65" s="83"/>
      <c r="N65" s="86" t="s">
        <v>299</v>
      </c>
      <c r="O65" s="83"/>
      <c r="P65" s="83"/>
      <c r="Q65" s="83"/>
      <c r="R65" s="104"/>
      <c r="S65" s="94"/>
      <c r="T65" s="107"/>
      <c r="U65" s="94"/>
      <c r="V65" s="21">
        <v>3</v>
      </c>
      <c r="W65" s="39" t="s">
        <v>108</v>
      </c>
      <c r="X65" s="40">
        <v>42415</v>
      </c>
      <c r="Y65" s="40">
        <v>42505</v>
      </c>
      <c r="Z65" s="86" t="s">
        <v>92</v>
      </c>
      <c r="AA65" s="109"/>
      <c r="AB65" s="86" t="s">
        <v>122</v>
      </c>
      <c r="AC65" s="100"/>
    </row>
    <row r="66" spans="2:29" ht="34.200000000000003" customHeight="1" x14ac:dyDescent="0.3">
      <c r="B66" s="128"/>
      <c r="C66" s="128"/>
      <c r="D66" s="128"/>
      <c r="E66" s="128"/>
      <c r="F66" s="127"/>
      <c r="G66" s="85"/>
      <c r="H66" s="86"/>
      <c r="I66" s="83"/>
      <c r="J66" s="86"/>
      <c r="K66" s="83"/>
      <c r="L66" s="86"/>
      <c r="M66" s="83"/>
      <c r="N66" s="86" t="s">
        <v>299</v>
      </c>
      <c r="O66" s="83"/>
      <c r="P66" s="83"/>
      <c r="Q66" s="83"/>
      <c r="R66" s="104"/>
      <c r="S66" s="94"/>
      <c r="T66" s="107"/>
      <c r="U66" s="94"/>
      <c r="V66" s="22">
        <v>4</v>
      </c>
      <c r="W66" s="41" t="s">
        <v>109</v>
      </c>
      <c r="X66" s="40">
        <v>42401</v>
      </c>
      <c r="Y66" s="40">
        <v>42735</v>
      </c>
      <c r="Z66" s="86" t="s">
        <v>92</v>
      </c>
      <c r="AA66" s="109"/>
      <c r="AB66" s="86" t="s">
        <v>122</v>
      </c>
      <c r="AC66" s="100"/>
    </row>
    <row r="67" spans="2:29" ht="34.200000000000003" customHeight="1" x14ac:dyDescent="0.3">
      <c r="B67" s="128"/>
      <c r="C67" s="128"/>
      <c r="D67" s="128"/>
      <c r="E67" s="128"/>
      <c r="F67" s="127"/>
      <c r="G67" s="85"/>
      <c r="H67" s="86"/>
      <c r="I67" s="84"/>
      <c r="J67" s="86"/>
      <c r="K67" s="84"/>
      <c r="L67" s="86"/>
      <c r="M67" s="84"/>
      <c r="N67" s="86" t="s">
        <v>299</v>
      </c>
      <c r="O67" s="84"/>
      <c r="P67" s="84"/>
      <c r="Q67" s="84"/>
      <c r="R67" s="105"/>
      <c r="S67" s="95"/>
      <c r="T67" s="107"/>
      <c r="U67" s="95"/>
      <c r="V67" s="22">
        <v>5</v>
      </c>
      <c r="W67" s="41" t="s">
        <v>613</v>
      </c>
      <c r="X67" s="40">
        <v>42401</v>
      </c>
      <c r="Y67" s="40">
        <v>42735</v>
      </c>
      <c r="Z67" s="86" t="s">
        <v>92</v>
      </c>
      <c r="AA67" s="110"/>
      <c r="AB67" s="86" t="s">
        <v>122</v>
      </c>
      <c r="AC67" s="100"/>
    </row>
    <row r="68" spans="2:29" ht="34.200000000000003" customHeight="1" x14ac:dyDescent="0.3">
      <c r="B68" s="128"/>
      <c r="C68" s="128"/>
      <c r="D68" s="128"/>
      <c r="E68" s="128"/>
      <c r="F68" s="127"/>
      <c r="G68" s="85" t="s">
        <v>21</v>
      </c>
      <c r="H68" s="86" t="str">
        <f>+VLOOKUP(N68,'TC 30 agosto'!$A:$C,3,FALSE)</f>
        <v>Promover los derechos de los NNA y prevenir los riesgos o amenazas de vulneración de los mismos</v>
      </c>
      <c r="I68" s="82" t="str">
        <f>+VLOOKUP(N68,'TC 2 junio'!$1:$1048576,3,FALSE)</f>
        <v>Promover los derechos de los NNA y prevenir los riesgos o amenazas de vulneración de los mismos</v>
      </c>
      <c r="J68" s="86" t="str">
        <f>+VLOOKUP(N68,'TC 30 agosto'!$A:$AQ,15,FALSE)</f>
        <v>Gestión misional y de gobierno</v>
      </c>
      <c r="K68" s="82" t="str">
        <f>+VLOOKUP(N68,'TC 2 junio'!$1:$1048576,15,FALSE)</f>
        <v>Gestión misional y de gobierno</v>
      </c>
      <c r="L68" s="86" t="str">
        <f>+VLOOKUP(N68,'TC 30 agosto'!$A:$AQ,17,FALSE)</f>
        <v>Indicadores y metas de Gobierno</v>
      </c>
      <c r="M68" s="82" t="str">
        <f>+VLOOKUP(N68,'TC 2 junio'!$1:$1048576,17,FALSE)</f>
        <v>Indicadores y metas de Gobierno</v>
      </c>
      <c r="N68" s="86" t="s">
        <v>515</v>
      </c>
      <c r="O68" s="82" t="str">
        <f>+VLOOKUP(N68,'TC 30 agosto'!$A:$AQ,23,FALSE)</f>
        <v>PA-14</v>
      </c>
      <c r="P68" s="82" t="str">
        <f>+VLOOKUP(N68,'TC 30 agosto'!$A:$AQ,24,FALSE)</f>
        <v>Número de Municipios priorizados con la implementación de la estrategia de prevención de embarazo en la adolescencia</v>
      </c>
      <c r="Q68" s="82" t="str">
        <f>+VLOOKUP(N68,'TC 3 junio'!$V:$W,2,FALSE)</f>
        <v>Número de Municipios priorizados con la implementación de la estrategia de prevención de embarazo en la adolescencia</v>
      </c>
      <c r="R68" s="130">
        <f>+VLOOKUP(N68,'TC 30 agosto'!$A:$AQ,29,FALSE)</f>
        <v>115</v>
      </c>
      <c r="S68" s="96">
        <f>+VLOOKUP(N68,'TC 2 junio'!$1:$1048576,29,FALSE)</f>
        <v>115</v>
      </c>
      <c r="T68" s="107"/>
      <c r="U68" s="96">
        <f>+VLOOKUP(N68,'TC 30 agosto'!$1:$1048576,31,FALSE)</f>
        <v>0</v>
      </c>
      <c r="V68" s="21">
        <v>1</v>
      </c>
      <c r="W68" s="39" t="s">
        <v>992</v>
      </c>
      <c r="X68" s="40">
        <v>42401</v>
      </c>
      <c r="Y68" s="40">
        <v>42444</v>
      </c>
      <c r="Z68" s="86" t="s">
        <v>92</v>
      </c>
      <c r="AA68" s="108" t="str">
        <f>+VLOOKUP(N68,'TC 30 agosto'!$A:$F,6,FALSE)</f>
        <v xml:space="preserve">Promoción y prevención </v>
      </c>
      <c r="AB68" s="86" t="s">
        <v>122</v>
      </c>
      <c r="AC68" s="100" t="str">
        <f>+VLOOKUP(N68,'TC 30 agosto'!$A:$V,22,FALSE)</f>
        <v>Dirección de Niñez y Adolescencia</v>
      </c>
    </row>
    <row r="69" spans="2:29" ht="34.200000000000003" customHeight="1" x14ac:dyDescent="0.3">
      <c r="B69" s="128"/>
      <c r="C69" s="128"/>
      <c r="D69" s="128"/>
      <c r="E69" s="128"/>
      <c r="F69" s="127"/>
      <c r="G69" s="85"/>
      <c r="H69" s="86"/>
      <c r="I69" s="83"/>
      <c r="J69" s="86"/>
      <c r="K69" s="83"/>
      <c r="L69" s="86"/>
      <c r="M69" s="83"/>
      <c r="N69" s="86" t="s">
        <v>300</v>
      </c>
      <c r="O69" s="83"/>
      <c r="P69" s="83"/>
      <c r="Q69" s="83"/>
      <c r="R69" s="104"/>
      <c r="S69" s="94"/>
      <c r="T69" s="107"/>
      <c r="U69" s="94"/>
      <c r="V69" s="21">
        <v>2</v>
      </c>
      <c r="W69" s="39" t="s">
        <v>106</v>
      </c>
      <c r="X69" s="40">
        <v>42401</v>
      </c>
      <c r="Y69" s="40">
        <v>42490</v>
      </c>
      <c r="Z69" s="86" t="s">
        <v>92</v>
      </c>
      <c r="AA69" s="109"/>
      <c r="AB69" s="86" t="s">
        <v>122</v>
      </c>
      <c r="AC69" s="100"/>
    </row>
    <row r="70" spans="2:29" ht="34.200000000000003" customHeight="1" x14ac:dyDescent="0.3">
      <c r="B70" s="128"/>
      <c r="C70" s="128"/>
      <c r="D70" s="128"/>
      <c r="E70" s="128"/>
      <c r="F70" s="127"/>
      <c r="G70" s="85"/>
      <c r="H70" s="86"/>
      <c r="I70" s="83"/>
      <c r="J70" s="86"/>
      <c r="K70" s="83"/>
      <c r="L70" s="86"/>
      <c r="M70" s="83"/>
      <c r="N70" s="86" t="s">
        <v>300</v>
      </c>
      <c r="O70" s="83"/>
      <c r="P70" s="83"/>
      <c r="Q70" s="83"/>
      <c r="R70" s="104"/>
      <c r="S70" s="94"/>
      <c r="T70" s="107"/>
      <c r="U70" s="94"/>
      <c r="V70" s="21">
        <v>3</v>
      </c>
      <c r="W70" s="39" t="s">
        <v>110</v>
      </c>
      <c r="X70" s="40">
        <v>42415</v>
      </c>
      <c r="Y70" s="40">
        <v>42505</v>
      </c>
      <c r="Z70" s="86" t="s">
        <v>92</v>
      </c>
      <c r="AA70" s="109"/>
      <c r="AB70" s="86" t="s">
        <v>122</v>
      </c>
      <c r="AC70" s="100"/>
    </row>
    <row r="71" spans="2:29" ht="34.200000000000003" customHeight="1" x14ac:dyDescent="0.3">
      <c r="B71" s="128"/>
      <c r="C71" s="128"/>
      <c r="D71" s="128"/>
      <c r="E71" s="128"/>
      <c r="F71" s="127"/>
      <c r="G71" s="85"/>
      <c r="H71" s="86"/>
      <c r="I71" s="83"/>
      <c r="J71" s="86"/>
      <c r="K71" s="83"/>
      <c r="L71" s="86"/>
      <c r="M71" s="83"/>
      <c r="N71" s="86" t="s">
        <v>300</v>
      </c>
      <c r="O71" s="83"/>
      <c r="P71" s="83"/>
      <c r="Q71" s="83"/>
      <c r="R71" s="104"/>
      <c r="S71" s="94"/>
      <c r="T71" s="107"/>
      <c r="U71" s="94"/>
      <c r="V71" s="22">
        <v>4</v>
      </c>
      <c r="W71" s="41" t="s">
        <v>111</v>
      </c>
      <c r="X71" s="40">
        <v>42401</v>
      </c>
      <c r="Y71" s="40">
        <v>42735</v>
      </c>
      <c r="Z71" s="86" t="s">
        <v>92</v>
      </c>
      <c r="AA71" s="109"/>
      <c r="AB71" s="86" t="s">
        <v>122</v>
      </c>
      <c r="AC71" s="100"/>
    </row>
    <row r="72" spans="2:29" ht="34.200000000000003" customHeight="1" x14ac:dyDescent="0.3">
      <c r="B72" s="128"/>
      <c r="C72" s="128"/>
      <c r="D72" s="128"/>
      <c r="E72" s="128"/>
      <c r="F72" s="127"/>
      <c r="G72" s="85"/>
      <c r="H72" s="86"/>
      <c r="I72" s="84"/>
      <c r="J72" s="86"/>
      <c r="K72" s="84"/>
      <c r="L72" s="86"/>
      <c r="M72" s="84"/>
      <c r="N72" s="86" t="s">
        <v>300</v>
      </c>
      <c r="O72" s="84"/>
      <c r="P72" s="84"/>
      <c r="Q72" s="84"/>
      <c r="R72" s="105"/>
      <c r="S72" s="95"/>
      <c r="T72" s="107"/>
      <c r="U72" s="95"/>
      <c r="V72" s="22">
        <v>5</v>
      </c>
      <c r="W72" s="41" t="s">
        <v>614</v>
      </c>
      <c r="X72" s="40">
        <v>42401</v>
      </c>
      <c r="Y72" s="40">
        <v>42735</v>
      </c>
      <c r="Z72" s="86" t="s">
        <v>92</v>
      </c>
      <c r="AA72" s="110"/>
      <c r="AB72" s="86" t="s">
        <v>122</v>
      </c>
      <c r="AC72" s="100"/>
    </row>
    <row r="73" spans="2:29" ht="34.200000000000003" customHeight="1" x14ac:dyDescent="0.3">
      <c r="B73" s="128"/>
      <c r="C73" s="128"/>
      <c r="D73" s="128"/>
      <c r="E73" s="128"/>
      <c r="F73" s="127"/>
      <c r="G73" s="85" t="s">
        <v>21</v>
      </c>
      <c r="H73" s="86" t="str">
        <f>+VLOOKUP(N73,'TC 30 agosto'!$A:$C,3,FALSE)</f>
        <v>Promover los derechos de los NNA y prevenir los riesgos o amenazas de vulneración de los mismos</v>
      </c>
      <c r="I73" s="82" t="str">
        <f>+VLOOKUP(N73,'TC 2 junio'!$1:$1048576,3,FALSE)</f>
        <v>Promover los derechos de los NNA y prevenir los riesgos o amenazas de vulneración de los mismos</v>
      </c>
      <c r="J73" s="86" t="str">
        <f>+VLOOKUP(N73,'TC 30 agosto'!$A:$AQ,15,FALSE)</f>
        <v>Gestión misional y de gobierno</v>
      </c>
      <c r="K73" s="82" t="str">
        <f>+VLOOKUP(N73,'TC 2 junio'!$1:$1048576,15,FALSE)</f>
        <v>Gestión misional y de gobierno</v>
      </c>
      <c r="L73" s="86" t="str">
        <f>+VLOOKUP(N73,'TC 30 agosto'!$A:$AQ,17,FALSE)</f>
        <v>Indicadores y metas de Gobierno</v>
      </c>
      <c r="M73" s="82" t="str">
        <f>+VLOOKUP(N73,'TC 2 junio'!$1:$1048576,17,FALSE)</f>
        <v>Indicadores y metas de Gobierno</v>
      </c>
      <c r="N73" s="86" t="s">
        <v>516</v>
      </c>
      <c r="O73" s="82" t="str">
        <f>+VLOOKUP(N73,'TC 30 agosto'!$A:$AQ,23,FALSE)</f>
        <v>PA-15</v>
      </c>
      <c r="P73" s="82" t="str">
        <f>+VLOOKUP(N73,'TC 30 agosto'!$A:$AQ,24,FALSE)</f>
        <v>Número de Agentes educativos, institucionales y comunitarios de Programas del ICBF formados en derechos sexuales y reproductivos y prevención del embarazo en la adolescencia</v>
      </c>
      <c r="Q73" s="82" t="str">
        <f>+VLOOKUP(N73,'TC 3 junio'!$V:$W,2,FALSE)</f>
        <v>Número de Agentes educativos, institucionales y comunitarios de Programas del ICBF formados en derechos sexuales y reproductivos y prevención del embarazo en la adolescencia</v>
      </c>
      <c r="R73" s="130">
        <f>+VLOOKUP(N73,'TC 30 agosto'!$A:$AQ,29,FALSE)</f>
        <v>1800</v>
      </c>
      <c r="S73" s="96">
        <f>+VLOOKUP(N73,'TC 2 junio'!$1:$1048576,29,FALSE)</f>
        <v>1800</v>
      </c>
      <c r="T73" s="122"/>
      <c r="U73" s="96">
        <f>+VLOOKUP(N73,'TC 30 agosto'!$1:$1048576,31,FALSE)</f>
        <v>0</v>
      </c>
      <c r="V73" s="21">
        <v>1</v>
      </c>
      <c r="W73" s="39" t="s">
        <v>112</v>
      </c>
      <c r="X73" s="40">
        <v>42401</v>
      </c>
      <c r="Y73" s="40">
        <v>42490</v>
      </c>
      <c r="Z73" s="108" t="s">
        <v>91</v>
      </c>
      <c r="AA73" s="108" t="str">
        <f>+VLOOKUP(N73,'TC 30 agosto'!$A:$F,6,FALSE)</f>
        <v xml:space="preserve">Mejora e Innovación </v>
      </c>
      <c r="AB73" s="86" t="s">
        <v>122</v>
      </c>
      <c r="AC73" s="100" t="str">
        <f>+VLOOKUP(N73,'TC 30 agosto'!$A:$V,22,FALSE)</f>
        <v>Dirección de Niñez y Adolescencia</v>
      </c>
    </row>
    <row r="74" spans="2:29" ht="34.200000000000003" customHeight="1" x14ac:dyDescent="0.3">
      <c r="B74" s="128"/>
      <c r="C74" s="128"/>
      <c r="D74" s="128"/>
      <c r="E74" s="128"/>
      <c r="F74" s="127"/>
      <c r="G74" s="85"/>
      <c r="H74" s="86"/>
      <c r="I74" s="83"/>
      <c r="J74" s="86"/>
      <c r="K74" s="83"/>
      <c r="L74" s="86"/>
      <c r="M74" s="83"/>
      <c r="N74" s="86" t="s">
        <v>301</v>
      </c>
      <c r="O74" s="83"/>
      <c r="P74" s="83"/>
      <c r="Q74" s="83"/>
      <c r="R74" s="104"/>
      <c r="S74" s="94"/>
      <c r="T74" s="107"/>
      <c r="U74" s="94"/>
      <c r="V74" s="21">
        <v>2</v>
      </c>
      <c r="W74" s="39" t="s">
        <v>615</v>
      </c>
      <c r="X74" s="40">
        <v>42401</v>
      </c>
      <c r="Y74" s="40">
        <v>42490</v>
      </c>
      <c r="Z74" s="109"/>
      <c r="AA74" s="109"/>
      <c r="AB74" s="86" t="s">
        <v>122</v>
      </c>
      <c r="AC74" s="100"/>
    </row>
    <row r="75" spans="2:29" ht="34.200000000000003" customHeight="1" x14ac:dyDescent="0.3">
      <c r="B75" s="128"/>
      <c r="C75" s="128"/>
      <c r="D75" s="128"/>
      <c r="E75" s="128"/>
      <c r="F75" s="127"/>
      <c r="G75" s="85"/>
      <c r="H75" s="86"/>
      <c r="I75" s="83"/>
      <c r="J75" s="86"/>
      <c r="K75" s="83"/>
      <c r="L75" s="86"/>
      <c r="M75" s="83"/>
      <c r="N75" s="86" t="s">
        <v>301</v>
      </c>
      <c r="O75" s="83"/>
      <c r="P75" s="83"/>
      <c r="Q75" s="83"/>
      <c r="R75" s="104"/>
      <c r="S75" s="94"/>
      <c r="T75" s="107"/>
      <c r="U75" s="94"/>
      <c r="V75" s="21">
        <v>3</v>
      </c>
      <c r="W75" s="39" t="s">
        <v>113</v>
      </c>
      <c r="X75" s="40">
        <v>42415</v>
      </c>
      <c r="Y75" s="40">
        <v>42444</v>
      </c>
      <c r="Z75" s="109"/>
      <c r="AA75" s="109"/>
      <c r="AB75" s="86" t="s">
        <v>122</v>
      </c>
      <c r="AC75" s="100"/>
    </row>
    <row r="76" spans="2:29" ht="34.200000000000003" customHeight="1" x14ac:dyDescent="0.3">
      <c r="B76" s="128"/>
      <c r="C76" s="128"/>
      <c r="D76" s="128"/>
      <c r="E76" s="128"/>
      <c r="F76" s="127"/>
      <c r="G76" s="85"/>
      <c r="H76" s="86"/>
      <c r="I76" s="83"/>
      <c r="J76" s="86"/>
      <c r="K76" s="83"/>
      <c r="L76" s="86"/>
      <c r="M76" s="83"/>
      <c r="N76" s="86" t="s">
        <v>301</v>
      </c>
      <c r="O76" s="83"/>
      <c r="P76" s="83"/>
      <c r="Q76" s="83"/>
      <c r="R76" s="104"/>
      <c r="S76" s="94"/>
      <c r="T76" s="107"/>
      <c r="U76" s="94"/>
      <c r="V76" s="22">
        <v>4</v>
      </c>
      <c r="W76" s="41" t="s">
        <v>995</v>
      </c>
      <c r="X76" s="40">
        <v>42444</v>
      </c>
      <c r="Y76" s="40">
        <v>42475</v>
      </c>
      <c r="Z76" s="109"/>
      <c r="AA76" s="109"/>
      <c r="AB76" s="86" t="s">
        <v>122</v>
      </c>
      <c r="AC76" s="100"/>
    </row>
    <row r="77" spans="2:29" ht="34.200000000000003" customHeight="1" x14ac:dyDescent="0.3">
      <c r="B77" s="128"/>
      <c r="C77" s="128"/>
      <c r="D77" s="128"/>
      <c r="E77" s="128"/>
      <c r="F77" s="127"/>
      <c r="G77" s="85"/>
      <c r="H77" s="86"/>
      <c r="I77" s="84"/>
      <c r="J77" s="86"/>
      <c r="K77" s="84"/>
      <c r="L77" s="86"/>
      <c r="M77" s="84"/>
      <c r="N77" s="86" t="s">
        <v>301</v>
      </c>
      <c r="O77" s="84"/>
      <c r="P77" s="84"/>
      <c r="Q77" s="84"/>
      <c r="R77" s="105"/>
      <c r="S77" s="95"/>
      <c r="T77" s="107"/>
      <c r="U77" s="95"/>
      <c r="V77" s="22">
        <v>5</v>
      </c>
      <c r="W77" s="41" t="s">
        <v>616</v>
      </c>
      <c r="X77" s="40">
        <v>42490</v>
      </c>
      <c r="Y77" s="40">
        <v>42735</v>
      </c>
      <c r="Z77" s="110"/>
      <c r="AA77" s="110"/>
      <c r="AB77" s="86" t="s">
        <v>122</v>
      </c>
      <c r="AC77" s="100"/>
    </row>
    <row r="78" spans="2:29" ht="34.200000000000003" customHeight="1" x14ac:dyDescent="0.3">
      <c r="B78" s="128"/>
      <c r="C78" s="128"/>
      <c r="D78" s="128"/>
      <c r="E78" s="128"/>
      <c r="F78" s="127"/>
      <c r="G78" s="85" t="s">
        <v>21</v>
      </c>
      <c r="H78" s="86" t="str">
        <f>+VLOOKUP(N78,'TC 30 agosto'!$A:$C,3,FALSE)</f>
        <v>Promover los derechos de los NNA y prevenir los riesgos o amenazas de vulneración de los mismos</v>
      </c>
      <c r="I78" s="82" t="str">
        <f>+VLOOKUP(N78,'TC 2 junio'!$1:$1048576,3,FALSE)</f>
        <v>Promover los derechos de los NNA y prevenir los riesgos o amenazas de vulneración de los mismos</v>
      </c>
      <c r="J78" s="86" t="str">
        <f>+VLOOKUP(N78,'TC 30 agosto'!$A:$AQ,15,FALSE)</f>
        <v>Gestión misional y de gobierno</v>
      </c>
      <c r="K78" s="82" t="str">
        <f>+VLOOKUP(N78,'TC 2 junio'!$1:$1048576,15,FALSE)</f>
        <v>Gestión misional y de gobierno</v>
      </c>
      <c r="L78" s="86" t="str">
        <f>+VLOOKUP(N78,'TC 30 agosto'!$A:$AQ,17,FALSE)</f>
        <v>Indicadores y metas de Gobierno</v>
      </c>
      <c r="M78" s="82" t="str">
        <f>+VLOOKUP(N78,'TC 2 junio'!$1:$1048576,17,FALSE)</f>
        <v>Indicadores y metas de Gobierno</v>
      </c>
      <c r="N78" s="86" t="s">
        <v>517</v>
      </c>
      <c r="O78" s="82" t="str">
        <f>+VLOOKUP(N78,'TC 30 agosto'!$A:$AQ,23,FALSE)</f>
        <v>PA-16</v>
      </c>
      <c r="P78" s="82" t="str">
        <f>+VLOOKUP(N78,'TC 30 agosto'!$A:$AQ,24,FALSE)</f>
        <v xml:space="preserve">Número de niños, niñas y adolescentes participantes en estrategias de prevención </v>
      </c>
      <c r="Q78" s="82" t="str">
        <f>+VLOOKUP(N78,'TC 3 junio'!$V:$W,2,FALSE)</f>
        <v xml:space="preserve">Número de niños, niñas y adolescentes participantes en programas, acciones y estrategias de prevención </v>
      </c>
      <c r="R78" s="130">
        <f>+VLOOKUP(N78,'TC 30 agosto'!$A:$AQ,29,FALSE)</f>
        <v>153075</v>
      </c>
      <c r="S78" s="96">
        <f>+VLOOKUP(N78,'TC 2 junio'!$1:$1048576,29,FALSE)</f>
        <v>133075</v>
      </c>
      <c r="T78" s="122"/>
      <c r="U78" s="96">
        <f>+VLOOKUP(N78,'TC 30 agosto'!$1:$1048576,31,FALSE)</f>
        <v>0</v>
      </c>
      <c r="V78" s="21">
        <v>1</v>
      </c>
      <c r="W78" s="39" t="s">
        <v>114</v>
      </c>
      <c r="X78" s="40">
        <v>42384</v>
      </c>
      <c r="Y78" s="40">
        <v>42459</v>
      </c>
      <c r="Z78" s="86" t="s">
        <v>79</v>
      </c>
      <c r="AA78" s="108" t="str">
        <f>+VLOOKUP(N78,'TC 30 agosto'!$A:$F,6,FALSE)</f>
        <v xml:space="preserve">Promoción y prevención </v>
      </c>
      <c r="AB78" s="86" t="s">
        <v>122</v>
      </c>
      <c r="AC78" s="100" t="str">
        <f>+VLOOKUP(N78,'TC 30 agosto'!$A:$V,22,FALSE)</f>
        <v>Dirección de Niñez y Adolescencia</v>
      </c>
    </row>
    <row r="79" spans="2:29" ht="34.200000000000003" customHeight="1" x14ac:dyDescent="0.3">
      <c r="B79" s="128"/>
      <c r="C79" s="128"/>
      <c r="D79" s="128"/>
      <c r="E79" s="128"/>
      <c r="F79" s="127"/>
      <c r="G79" s="85"/>
      <c r="H79" s="86"/>
      <c r="I79" s="83"/>
      <c r="J79" s="86"/>
      <c r="K79" s="83"/>
      <c r="L79" s="86"/>
      <c r="M79" s="83"/>
      <c r="N79" s="86" t="s">
        <v>302</v>
      </c>
      <c r="O79" s="83"/>
      <c r="P79" s="83"/>
      <c r="Q79" s="83"/>
      <c r="R79" s="104"/>
      <c r="S79" s="94"/>
      <c r="T79" s="107"/>
      <c r="U79" s="94"/>
      <c r="V79" s="21">
        <v>2</v>
      </c>
      <c r="W79" s="39" t="s">
        <v>617</v>
      </c>
      <c r="X79" s="40">
        <v>42384</v>
      </c>
      <c r="Y79" s="40">
        <v>42490</v>
      </c>
      <c r="Z79" s="86" t="s">
        <v>79</v>
      </c>
      <c r="AA79" s="109"/>
      <c r="AB79" s="86" t="s">
        <v>122</v>
      </c>
      <c r="AC79" s="100"/>
    </row>
    <row r="80" spans="2:29" ht="34.200000000000003" customHeight="1" x14ac:dyDescent="0.3">
      <c r="B80" s="128"/>
      <c r="C80" s="128"/>
      <c r="D80" s="128"/>
      <c r="E80" s="128"/>
      <c r="F80" s="127"/>
      <c r="G80" s="85"/>
      <c r="H80" s="86"/>
      <c r="I80" s="83"/>
      <c r="J80" s="86"/>
      <c r="K80" s="83"/>
      <c r="L80" s="86"/>
      <c r="M80" s="83"/>
      <c r="N80" s="86" t="s">
        <v>302</v>
      </c>
      <c r="O80" s="83"/>
      <c r="P80" s="83"/>
      <c r="Q80" s="83"/>
      <c r="R80" s="104"/>
      <c r="S80" s="94"/>
      <c r="T80" s="107"/>
      <c r="U80" s="94"/>
      <c r="V80" s="21">
        <v>3</v>
      </c>
      <c r="W80" s="39" t="s">
        <v>115</v>
      </c>
      <c r="X80" s="40">
        <v>42459</v>
      </c>
      <c r="Y80" s="40">
        <v>42551</v>
      </c>
      <c r="Z80" s="86" t="s">
        <v>79</v>
      </c>
      <c r="AA80" s="109"/>
      <c r="AB80" s="86" t="s">
        <v>122</v>
      </c>
      <c r="AC80" s="100"/>
    </row>
    <row r="81" spans="2:29" ht="34.200000000000003" customHeight="1" x14ac:dyDescent="0.3">
      <c r="B81" s="128"/>
      <c r="C81" s="128"/>
      <c r="D81" s="128"/>
      <c r="E81" s="128"/>
      <c r="F81" s="127"/>
      <c r="G81" s="85"/>
      <c r="H81" s="86"/>
      <c r="I81" s="83"/>
      <c r="J81" s="86"/>
      <c r="K81" s="83"/>
      <c r="L81" s="86"/>
      <c r="M81" s="83"/>
      <c r="N81" s="86" t="s">
        <v>302</v>
      </c>
      <c r="O81" s="83"/>
      <c r="P81" s="83"/>
      <c r="Q81" s="83"/>
      <c r="R81" s="104"/>
      <c r="S81" s="94"/>
      <c r="T81" s="107"/>
      <c r="U81" s="94"/>
      <c r="V81" s="22">
        <v>4</v>
      </c>
      <c r="W81" s="41" t="s">
        <v>116</v>
      </c>
      <c r="X81" s="40">
        <v>42444</v>
      </c>
      <c r="Y81" s="40">
        <v>42735</v>
      </c>
      <c r="Z81" s="86" t="s">
        <v>79</v>
      </c>
      <c r="AA81" s="109"/>
      <c r="AB81" s="86" t="s">
        <v>122</v>
      </c>
      <c r="AC81" s="100"/>
    </row>
    <row r="82" spans="2:29" ht="34.200000000000003" customHeight="1" x14ac:dyDescent="0.3">
      <c r="B82" s="128"/>
      <c r="C82" s="128"/>
      <c r="D82" s="128"/>
      <c r="E82" s="128"/>
      <c r="F82" s="127"/>
      <c r="G82" s="85"/>
      <c r="H82" s="86"/>
      <c r="I82" s="84"/>
      <c r="J82" s="86"/>
      <c r="K82" s="84"/>
      <c r="L82" s="86"/>
      <c r="M82" s="84"/>
      <c r="N82" s="86" t="s">
        <v>302</v>
      </c>
      <c r="O82" s="84"/>
      <c r="P82" s="84"/>
      <c r="Q82" s="84"/>
      <c r="R82" s="105"/>
      <c r="S82" s="95"/>
      <c r="T82" s="107"/>
      <c r="U82" s="95"/>
      <c r="V82" s="22">
        <v>5</v>
      </c>
      <c r="W82" s="41" t="s">
        <v>117</v>
      </c>
      <c r="X82" s="40">
        <v>42384</v>
      </c>
      <c r="Y82" s="40">
        <v>42735</v>
      </c>
      <c r="Z82" s="86" t="s">
        <v>79</v>
      </c>
      <c r="AA82" s="110"/>
      <c r="AB82" s="86" t="s">
        <v>122</v>
      </c>
      <c r="AC82" s="100"/>
    </row>
    <row r="83" spans="2:29" ht="34.200000000000003" customHeight="1" x14ac:dyDescent="0.3">
      <c r="B83" s="128"/>
      <c r="C83" s="128"/>
      <c r="D83" s="128"/>
      <c r="E83" s="128"/>
      <c r="F83" s="127"/>
      <c r="G83" s="85" t="s">
        <v>21</v>
      </c>
      <c r="H83" s="86" t="str">
        <f>+VLOOKUP(N83,'TC 30 agosto'!$A:$C,3,FALSE)</f>
        <v>Promover los derechos de los NNA y prevenir los riesgos o amenazas de vulneración de los mismos</v>
      </c>
      <c r="I83" s="82" t="str">
        <f>+VLOOKUP(N83,'TC 2 junio'!$1:$1048576,3,FALSE)</f>
        <v>Promover los derechos de los NNA y prevenir los riesgos o amenazas de vulneración de los mismos</v>
      </c>
      <c r="J83" s="86" t="str">
        <f>+VLOOKUP(N83,'TC 30 agosto'!$A:$AQ,15,FALSE)</f>
        <v>Gestión misional y de gobierno</v>
      </c>
      <c r="K83" s="82" t="str">
        <f>+VLOOKUP(N83,'TC 2 junio'!$1:$1048576,15,FALSE)</f>
        <v>Gestión misional y de gobierno</v>
      </c>
      <c r="L83" s="86" t="str">
        <f>+VLOOKUP(N83,'TC 30 agosto'!$A:$AQ,17,FALSE)</f>
        <v>Indicadores y metas de Gobierno</v>
      </c>
      <c r="M83" s="82" t="str">
        <f>+VLOOKUP(N83,'TC 2 junio'!$1:$1048576,17,FALSE)</f>
        <v>Indicadores y metas de Gobierno</v>
      </c>
      <c r="N83" s="86" t="s">
        <v>518</v>
      </c>
      <c r="O83" s="82" t="str">
        <f>+VLOOKUP(N83,'TC 30 agosto'!$A:$AQ,23,FALSE)</f>
        <v>PA-17</v>
      </c>
      <c r="P83" s="82" t="str">
        <f>+VLOOKUP(N83,'TC 30 agosto'!$A:$AQ,24,FALSE)</f>
        <v>Número de ejercicios de promoción de la participación significativa de niños, niñas y adolescentes en políticas, programas, proyectos y estrategias desarrollados en los territorios.</v>
      </c>
      <c r="Q83" s="82" t="str">
        <f>+VLOOKUP(N83,'TC 3 junio'!$V:$W,2,FALSE)</f>
        <v>Número de ejercicios de promoción de la participación significativa de niños, niñas y adolescentes en políticas, programas, proyectos y estrategias desarrollados en los territorios.</v>
      </c>
      <c r="R83" s="130">
        <f>+VLOOKUP(N83,'TC 30 agosto'!$A:$AQ,29,FALSE)</f>
        <v>764</v>
      </c>
      <c r="S83" s="96">
        <f>+VLOOKUP(N83,'TC 2 junio'!$1:$1048576,29,FALSE)</f>
        <v>764</v>
      </c>
      <c r="T83" s="107"/>
      <c r="U83" s="96">
        <f>+VLOOKUP(N83,'TC 30 agosto'!$1:$1048576,31,FALSE)</f>
        <v>0</v>
      </c>
      <c r="V83" s="21">
        <v>1</v>
      </c>
      <c r="W83" s="39" t="s">
        <v>118</v>
      </c>
      <c r="X83" s="40">
        <v>42384</v>
      </c>
      <c r="Y83" s="40">
        <v>42428</v>
      </c>
      <c r="Z83" s="86" t="s">
        <v>79</v>
      </c>
      <c r="AA83" s="108" t="str">
        <f>+VLOOKUP(N83,'TC 30 agosto'!$A:$F,6,FALSE)</f>
        <v xml:space="preserve">Promoción y prevención </v>
      </c>
      <c r="AB83" s="86" t="s">
        <v>122</v>
      </c>
      <c r="AC83" s="100" t="str">
        <f>+VLOOKUP(N83,'TC 30 agosto'!$A:$V,22,FALSE)</f>
        <v>Dirección de Niñez y Adolescencia</v>
      </c>
    </row>
    <row r="84" spans="2:29" ht="34.200000000000003" customHeight="1" x14ac:dyDescent="0.3">
      <c r="B84" s="128"/>
      <c r="C84" s="128"/>
      <c r="D84" s="128"/>
      <c r="E84" s="128"/>
      <c r="F84" s="127"/>
      <c r="G84" s="85"/>
      <c r="H84" s="86"/>
      <c r="I84" s="83"/>
      <c r="J84" s="86"/>
      <c r="K84" s="83"/>
      <c r="L84" s="86"/>
      <c r="M84" s="83"/>
      <c r="N84" s="86" t="s">
        <v>303</v>
      </c>
      <c r="O84" s="83"/>
      <c r="P84" s="83"/>
      <c r="Q84" s="83"/>
      <c r="R84" s="104"/>
      <c r="S84" s="94"/>
      <c r="T84" s="107"/>
      <c r="U84" s="94"/>
      <c r="V84" s="21">
        <v>2</v>
      </c>
      <c r="W84" s="39" t="s">
        <v>119</v>
      </c>
      <c r="X84" s="40">
        <v>42461</v>
      </c>
      <c r="Y84" s="40">
        <v>42735</v>
      </c>
      <c r="Z84" s="86" t="s">
        <v>79</v>
      </c>
      <c r="AA84" s="109"/>
      <c r="AB84" s="86" t="s">
        <v>122</v>
      </c>
      <c r="AC84" s="100"/>
    </row>
    <row r="85" spans="2:29" ht="34.200000000000003" customHeight="1" x14ac:dyDescent="0.3">
      <c r="B85" s="128"/>
      <c r="C85" s="128"/>
      <c r="D85" s="128"/>
      <c r="E85" s="128"/>
      <c r="F85" s="127"/>
      <c r="G85" s="85"/>
      <c r="H85" s="86"/>
      <c r="I85" s="83"/>
      <c r="J85" s="86"/>
      <c r="K85" s="83"/>
      <c r="L85" s="86"/>
      <c r="M85" s="83"/>
      <c r="N85" s="86" t="s">
        <v>303</v>
      </c>
      <c r="O85" s="83"/>
      <c r="P85" s="83"/>
      <c r="Q85" s="83"/>
      <c r="R85" s="104"/>
      <c r="S85" s="94"/>
      <c r="T85" s="107"/>
      <c r="U85" s="94"/>
      <c r="V85" s="21">
        <v>3</v>
      </c>
      <c r="W85" s="39" t="s">
        <v>120</v>
      </c>
      <c r="X85" s="40">
        <v>42461</v>
      </c>
      <c r="Y85" s="40">
        <v>42735</v>
      </c>
      <c r="Z85" s="86" t="s">
        <v>79</v>
      </c>
      <c r="AA85" s="109"/>
      <c r="AB85" s="86" t="s">
        <v>122</v>
      </c>
      <c r="AC85" s="100"/>
    </row>
    <row r="86" spans="2:29" ht="34.200000000000003" customHeight="1" x14ac:dyDescent="0.3">
      <c r="B86" s="128"/>
      <c r="C86" s="128"/>
      <c r="D86" s="128"/>
      <c r="E86" s="128"/>
      <c r="F86" s="127"/>
      <c r="G86" s="85"/>
      <c r="H86" s="86"/>
      <c r="I86" s="83"/>
      <c r="J86" s="86"/>
      <c r="K86" s="83"/>
      <c r="L86" s="86"/>
      <c r="M86" s="83"/>
      <c r="N86" s="86" t="s">
        <v>303</v>
      </c>
      <c r="O86" s="83"/>
      <c r="P86" s="83"/>
      <c r="Q86" s="83"/>
      <c r="R86" s="104"/>
      <c r="S86" s="94"/>
      <c r="T86" s="107"/>
      <c r="U86" s="94"/>
      <c r="V86" s="22">
        <v>4</v>
      </c>
      <c r="W86" s="44"/>
      <c r="X86" s="43"/>
      <c r="Y86" s="43"/>
      <c r="Z86" s="86" t="s">
        <v>79</v>
      </c>
      <c r="AA86" s="109"/>
      <c r="AB86" s="86" t="s">
        <v>122</v>
      </c>
      <c r="AC86" s="100"/>
    </row>
    <row r="87" spans="2:29" ht="34.200000000000003" customHeight="1" x14ac:dyDescent="0.3">
      <c r="B87" s="128"/>
      <c r="C87" s="128"/>
      <c r="D87" s="128"/>
      <c r="E87" s="128"/>
      <c r="F87" s="127"/>
      <c r="G87" s="85"/>
      <c r="H87" s="86"/>
      <c r="I87" s="84"/>
      <c r="J87" s="86"/>
      <c r="K87" s="84"/>
      <c r="L87" s="86"/>
      <c r="M87" s="84"/>
      <c r="N87" s="86" t="s">
        <v>303</v>
      </c>
      <c r="O87" s="84"/>
      <c r="P87" s="84"/>
      <c r="Q87" s="84"/>
      <c r="R87" s="105"/>
      <c r="S87" s="95"/>
      <c r="T87" s="107"/>
      <c r="U87" s="95"/>
      <c r="V87" s="22">
        <v>5</v>
      </c>
      <c r="W87" s="44"/>
      <c r="X87" s="43"/>
      <c r="Y87" s="43"/>
      <c r="Z87" s="86" t="s">
        <v>79</v>
      </c>
      <c r="AA87" s="110"/>
      <c r="AB87" s="86" t="s">
        <v>122</v>
      </c>
      <c r="AC87" s="100"/>
    </row>
    <row r="88" spans="2:29" ht="51.6" customHeight="1" x14ac:dyDescent="0.3">
      <c r="B88" s="128" t="s">
        <v>548</v>
      </c>
      <c r="C88" s="128" t="s">
        <v>549</v>
      </c>
      <c r="D88" s="128" t="s">
        <v>550</v>
      </c>
      <c r="E88" s="128" t="s">
        <v>551</v>
      </c>
      <c r="F88" s="127">
        <v>73888692000</v>
      </c>
      <c r="G88" s="85">
        <v>3</v>
      </c>
      <c r="H88" s="86" t="str">
        <f>+VLOOKUP(N88,'TC 30 agosto'!$A:$C,3,FALSE)</f>
        <v>Fortalecer en las familias y comunidades, capacidades que promuevan su desarrollo, fortalezcan sus vínculos de cuidado mutuo y prevengan la violencia intrafamiliar y de género.</v>
      </c>
      <c r="I88" s="82" t="str">
        <f>+VLOOKUP(N88,'TC 2 junio'!$1:$1048576,3,FALSE)</f>
        <v>Fortalecer en las familias y comunidades, capacidades que promuevan su desarrollo, fortalezcan sus vínculos de cuidado mutuo y prevengan la violencia intrafamiliar y de género.</v>
      </c>
      <c r="J88" s="86" t="str">
        <f>+VLOOKUP(N88,'TC 30 agosto'!$A:$AQ,15,FALSE)</f>
        <v>Gestión misional y de gobierno</v>
      </c>
      <c r="K88" s="82" t="str">
        <f>+VLOOKUP(N88,'TC 2 junio'!$1:$1048576,15,FALSE)</f>
        <v>Gestión misional y de gobierno</v>
      </c>
      <c r="L88" s="86" t="str">
        <f>+VLOOKUP(N88,'TC 30 agosto'!$A:$AQ,17,FALSE)</f>
        <v>Indicadores y metas de Gobierno</v>
      </c>
      <c r="M88" s="82" t="str">
        <f>+VLOOKUP(N88,'TC 2 junio'!$1:$1048576,17,FALSE)</f>
        <v>Indicadores y metas de Gobierno</v>
      </c>
      <c r="N88" s="86" t="s">
        <v>519</v>
      </c>
      <c r="O88" s="82" t="str">
        <f>+VLOOKUP(N88,'TC 30 agosto'!$A:$AQ,23,FALSE)</f>
        <v>PA-18</v>
      </c>
      <c r="P88" s="82" t="str">
        <f>+VLOOKUP(N88,'TC 30 agosto'!$A:$AQ,24,FALSE)</f>
        <v>Familias en situación de vulnerabilidad afectadas en su estructura y dinámica relacional atendidas mediante "Familias para la Paz"</v>
      </c>
      <c r="Q88" s="82" t="str">
        <f>+VLOOKUP(N88,'TC 3 junio'!$V:$W,2,FALSE)</f>
        <v>Familias en situación de vulnerabilidad afectadas en su estructura y dinámica relacional atendidas mediante "Familias para la Paz"</v>
      </c>
      <c r="R88" s="130">
        <f>+VLOOKUP(N88,'TC 30 agosto'!$A:$AQ,29,FALSE)</f>
        <v>159428</v>
      </c>
      <c r="S88" s="96">
        <f>+VLOOKUP(N88,'TC 2 junio'!$1:$1048576,29,FALSE)</f>
        <v>274202</v>
      </c>
      <c r="T88" s="122"/>
      <c r="U88" s="96">
        <f>+VLOOKUP(N88,'TC 30 agosto'!$1:$1048576,31,FALSE)</f>
        <v>0</v>
      </c>
      <c r="V88" s="21">
        <v>1</v>
      </c>
      <c r="W88" s="39" t="s">
        <v>832</v>
      </c>
      <c r="X88" s="40">
        <v>42401</v>
      </c>
      <c r="Y88" s="40">
        <v>42582</v>
      </c>
      <c r="Z88" s="86" t="s">
        <v>79</v>
      </c>
      <c r="AA88" s="108" t="str">
        <f>+VLOOKUP(N88,'TC 30 agosto'!$A:$F,6,FALSE)</f>
        <v xml:space="preserve">Promoción y prevención </v>
      </c>
      <c r="AB88" s="86" t="s">
        <v>130</v>
      </c>
      <c r="AC88" s="100" t="str">
        <f>+VLOOKUP(N88,'TC 30 agosto'!$A:$V,22,FALSE)</f>
        <v>Dirección de Familias y comunidades</v>
      </c>
    </row>
    <row r="89" spans="2:29" ht="28.8" customHeight="1" x14ac:dyDescent="0.3">
      <c r="B89" s="128"/>
      <c r="C89" s="128" t="s">
        <v>549</v>
      </c>
      <c r="D89" s="128" t="s">
        <v>550</v>
      </c>
      <c r="E89" s="128" t="s">
        <v>551</v>
      </c>
      <c r="F89" s="127"/>
      <c r="G89" s="85"/>
      <c r="H89" s="86"/>
      <c r="I89" s="83"/>
      <c r="J89" s="86"/>
      <c r="K89" s="83"/>
      <c r="L89" s="86"/>
      <c r="M89" s="83"/>
      <c r="N89" s="86" t="s">
        <v>304</v>
      </c>
      <c r="O89" s="83"/>
      <c r="P89" s="83"/>
      <c r="Q89" s="83"/>
      <c r="R89" s="104"/>
      <c r="S89" s="94"/>
      <c r="T89" s="107"/>
      <c r="U89" s="94"/>
      <c r="V89" s="21">
        <v>2</v>
      </c>
      <c r="W89" s="39" t="s">
        <v>834</v>
      </c>
      <c r="X89" s="40">
        <v>42401</v>
      </c>
      <c r="Y89" s="40">
        <v>42735</v>
      </c>
      <c r="Z89" s="86" t="s">
        <v>79</v>
      </c>
      <c r="AA89" s="109"/>
      <c r="AB89" s="86" t="s">
        <v>130</v>
      </c>
      <c r="AC89" s="100"/>
    </row>
    <row r="90" spans="2:29" ht="24" x14ac:dyDescent="0.3">
      <c r="B90" s="128"/>
      <c r="C90" s="128" t="s">
        <v>549</v>
      </c>
      <c r="D90" s="128" t="s">
        <v>550</v>
      </c>
      <c r="E90" s="128" t="s">
        <v>551</v>
      </c>
      <c r="F90" s="127"/>
      <c r="G90" s="85"/>
      <c r="H90" s="86"/>
      <c r="I90" s="83"/>
      <c r="J90" s="86"/>
      <c r="K90" s="83"/>
      <c r="L90" s="86"/>
      <c r="M90" s="83"/>
      <c r="N90" s="86" t="s">
        <v>304</v>
      </c>
      <c r="O90" s="83"/>
      <c r="P90" s="83"/>
      <c r="Q90" s="83"/>
      <c r="R90" s="104"/>
      <c r="S90" s="94"/>
      <c r="T90" s="107"/>
      <c r="U90" s="94"/>
      <c r="V90" s="21">
        <v>3</v>
      </c>
      <c r="W90" s="39" t="s">
        <v>833</v>
      </c>
      <c r="X90" s="40">
        <v>42430</v>
      </c>
      <c r="Y90" s="40">
        <v>42735</v>
      </c>
      <c r="Z90" s="86" t="s">
        <v>79</v>
      </c>
      <c r="AA90" s="109"/>
      <c r="AB90" s="86" t="s">
        <v>130</v>
      </c>
      <c r="AC90" s="100"/>
    </row>
    <row r="91" spans="2:29" ht="34.200000000000003" customHeight="1" x14ac:dyDescent="0.3">
      <c r="B91" s="128"/>
      <c r="C91" s="128" t="s">
        <v>549</v>
      </c>
      <c r="D91" s="128" t="s">
        <v>550</v>
      </c>
      <c r="E91" s="128" t="s">
        <v>551</v>
      </c>
      <c r="F91" s="127"/>
      <c r="G91" s="85"/>
      <c r="H91" s="86"/>
      <c r="I91" s="83"/>
      <c r="J91" s="86"/>
      <c r="K91" s="83"/>
      <c r="L91" s="86"/>
      <c r="M91" s="83"/>
      <c r="N91" s="86" t="s">
        <v>304</v>
      </c>
      <c r="O91" s="83"/>
      <c r="P91" s="83"/>
      <c r="Q91" s="83"/>
      <c r="R91" s="104"/>
      <c r="S91" s="94"/>
      <c r="T91" s="107"/>
      <c r="U91" s="94"/>
      <c r="V91" s="22">
        <v>4</v>
      </c>
      <c r="W91" s="41" t="s">
        <v>835</v>
      </c>
      <c r="X91" s="40">
        <v>42522</v>
      </c>
      <c r="Y91" s="40">
        <v>42735</v>
      </c>
      <c r="Z91" s="86" t="s">
        <v>79</v>
      </c>
      <c r="AA91" s="109"/>
      <c r="AB91" s="86" t="s">
        <v>130</v>
      </c>
      <c r="AC91" s="100"/>
    </row>
    <row r="92" spans="2:29" ht="34.200000000000003" customHeight="1" x14ac:dyDescent="0.3">
      <c r="B92" s="128"/>
      <c r="C92" s="128" t="s">
        <v>549</v>
      </c>
      <c r="D92" s="128" t="s">
        <v>550</v>
      </c>
      <c r="E92" s="128" t="s">
        <v>551</v>
      </c>
      <c r="F92" s="127"/>
      <c r="G92" s="85"/>
      <c r="H92" s="86"/>
      <c r="I92" s="84"/>
      <c r="J92" s="86"/>
      <c r="K92" s="84"/>
      <c r="L92" s="86"/>
      <c r="M92" s="84"/>
      <c r="N92" s="86" t="s">
        <v>304</v>
      </c>
      <c r="O92" s="84"/>
      <c r="P92" s="84"/>
      <c r="Q92" s="84"/>
      <c r="R92" s="105"/>
      <c r="S92" s="95"/>
      <c r="T92" s="107"/>
      <c r="U92" s="95"/>
      <c r="V92" s="22">
        <v>5</v>
      </c>
      <c r="W92" s="44"/>
      <c r="X92" s="43"/>
      <c r="Y92" s="43"/>
      <c r="Z92" s="86" t="s">
        <v>79</v>
      </c>
      <c r="AA92" s="110"/>
      <c r="AB92" s="86" t="s">
        <v>130</v>
      </c>
      <c r="AC92" s="100"/>
    </row>
    <row r="93" spans="2:29" ht="34.200000000000003" customHeight="1" x14ac:dyDescent="0.3">
      <c r="B93" s="128"/>
      <c r="C93" s="128"/>
      <c r="D93" s="128"/>
      <c r="E93" s="128"/>
      <c r="F93" s="127"/>
      <c r="G93" s="85">
        <v>3</v>
      </c>
      <c r="H93" s="86" t="str">
        <f>+VLOOKUP(N93,'TC 30 agosto'!$A:$C,3,FALSE)</f>
        <v>Fortalecer en las familias y comunidades, capacidades que promuevan su desarrollo, fortalezcan sus vínculos de cuidado mutuo y prevengan la violencia intrafamiliar y de género.</v>
      </c>
      <c r="I93" s="82" t="str">
        <f>+VLOOKUP(N93,'TC 2 junio'!$1:$1048576,3,FALSE)</f>
        <v>Fortalecer en las familias y comunidades, capacidades que promuevan su desarrollo, fortalezcan sus vínculos de cuidado mutuo y prevengan la violencia intrafamiliar y de género.</v>
      </c>
      <c r="J93" s="86" t="str">
        <f>+VLOOKUP(N93,'TC 30 agosto'!$A:$AQ,15,FALSE)</f>
        <v>Gestión misional y de gobierno</v>
      </c>
      <c r="K93" s="82" t="str">
        <f>+VLOOKUP(N93,'TC 2 junio'!$1:$1048576,15,FALSE)</f>
        <v>Gestión misional y de gobierno</v>
      </c>
      <c r="L93" s="86" t="str">
        <f>+VLOOKUP(N93,'TC 30 agosto'!$A:$AQ,17,FALSE)</f>
        <v>Indicadores y metas de Gobierno</v>
      </c>
      <c r="M93" s="82" t="str">
        <f>+VLOOKUP(N93,'TC 2 junio'!$1:$1048576,17,FALSE)</f>
        <v>Indicadores y metas de Gobierno</v>
      </c>
      <c r="N93" s="86" t="s">
        <v>520</v>
      </c>
      <c r="O93" s="82" t="str">
        <f>+VLOOKUP(N93,'TC 30 agosto'!$A:$AQ,23,FALSE)</f>
        <v>PA-19</v>
      </c>
      <c r="P93" s="82" t="str">
        <f>+VLOOKUP(N93,'TC 30 agosto'!$A:$AQ,24,FALSE)</f>
        <v>Número de Familias de grupos étnicos atendidas por la modalidad "Territorios Étnicos con Bienestar".</v>
      </c>
      <c r="Q93" s="82" t="str">
        <f>+VLOOKUP(N93,'TC 3 junio'!$V:$W,2,FALSE)</f>
        <v>Número de Familias de grupos étnicos atendidas por la modalidad "Territorios Étnicos con Bienestar".</v>
      </c>
      <c r="R93" s="130">
        <f>+VLOOKUP(N93,'TC 30 agosto'!$A:$AQ,29,FALSE)</f>
        <v>27300</v>
      </c>
      <c r="S93" s="96">
        <f>+VLOOKUP(N93,'TC 2 junio'!$1:$1048576,29,FALSE)</f>
        <v>16862</v>
      </c>
      <c r="T93" s="122"/>
      <c r="U93" s="96">
        <f>+VLOOKUP(N93,'TC 30 agosto'!$1:$1048576,31,FALSE)</f>
        <v>0</v>
      </c>
      <c r="V93" s="21">
        <v>1</v>
      </c>
      <c r="W93" s="39" t="s">
        <v>126</v>
      </c>
      <c r="X93" s="40">
        <v>42374</v>
      </c>
      <c r="Y93" s="40">
        <v>42735</v>
      </c>
      <c r="Z93" s="86" t="s">
        <v>79</v>
      </c>
      <c r="AA93" s="108" t="str">
        <f>+VLOOKUP(N93,'TC 30 agosto'!$A:$F,6,FALSE)</f>
        <v xml:space="preserve">Promoción y prevención </v>
      </c>
      <c r="AB93" s="86" t="s">
        <v>130</v>
      </c>
      <c r="AC93" s="100" t="str">
        <f>+VLOOKUP(N93,'TC 30 agosto'!$A:$V,22,FALSE)</f>
        <v>Dirección de Familias y comunidades</v>
      </c>
    </row>
    <row r="94" spans="2:29" ht="34.200000000000003" customHeight="1" x14ac:dyDescent="0.3">
      <c r="B94" s="128"/>
      <c r="C94" s="128"/>
      <c r="D94" s="128"/>
      <c r="E94" s="128"/>
      <c r="F94" s="127"/>
      <c r="G94" s="85"/>
      <c r="H94" s="86"/>
      <c r="I94" s="83"/>
      <c r="J94" s="86"/>
      <c r="K94" s="83"/>
      <c r="L94" s="86"/>
      <c r="M94" s="83"/>
      <c r="N94" s="86" t="s">
        <v>305</v>
      </c>
      <c r="O94" s="83"/>
      <c r="P94" s="83"/>
      <c r="Q94" s="83"/>
      <c r="R94" s="104"/>
      <c r="S94" s="94"/>
      <c r="T94" s="107"/>
      <c r="U94" s="94"/>
      <c r="V94" s="21">
        <v>2</v>
      </c>
      <c r="W94" s="39" t="s">
        <v>127</v>
      </c>
      <c r="X94" s="40">
        <v>42374</v>
      </c>
      <c r="Y94" s="40">
        <v>42629</v>
      </c>
      <c r="Z94" s="86" t="s">
        <v>79</v>
      </c>
      <c r="AA94" s="109"/>
      <c r="AB94" s="86" t="s">
        <v>130</v>
      </c>
      <c r="AC94" s="100"/>
    </row>
    <row r="95" spans="2:29" ht="34.200000000000003" customHeight="1" x14ac:dyDescent="0.3">
      <c r="B95" s="128"/>
      <c r="C95" s="128"/>
      <c r="D95" s="128"/>
      <c r="E95" s="128"/>
      <c r="F95" s="127"/>
      <c r="G95" s="85"/>
      <c r="H95" s="86"/>
      <c r="I95" s="83"/>
      <c r="J95" s="86"/>
      <c r="K95" s="83"/>
      <c r="L95" s="86"/>
      <c r="M95" s="83"/>
      <c r="N95" s="86" t="s">
        <v>305</v>
      </c>
      <c r="O95" s="83"/>
      <c r="P95" s="83"/>
      <c r="Q95" s="83"/>
      <c r="R95" s="104"/>
      <c r="S95" s="94"/>
      <c r="T95" s="107"/>
      <c r="U95" s="94"/>
      <c r="V95" s="21">
        <v>3</v>
      </c>
      <c r="W95" s="39" t="s">
        <v>128</v>
      </c>
      <c r="X95" s="40">
        <v>42374</v>
      </c>
      <c r="Y95" s="40">
        <v>42643</v>
      </c>
      <c r="Z95" s="86" t="s">
        <v>79</v>
      </c>
      <c r="AA95" s="109"/>
      <c r="AB95" s="86" t="s">
        <v>130</v>
      </c>
      <c r="AC95" s="100"/>
    </row>
    <row r="96" spans="2:29" ht="50.4" customHeight="1" x14ac:dyDescent="0.3">
      <c r="B96" s="128"/>
      <c r="C96" s="128"/>
      <c r="D96" s="128"/>
      <c r="E96" s="128"/>
      <c r="F96" s="127"/>
      <c r="G96" s="85"/>
      <c r="H96" s="86"/>
      <c r="I96" s="83"/>
      <c r="J96" s="86"/>
      <c r="K96" s="83"/>
      <c r="L96" s="86"/>
      <c r="M96" s="83"/>
      <c r="N96" s="86" t="s">
        <v>305</v>
      </c>
      <c r="O96" s="83"/>
      <c r="P96" s="83"/>
      <c r="Q96" s="83"/>
      <c r="R96" s="104"/>
      <c r="S96" s="94"/>
      <c r="T96" s="107"/>
      <c r="U96" s="94"/>
      <c r="V96" s="22">
        <v>4</v>
      </c>
      <c r="W96" s="41" t="s">
        <v>618</v>
      </c>
      <c r="X96" s="40">
        <v>42430</v>
      </c>
      <c r="Y96" s="40">
        <v>42735</v>
      </c>
      <c r="Z96" s="86" t="s">
        <v>79</v>
      </c>
      <c r="AA96" s="109"/>
      <c r="AB96" s="86" t="s">
        <v>130</v>
      </c>
      <c r="AC96" s="100"/>
    </row>
    <row r="97" spans="2:29" ht="34.200000000000003" customHeight="1" x14ac:dyDescent="0.3">
      <c r="B97" s="128"/>
      <c r="C97" s="128"/>
      <c r="D97" s="128"/>
      <c r="E97" s="128"/>
      <c r="F97" s="127"/>
      <c r="G97" s="85"/>
      <c r="H97" s="86"/>
      <c r="I97" s="84"/>
      <c r="J97" s="86"/>
      <c r="K97" s="84"/>
      <c r="L97" s="86"/>
      <c r="M97" s="84"/>
      <c r="N97" s="86" t="s">
        <v>305</v>
      </c>
      <c r="O97" s="84"/>
      <c r="P97" s="84"/>
      <c r="Q97" s="84"/>
      <c r="R97" s="105"/>
      <c r="S97" s="95"/>
      <c r="T97" s="107"/>
      <c r="U97" s="95"/>
      <c r="V97" s="22">
        <v>5</v>
      </c>
      <c r="W97" s="44"/>
      <c r="X97" s="43"/>
      <c r="Y97" s="43"/>
      <c r="Z97" s="86" t="s">
        <v>79</v>
      </c>
      <c r="AA97" s="110"/>
      <c r="AB97" s="86" t="s">
        <v>130</v>
      </c>
      <c r="AC97" s="100"/>
    </row>
    <row r="98" spans="2:29" s="7" customFormat="1" ht="34.200000000000003" customHeight="1" x14ac:dyDescent="0.3">
      <c r="B98" s="128"/>
      <c r="C98" s="128"/>
      <c r="D98" s="128"/>
      <c r="E98" s="128"/>
      <c r="F98" s="127"/>
      <c r="G98" s="85">
        <v>3</v>
      </c>
      <c r="H98" s="86" t="str">
        <f>+VLOOKUP(N98,'TC 30 agosto'!$A:$C,3,FALSE)</f>
        <v>Fortalecer en las familias y comunidades, capacidades que promuevan su desarrollo, fortalezcan sus vínculos de cuidado mutuo y prevengan la violencia intrafamiliar y de género.</v>
      </c>
      <c r="I98" s="82" t="str">
        <f>+VLOOKUP(N98,'TC 2 junio'!$1:$1048576,3,FALSE)</f>
        <v>Fortalecer en las familias y comunidades, capacidades que promuevan su desarrollo, fortalezcan sus vínculos de cuidado mutuo y prevengan la violencia intrafamiliar y de género.</v>
      </c>
      <c r="J98" s="86" t="str">
        <f>+VLOOKUP(N98,'TC 30 agosto'!$A:$AQ,15,FALSE)</f>
        <v>Gestión misional y de gobierno</v>
      </c>
      <c r="K98" s="82" t="str">
        <f>+VLOOKUP(N98,'TC 2 junio'!$1:$1048576,15,FALSE)</f>
        <v>Gestión misional y de gobierno</v>
      </c>
      <c r="L98" s="86" t="str">
        <f>+VLOOKUP(N98,'TC 30 agosto'!$A:$AQ,17,FALSE)</f>
        <v>Indicadores y metas de Gobierno</v>
      </c>
      <c r="M98" s="82" t="str">
        <f>+VLOOKUP(N98,'TC 2 junio'!$1:$1048576,17,FALSE)</f>
        <v>Indicadores y metas de Gobierno</v>
      </c>
      <c r="N98" s="86" t="s">
        <v>521</v>
      </c>
      <c r="O98" s="82" t="str">
        <f>+VLOOKUP(N98,'TC 30 agosto'!$A:$AQ,23,FALSE)</f>
        <v>PA-20</v>
      </c>
      <c r="P98" s="82" t="str">
        <f>+VLOOKUP(N98,'TC 30 agosto'!$A:$AQ,24,FALSE)</f>
        <v>Porcentaje de avance en el diseño e implementación de un modelo de enfoque conceptual de inclusión y atención a las familias con las áreas misionales</v>
      </c>
      <c r="Q98" s="82" t="str">
        <f>+VLOOKUP(N98,'TC 3 junio'!$V:$W,2,FALSE)</f>
        <v>Porcentaje de avance en el diseño e implementación de un modelo de enfoque conceptual de inclusión y atención a las familias con las áreas misionales</v>
      </c>
      <c r="R98" s="103">
        <f>+VLOOKUP(N98,'TC 30 agosto'!$A:$AQ,29,FALSE)</f>
        <v>0.3</v>
      </c>
      <c r="S98" s="93">
        <f>+VLOOKUP(N98,'TC 2 junio'!$1:$1048576,29,FALSE)</f>
        <v>0.3</v>
      </c>
      <c r="T98" s="106"/>
      <c r="U98" s="96">
        <f>+VLOOKUP(N98,'TC 30 agosto'!$1:$1048576,31,FALSE)</f>
        <v>0</v>
      </c>
      <c r="V98" s="21">
        <v>1</v>
      </c>
      <c r="W98" s="39" t="s">
        <v>837</v>
      </c>
      <c r="X98" s="40">
        <v>42370</v>
      </c>
      <c r="Y98" s="40">
        <v>42734</v>
      </c>
      <c r="Z98" s="108" t="s">
        <v>91</v>
      </c>
      <c r="AA98" s="108" t="str">
        <f>+VLOOKUP(N98,'TC 30 agosto'!$A:$F,6,FALSE)</f>
        <v xml:space="preserve">Mejora e Innovación </v>
      </c>
      <c r="AB98" s="86" t="s">
        <v>130</v>
      </c>
      <c r="AC98" s="100" t="str">
        <f>+VLOOKUP(N98,'TC 30 agosto'!$A:$V,22,FALSE)</f>
        <v>Dirección de Familias y comunidades</v>
      </c>
    </row>
    <row r="99" spans="2:29" s="7" customFormat="1" ht="34.200000000000003" customHeight="1" x14ac:dyDescent="0.3">
      <c r="B99" s="128"/>
      <c r="C99" s="128"/>
      <c r="D99" s="128"/>
      <c r="E99" s="128"/>
      <c r="F99" s="127"/>
      <c r="G99" s="85"/>
      <c r="H99" s="86"/>
      <c r="I99" s="83"/>
      <c r="J99" s="86"/>
      <c r="K99" s="83"/>
      <c r="L99" s="86"/>
      <c r="M99" s="83"/>
      <c r="N99" s="86" t="s">
        <v>306</v>
      </c>
      <c r="O99" s="83"/>
      <c r="P99" s="83"/>
      <c r="Q99" s="83"/>
      <c r="R99" s="104"/>
      <c r="S99" s="94"/>
      <c r="T99" s="107"/>
      <c r="U99" s="94"/>
      <c r="V99" s="21">
        <v>2</v>
      </c>
      <c r="W99" s="39" t="s">
        <v>838</v>
      </c>
      <c r="X99" s="40">
        <v>42370</v>
      </c>
      <c r="Y99" s="40">
        <v>42734</v>
      </c>
      <c r="Z99" s="109"/>
      <c r="AA99" s="109"/>
      <c r="AB99" s="86" t="s">
        <v>130</v>
      </c>
      <c r="AC99" s="100"/>
    </row>
    <row r="100" spans="2:29" s="7" customFormat="1" ht="34.200000000000003" customHeight="1" x14ac:dyDescent="0.3">
      <c r="B100" s="128"/>
      <c r="C100" s="128"/>
      <c r="D100" s="128"/>
      <c r="E100" s="128"/>
      <c r="F100" s="127"/>
      <c r="G100" s="85"/>
      <c r="H100" s="86"/>
      <c r="I100" s="83"/>
      <c r="J100" s="86"/>
      <c r="K100" s="83"/>
      <c r="L100" s="86"/>
      <c r="M100" s="83"/>
      <c r="N100" s="86" t="s">
        <v>306</v>
      </c>
      <c r="O100" s="83"/>
      <c r="P100" s="83"/>
      <c r="Q100" s="83"/>
      <c r="R100" s="104"/>
      <c r="S100" s="94"/>
      <c r="T100" s="107"/>
      <c r="U100" s="94"/>
      <c r="V100" s="21">
        <v>3</v>
      </c>
      <c r="W100" s="39" t="s">
        <v>836</v>
      </c>
      <c r="X100" s="40">
        <v>42370</v>
      </c>
      <c r="Y100" s="40">
        <v>42734</v>
      </c>
      <c r="Z100" s="109"/>
      <c r="AA100" s="109"/>
      <c r="AB100" s="86" t="s">
        <v>130</v>
      </c>
      <c r="AC100" s="100"/>
    </row>
    <row r="101" spans="2:29" s="7" customFormat="1" ht="34.200000000000003" customHeight="1" x14ac:dyDescent="0.3">
      <c r="B101" s="128"/>
      <c r="C101" s="128"/>
      <c r="D101" s="128"/>
      <c r="E101" s="128"/>
      <c r="F101" s="127"/>
      <c r="G101" s="85"/>
      <c r="H101" s="86"/>
      <c r="I101" s="83"/>
      <c r="J101" s="86"/>
      <c r="K101" s="83"/>
      <c r="L101" s="86"/>
      <c r="M101" s="83"/>
      <c r="N101" s="86" t="s">
        <v>306</v>
      </c>
      <c r="O101" s="83"/>
      <c r="P101" s="83"/>
      <c r="Q101" s="83"/>
      <c r="R101" s="104"/>
      <c r="S101" s="94"/>
      <c r="T101" s="107"/>
      <c r="U101" s="94"/>
      <c r="V101" s="22">
        <v>4</v>
      </c>
      <c r="W101" s="44"/>
      <c r="X101" s="43"/>
      <c r="Y101" s="43"/>
      <c r="Z101" s="109"/>
      <c r="AA101" s="109"/>
      <c r="AB101" s="86" t="s">
        <v>130</v>
      </c>
      <c r="AC101" s="100"/>
    </row>
    <row r="102" spans="2:29" s="7" customFormat="1" ht="34.200000000000003" customHeight="1" x14ac:dyDescent="0.3">
      <c r="B102" s="128"/>
      <c r="C102" s="128"/>
      <c r="D102" s="128"/>
      <c r="E102" s="128"/>
      <c r="F102" s="127"/>
      <c r="G102" s="85"/>
      <c r="H102" s="86"/>
      <c r="I102" s="84"/>
      <c r="J102" s="86"/>
      <c r="K102" s="84"/>
      <c r="L102" s="86"/>
      <c r="M102" s="84"/>
      <c r="N102" s="86" t="s">
        <v>306</v>
      </c>
      <c r="O102" s="84"/>
      <c r="P102" s="84"/>
      <c r="Q102" s="84"/>
      <c r="R102" s="105"/>
      <c r="S102" s="95"/>
      <c r="T102" s="107"/>
      <c r="U102" s="95"/>
      <c r="V102" s="22">
        <v>5</v>
      </c>
      <c r="W102" s="44"/>
      <c r="X102" s="43"/>
      <c r="Y102" s="43"/>
      <c r="Z102" s="110"/>
      <c r="AA102" s="110"/>
      <c r="AB102" s="86" t="s">
        <v>130</v>
      </c>
      <c r="AC102" s="100"/>
    </row>
    <row r="103" spans="2:29" ht="34.200000000000003" customHeight="1" x14ac:dyDescent="0.3">
      <c r="B103" s="128"/>
      <c r="C103" s="128"/>
      <c r="D103" s="128"/>
      <c r="E103" s="128"/>
      <c r="F103" s="127"/>
      <c r="G103" s="85">
        <v>3</v>
      </c>
      <c r="H103" s="86" t="str">
        <f>+VLOOKUP(N103,'TC 30 agosto'!$A:$C,3,FALSE)</f>
        <v>Fortalecer en las familias y comunidades, capacidades que promuevan su desarrollo, fortalezcan sus vínculos de cuidado mutuo y prevengan la violencia intrafamiliar y de género.</v>
      </c>
      <c r="I103" s="82" t="str">
        <f>+VLOOKUP(N103,'TC 2 junio'!$1:$1048576,3,FALSE)</f>
        <v>Fortalecer en las familias y comunidades, capacidades que promuevan su desarrollo, fortalezcan sus vínculos de cuidado mutuo y prevengan la violencia intrafamiliar y de género.</v>
      </c>
      <c r="J103" s="86" t="str">
        <f>+VLOOKUP(N103,'TC 30 agosto'!$A:$AQ,15,FALSE)</f>
        <v>Gestión misional y de gobierno</v>
      </c>
      <c r="K103" s="82" t="str">
        <f>+VLOOKUP(N103,'TC 2 junio'!$1:$1048576,15,FALSE)</f>
        <v>Gestión misional y de gobierno</v>
      </c>
      <c r="L103" s="86" t="str">
        <f>+VLOOKUP(N103,'TC 30 agosto'!$A:$AQ,17,FALSE)</f>
        <v>Indicadores y metas de Gobierno</v>
      </c>
      <c r="M103" s="82" t="str">
        <f>+VLOOKUP(N103,'TC 2 junio'!$1:$1048576,17,FALSE)</f>
        <v>Indicadores y metas de Gobierno</v>
      </c>
      <c r="N103" s="86" t="s">
        <v>522</v>
      </c>
      <c r="O103" s="82" t="str">
        <f>+VLOOKUP(N103,'TC 30 agosto'!$A:$AQ,23,FALSE)</f>
        <v>PA-21</v>
      </c>
      <c r="P103" s="82" t="str">
        <f>+VLOOKUP(N103,'TC 30 agosto'!$A:$AQ,24,FALSE)</f>
        <v>Número de Familias atendidas mediante formas innovadoras de intervención</v>
      </c>
      <c r="Q103" s="82" t="str">
        <f>+VLOOKUP(N103,'TC 3 junio'!$V:$W,2,FALSE)</f>
        <v>Número de Familias atendidas mediante formas innovadoras de intervención</v>
      </c>
      <c r="R103" s="130">
        <f>+VLOOKUP(N103,'TC 30 agosto'!$A:$AQ,29,FALSE)</f>
        <v>7050</v>
      </c>
      <c r="S103" s="96">
        <f>+VLOOKUP(N103,'TC 2 junio'!$1:$1048576,29,FALSE)</f>
        <v>824</v>
      </c>
      <c r="T103" s="122"/>
      <c r="U103" s="96">
        <f>+VLOOKUP(N103,'TC 30 agosto'!$1:$1048576,31,FALSE)</f>
        <v>0</v>
      </c>
      <c r="V103" s="21">
        <v>1</v>
      </c>
      <c r="W103" s="39" t="s">
        <v>619</v>
      </c>
      <c r="X103" s="40">
        <v>42401</v>
      </c>
      <c r="Y103" s="40">
        <v>42643</v>
      </c>
      <c r="Z103" s="86" t="s">
        <v>79</v>
      </c>
      <c r="AA103" s="108" t="str">
        <f>+VLOOKUP(N103,'TC 30 agosto'!$A:$F,6,FALSE)</f>
        <v xml:space="preserve">Promoción y prevención </v>
      </c>
      <c r="AB103" s="86" t="s">
        <v>130</v>
      </c>
      <c r="AC103" s="100" t="str">
        <f>+VLOOKUP(N103,'TC 30 agosto'!$A:$V,22,FALSE)</f>
        <v>Dirección de Familias y comunidades</v>
      </c>
    </row>
    <row r="104" spans="2:29" ht="34.200000000000003" customHeight="1" x14ac:dyDescent="0.3">
      <c r="B104" s="128"/>
      <c r="C104" s="128"/>
      <c r="D104" s="128"/>
      <c r="E104" s="128"/>
      <c r="F104" s="127"/>
      <c r="G104" s="85"/>
      <c r="H104" s="86"/>
      <c r="I104" s="83"/>
      <c r="J104" s="86"/>
      <c r="K104" s="83"/>
      <c r="L104" s="86"/>
      <c r="M104" s="83"/>
      <c r="N104" s="86" t="s">
        <v>307</v>
      </c>
      <c r="O104" s="83"/>
      <c r="P104" s="83"/>
      <c r="Q104" s="83"/>
      <c r="R104" s="104"/>
      <c r="S104" s="94"/>
      <c r="T104" s="107"/>
      <c r="U104" s="94"/>
      <c r="V104" s="21">
        <v>2</v>
      </c>
      <c r="W104" s="39" t="s">
        <v>129</v>
      </c>
      <c r="X104" s="40">
        <v>42401</v>
      </c>
      <c r="Y104" s="40">
        <v>42643</v>
      </c>
      <c r="Z104" s="86" t="s">
        <v>79</v>
      </c>
      <c r="AA104" s="109"/>
      <c r="AB104" s="86" t="s">
        <v>130</v>
      </c>
      <c r="AC104" s="100"/>
    </row>
    <row r="105" spans="2:29" ht="34.200000000000003" customHeight="1" x14ac:dyDescent="0.3">
      <c r="B105" s="128"/>
      <c r="C105" s="128"/>
      <c r="D105" s="128"/>
      <c r="E105" s="128"/>
      <c r="F105" s="127"/>
      <c r="G105" s="85"/>
      <c r="H105" s="86"/>
      <c r="I105" s="83"/>
      <c r="J105" s="86"/>
      <c r="K105" s="83"/>
      <c r="L105" s="86"/>
      <c r="M105" s="83"/>
      <c r="N105" s="86" t="s">
        <v>307</v>
      </c>
      <c r="O105" s="83"/>
      <c r="P105" s="83"/>
      <c r="Q105" s="83"/>
      <c r="R105" s="104"/>
      <c r="S105" s="94"/>
      <c r="T105" s="107"/>
      <c r="U105" s="94"/>
      <c r="V105" s="21">
        <v>3</v>
      </c>
      <c r="W105" s="39" t="s">
        <v>620</v>
      </c>
      <c r="X105" s="40">
        <v>42492</v>
      </c>
      <c r="Y105" s="40">
        <v>42734</v>
      </c>
      <c r="Z105" s="86" t="s">
        <v>79</v>
      </c>
      <c r="AA105" s="109"/>
      <c r="AB105" s="86" t="s">
        <v>130</v>
      </c>
      <c r="AC105" s="100"/>
    </row>
    <row r="106" spans="2:29" ht="34.200000000000003" customHeight="1" x14ac:dyDescent="0.3">
      <c r="B106" s="128"/>
      <c r="C106" s="128"/>
      <c r="D106" s="128"/>
      <c r="E106" s="128"/>
      <c r="F106" s="127"/>
      <c r="G106" s="85"/>
      <c r="H106" s="86"/>
      <c r="I106" s="83"/>
      <c r="J106" s="86"/>
      <c r="K106" s="83"/>
      <c r="L106" s="86"/>
      <c r="M106" s="83"/>
      <c r="N106" s="86" t="s">
        <v>307</v>
      </c>
      <c r="O106" s="83"/>
      <c r="P106" s="83"/>
      <c r="Q106" s="83"/>
      <c r="R106" s="104"/>
      <c r="S106" s="94"/>
      <c r="T106" s="107"/>
      <c r="U106" s="94"/>
      <c r="V106" s="22">
        <v>4</v>
      </c>
      <c r="W106" s="44"/>
      <c r="X106" s="43"/>
      <c r="Y106" s="43"/>
      <c r="Z106" s="86" t="s">
        <v>79</v>
      </c>
      <c r="AA106" s="109"/>
      <c r="AB106" s="86" t="s">
        <v>130</v>
      </c>
      <c r="AC106" s="100"/>
    </row>
    <row r="107" spans="2:29" ht="34.200000000000003" customHeight="1" x14ac:dyDescent="0.3">
      <c r="B107" s="128"/>
      <c r="C107" s="128"/>
      <c r="D107" s="128"/>
      <c r="E107" s="128"/>
      <c r="F107" s="127"/>
      <c r="G107" s="85"/>
      <c r="H107" s="86"/>
      <c r="I107" s="84"/>
      <c r="J107" s="86"/>
      <c r="K107" s="84"/>
      <c r="L107" s="86"/>
      <c r="M107" s="84"/>
      <c r="N107" s="86" t="s">
        <v>307</v>
      </c>
      <c r="O107" s="84"/>
      <c r="P107" s="84"/>
      <c r="Q107" s="84"/>
      <c r="R107" s="105"/>
      <c r="S107" s="95"/>
      <c r="T107" s="107"/>
      <c r="U107" s="95"/>
      <c r="V107" s="22">
        <v>5</v>
      </c>
      <c r="W107" s="44"/>
      <c r="X107" s="43"/>
      <c r="Y107" s="43"/>
      <c r="Z107" s="86" t="s">
        <v>79</v>
      </c>
      <c r="AA107" s="110"/>
      <c r="AB107" s="86" t="s">
        <v>130</v>
      </c>
      <c r="AC107" s="100"/>
    </row>
    <row r="108" spans="2:29" ht="34.200000000000003" customHeight="1" x14ac:dyDescent="0.3">
      <c r="B108" s="128" t="s">
        <v>552</v>
      </c>
      <c r="C108" s="128" t="s">
        <v>553</v>
      </c>
      <c r="D108" s="128" t="s">
        <v>554</v>
      </c>
      <c r="E108" s="128" t="s">
        <v>553</v>
      </c>
      <c r="F108" s="127">
        <v>185836595820</v>
      </c>
      <c r="G108" s="85">
        <v>4</v>
      </c>
      <c r="H108" s="86" t="str">
        <f>+VLOOKUP(N108,'TC 30 agosto'!$A:$C,3,FALSE)</f>
        <v>Promover la seguridad alimentaria y nutricional en el desarrollo de la primera infancia, los NNA y la familia.</v>
      </c>
      <c r="I108" s="82" t="str">
        <f>+VLOOKUP(N108,'TC 2 junio'!$1:$1048576,3,FALSE)</f>
        <v>Promover la seguridad alimentaria y nutricional en el desarrollo de la primera infancia, los NNA y la familia.</v>
      </c>
      <c r="J108" s="86" t="str">
        <f>+VLOOKUP(N108,'TC 30 agosto'!$A:$AQ,15,FALSE)</f>
        <v>Gestión misional y de gobierno</v>
      </c>
      <c r="K108" s="82" t="str">
        <f>+VLOOKUP(N108,'TC 2 junio'!$1:$1048576,15,FALSE)</f>
        <v>Gestión misional y de gobierno</v>
      </c>
      <c r="L108" s="86" t="str">
        <f>+VLOOKUP(N108,'TC 30 agosto'!$A:$AQ,17,FALSE)</f>
        <v>Indicadores y metas de Gobierno</v>
      </c>
      <c r="M108" s="82" t="str">
        <f>+VLOOKUP(N108,'TC 2 junio'!$1:$1048576,17,FALSE)</f>
        <v>Indicadores y metas de Gobierno</v>
      </c>
      <c r="N108" s="86" t="s">
        <v>308</v>
      </c>
      <c r="O108" s="82" t="str">
        <f>+VLOOKUP(N108,'TC 30 agosto'!$A:$AQ,23,FALSE)</f>
        <v>PA-22</v>
      </c>
      <c r="P108" s="82" t="str">
        <f>+VLOOKUP(N108,'TC 30 agosto'!$A:$AQ,24,FALSE)</f>
        <v>Porcentaje de niños y niñas entre 6 y 59 meses reportados al Sistema de Seguimiento Nutricional (excluyendo FAMI, RN) con desnutrición aguda que mejoraron su estado Nutricional.</v>
      </c>
      <c r="Q108" s="82" t="str">
        <f>+VLOOKUP(N108,'TC 3 junio'!$V:$W,2,FALSE)</f>
        <v>Porcentaje de niños y niñas entre 6 y 59 meses reportados al Sistema de Seguimiento Nutricional (excluyendo FAMI, RN) con desnutrición aguda que mejoraron su estado Nutricional.</v>
      </c>
      <c r="R108" s="103">
        <f>+VLOOKUP(N108,'TC 30 agosto'!$A:$AQ,29,FALSE)</f>
        <v>0.8</v>
      </c>
      <c r="S108" s="93">
        <f>+VLOOKUP(N108,'TC 2 junio'!$1:$1048576,29,FALSE)</f>
        <v>0.8</v>
      </c>
      <c r="T108" s="118" t="s">
        <v>685</v>
      </c>
      <c r="U108" s="96" t="str">
        <f>+VLOOKUP(N108,'TC 30 agosto'!$1:$1048576,31,FALSE)</f>
        <v>x</v>
      </c>
      <c r="V108" s="21">
        <v>1</v>
      </c>
      <c r="W108" s="39" t="s">
        <v>134</v>
      </c>
      <c r="X108" s="40">
        <v>42401</v>
      </c>
      <c r="Y108" s="40">
        <v>42724</v>
      </c>
      <c r="Z108" s="86" t="s">
        <v>92</v>
      </c>
      <c r="AA108" s="108" t="str">
        <f>+VLOOKUP(N108,'TC 30 agosto'!$A:$F,6,FALSE)</f>
        <v xml:space="preserve">Promoción y prevención </v>
      </c>
      <c r="AB108" s="86" t="s">
        <v>213</v>
      </c>
      <c r="AC108" s="100" t="str">
        <f>+VLOOKUP(N108,'TC 30 agosto'!$A:$V,22,FALSE)</f>
        <v>Dirección de Nutrición</v>
      </c>
    </row>
    <row r="109" spans="2:29" ht="34.200000000000003" customHeight="1" x14ac:dyDescent="0.3">
      <c r="B109" s="128"/>
      <c r="C109" s="128" t="s">
        <v>553</v>
      </c>
      <c r="D109" s="128" t="s">
        <v>554</v>
      </c>
      <c r="E109" s="128" t="s">
        <v>553</v>
      </c>
      <c r="F109" s="127"/>
      <c r="G109" s="85"/>
      <c r="H109" s="86"/>
      <c r="I109" s="83"/>
      <c r="J109" s="86"/>
      <c r="K109" s="83"/>
      <c r="L109" s="86"/>
      <c r="M109" s="83"/>
      <c r="N109" s="86" t="s">
        <v>308</v>
      </c>
      <c r="O109" s="83"/>
      <c r="P109" s="83"/>
      <c r="Q109" s="83"/>
      <c r="R109" s="104"/>
      <c r="S109" s="94"/>
      <c r="T109" s="119"/>
      <c r="U109" s="94"/>
      <c r="V109" s="21">
        <v>2</v>
      </c>
      <c r="W109" s="39" t="s">
        <v>135</v>
      </c>
      <c r="X109" s="40">
        <v>42401</v>
      </c>
      <c r="Y109" s="40">
        <v>42724</v>
      </c>
      <c r="Z109" s="86" t="s">
        <v>92</v>
      </c>
      <c r="AA109" s="109"/>
      <c r="AB109" s="86"/>
      <c r="AC109" s="100"/>
    </row>
    <row r="110" spans="2:29" ht="34.200000000000003" customHeight="1" x14ac:dyDescent="0.3">
      <c r="B110" s="128"/>
      <c r="C110" s="128" t="s">
        <v>553</v>
      </c>
      <c r="D110" s="128" t="s">
        <v>554</v>
      </c>
      <c r="E110" s="128" t="s">
        <v>553</v>
      </c>
      <c r="F110" s="127"/>
      <c r="G110" s="85"/>
      <c r="H110" s="86"/>
      <c r="I110" s="83"/>
      <c r="J110" s="86"/>
      <c r="K110" s="83"/>
      <c r="L110" s="86"/>
      <c r="M110" s="83"/>
      <c r="N110" s="86" t="s">
        <v>308</v>
      </c>
      <c r="O110" s="83"/>
      <c r="P110" s="83"/>
      <c r="Q110" s="83"/>
      <c r="R110" s="104"/>
      <c r="S110" s="94"/>
      <c r="T110" s="119"/>
      <c r="U110" s="94"/>
      <c r="V110" s="21">
        <v>3</v>
      </c>
      <c r="W110" s="39" t="s">
        <v>136</v>
      </c>
      <c r="X110" s="40">
        <v>42401</v>
      </c>
      <c r="Y110" s="40">
        <v>42734</v>
      </c>
      <c r="Z110" s="86" t="s">
        <v>92</v>
      </c>
      <c r="AA110" s="109"/>
      <c r="AB110" s="86"/>
      <c r="AC110" s="100"/>
    </row>
    <row r="111" spans="2:29" ht="34.200000000000003" customHeight="1" x14ac:dyDescent="0.3">
      <c r="B111" s="128"/>
      <c r="C111" s="128" t="s">
        <v>553</v>
      </c>
      <c r="D111" s="128" t="s">
        <v>554</v>
      </c>
      <c r="E111" s="128" t="s">
        <v>553</v>
      </c>
      <c r="F111" s="127"/>
      <c r="G111" s="85"/>
      <c r="H111" s="86"/>
      <c r="I111" s="83"/>
      <c r="J111" s="86"/>
      <c r="K111" s="83"/>
      <c r="L111" s="86"/>
      <c r="M111" s="83"/>
      <c r="N111" s="86" t="s">
        <v>308</v>
      </c>
      <c r="O111" s="83"/>
      <c r="P111" s="83"/>
      <c r="Q111" s="83"/>
      <c r="R111" s="104"/>
      <c r="S111" s="94"/>
      <c r="T111" s="119"/>
      <c r="U111" s="94"/>
      <c r="V111" s="22">
        <v>4</v>
      </c>
      <c r="W111" s="41" t="s">
        <v>137</v>
      </c>
      <c r="X111" s="40">
        <v>42430</v>
      </c>
      <c r="Y111" s="40">
        <v>42704</v>
      </c>
      <c r="Z111" s="86" t="s">
        <v>92</v>
      </c>
      <c r="AA111" s="109"/>
      <c r="AB111" s="86"/>
      <c r="AC111" s="100"/>
    </row>
    <row r="112" spans="2:29" ht="34.200000000000003" customHeight="1" x14ac:dyDescent="0.3">
      <c r="B112" s="128"/>
      <c r="C112" s="128" t="s">
        <v>553</v>
      </c>
      <c r="D112" s="128" t="s">
        <v>554</v>
      </c>
      <c r="E112" s="128" t="s">
        <v>553</v>
      </c>
      <c r="F112" s="127"/>
      <c r="G112" s="85"/>
      <c r="H112" s="86"/>
      <c r="I112" s="84"/>
      <c r="J112" s="86"/>
      <c r="K112" s="84"/>
      <c r="L112" s="86"/>
      <c r="M112" s="84"/>
      <c r="N112" s="86" t="s">
        <v>308</v>
      </c>
      <c r="O112" s="84"/>
      <c r="P112" s="84"/>
      <c r="Q112" s="84"/>
      <c r="R112" s="105"/>
      <c r="S112" s="95"/>
      <c r="T112" s="119"/>
      <c r="U112" s="95"/>
      <c r="V112" s="22">
        <v>5</v>
      </c>
      <c r="W112" s="41" t="s">
        <v>621</v>
      </c>
      <c r="X112" s="40">
        <v>42464</v>
      </c>
      <c r="Y112" s="40">
        <v>42704</v>
      </c>
      <c r="Z112" s="86" t="s">
        <v>92</v>
      </c>
      <c r="AA112" s="110"/>
      <c r="AB112" s="86"/>
      <c r="AC112" s="100"/>
    </row>
    <row r="113" spans="2:29" ht="34.200000000000003" customHeight="1" x14ac:dyDescent="0.3">
      <c r="B113" s="128"/>
      <c r="C113" s="128"/>
      <c r="D113" s="128"/>
      <c r="E113" s="128"/>
      <c r="F113" s="127"/>
      <c r="G113" s="85">
        <v>4</v>
      </c>
      <c r="H113" s="86" t="str">
        <f>+VLOOKUP(N113,'TC 30 agosto'!$A:$C,3,FALSE)</f>
        <v>Promover la seguridad alimentaria y nutricional en el desarrollo de la primera infancia, los NNA y la familia.</v>
      </c>
      <c r="I113" s="82" t="str">
        <f>+VLOOKUP(N113,'TC 2 junio'!$1:$1048576,3,FALSE)</f>
        <v>Promover la seguridad alimentaria y nutricional en el desarrollo de la primera infancia, los NNA y la familia.</v>
      </c>
      <c r="J113" s="86" t="str">
        <f>+VLOOKUP(N113,'TC 30 agosto'!$A:$AQ,15,FALSE)</f>
        <v>Gestión misional y de gobierno</v>
      </c>
      <c r="K113" s="82" t="str">
        <f>+VLOOKUP(N113,'TC 2 junio'!$1:$1048576,15,FALSE)</f>
        <v>Gestión misional y de gobierno</v>
      </c>
      <c r="L113" s="86" t="str">
        <f>+VLOOKUP(N113,'TC 30 agosto'!$A:$AQ,17,FALSE)</f>
        <v>Indicadores y metas de Gobierno</v>
      </c>
      <c r="M113" s="82" t="str">
        <f>+VLOOKUP(N113,'TC 2 junio'!$1:$1048576,17,FALSE)</f>
        <v>Indicadores y metas de Gobierno</v>
      </c>
      <c r="N113" s="86" t="s">
        <v>309</v>
      </c>
      <c r="O113" s="82" t="str">
        <f>+VLOOKUP(N113,'TC 30 agosto'!$A:$AQ,23,FALSE)</f>
        <v>PA-23</v>
      </c>
      <c r="P113" s="82" t="str">
        <f>+VLOOKUP(N113,'TC 30 agosto'!$A:$AQ,24,FALSE)</f>
        <v>Porcentaje de niños y niñas que mejoraron su estado Nutricional que se encuentran en la modalidad Recuperación Nutricional con Enfoque Comunitario - RNEC</v>
      </c>
      <c r="Q113" s="82" t="str">
        <f>+VLOOKUP(N113,'TC 3 junio'!$V:$W,2,FALSE)</f>
        <v>Porcentaje de niños y niñas que mejoraron su estado Nutricional que se encuentran en la modalidad Recuperación Nutricional con Enfoque Comunitario - RNEC</v>
      </c>
      <c r="R113" s="103">
        <f>+VLOOKUP(N113,'TC 30 agosto'!$A:$AQ,29,FALSE)</f>
        <v>0.8</v>
      </c>
      <c r="S113" s="93">
        <f>+VLOOKUP(N113,'TC 2 junio'!$1:$1048576,29,FALSE)</f>
        <v>0.8</v>
      </c>
      <c r="T113" s="118" t="s">
        <v>685</v>
      </c>
      <c r="U113" s="96" t="str">
        <f>+VLOOKUP(N113,'TC 30 agosto'!$1:$1048576,31,FALSE)</f>
        <v>x</v>
      </c>
      <c r="V113" s="21">
        <v>1</v>
      </c>
      <c r="W113" s="39" t="s">
        <v>622</v>
      </c>
      <c r="X113" s="40">
        <v>42384</v>
      </c>
      <c r="Y113" s="40">
        <v>42674</v>
      </c>
      <c r="Z113" s="86" t="s">
        <v>92</v>
      </c>
      <c r="AA113" s="108" t="str">
        <f>+VLOOKUP(N113,'TC 30 agosto'!$A:$F,6,FALSE)</f>
        <v xml:space="preserve">Promoción y prevención </v>
      </c>
      <c r="AB113" s="86" t="s">
        <v>213</v>
      </c>
      <c r="AC113" s="100" t="str">
        <f>+VLOOKUP(N113,'TC 30 agosto'!$A:$V,22,FALSE)</f>
        <v>Dirección de Nutrición</v>
      </c>
    </row>
    <row r="114" spans="2:29" ht="34.200000000000003" customHeight="1" x14ac:dyDescent="0.3">
      <c r="B114" s="128"/>
      <c r="C114" s="128"/>
      <c r="D114" s="128"/>
      <c r="E114" s="128"/>
      <c r="F114" s="127"/>
      <c r="G114" s="85"/>
      <c r="H114" s="86"/>
      <c r="I114" s="83"/>
      <c r="J114" s="86"/>
      <c r="K114" s="83"/>
      <c r="L114" s="86"/>
      <c r="M114" s="83"/>
      <c r="N114" s="86" t="s">
        <v>309</v>
      </c>
      <c r="O114" s="83"/>
      <c r="P114" s="83"/>
      <c r="Q114" s="83"/>
      <c r="R114" s="104"/>
      <c r="S114" s="94"/>
      <c r="T114" s="119"/>
      <c r="U114" s="94"/>
      <c r="V114" s="21">
        <v>2</v>
      </c>
      <c r="W114" s="39" t="s">
        <v>138</v>
      </c>
      <c r="X114" s="40">
        <v>42430</v>
      </c>
      <c r="Y114" s="40">
        <v>42704</v>
      </c>
      <c r="Z114" s="86" t="s">
        <v>92</v>
      </c>
      <c r="AA114" s="109"/>
      <c r="AB114" s="86"/>
      <c r="AC114" s="100"/>
    </row>
    <row r="115" spans="2:29" ht="34.200000000000003" customHeight="1" x14ac:dyDescent="0.3">
      <c r="B115" s="128"/>
      <c r="C115" s="128"/>
      <c r="D115" s="128"/>
      <c r="E115" s="128"/>
      <c r="F115" s="127"/>
      <c r="G115" s="85"/>
      <c r="H115" s="86"/>
      <c r="I115" s="83"/>
      <c r="J115" s="86"/>
      <c r="K115" s="83"/>
      <c r="L115" s="86"/>
      <c r="M115" s="83"/>
      <c r="N115" s="86" t="s">
        <v>309</v>
      </c>
      <c r="O115" s="83"/>
      <c r="P115" s="83"/>
      <c r="Q115" s="83"/>
      <c r="R115" s="104"/>
      <c r="S115" s="94"/>
      <c r="T115" s="119"/>
      <c r="U115" s="94"/>
      <c r="V115" s="21">
        <v>3</v>
      </c>
      <c r="W115" s="39" t="s">
        <v>139</v>
      </c>
      <c r="X115" s="40">
        <v>42430</v>
      </c>
      <c r="Y115" s="40">
        <v>42719</v>
      </c>
      <c r="Z115" s="86" t="s">
        <v>92</v>
      </c>
      <c r="AA115" s="109"/>
      <c r="AB115" s="86"/>
      <c r="AC115" s="100"/>
    </row>
    <row r="116" spans="2:29" ht="34.200000000000003" customHeight="1" x14ac:dyDescent="0.3">
      <c r="B116" s="128"/>
      <c r="C116" s="128"/>
      <c r="D116" s="128"/>
      <c r="E116" s="128"/>
      <c r="F116" s="127"/>
      <c r="G116" s="85"/>
      <c r="H116" s="86"/>
      <c r="I116" s="83"/>
      <c r="J116" s="86"/>
      <c r="K116" s="83"/>
      <c r="L116" s="86"/>
      <c r="M116" s="83"/>
      <c r="N116" s="86" t="s">
        <v>309</v>
      </c>
      <c r="O116" s="83"/>
      <c r="P116" s="83"/>
      <c r="Q116" s="83"/>
      <c r="R116" s="104"/>
      <c r="S116" s="94"/>
      <c r="T116" s="119"/>
      <c r="U116" s="94"/>
      <c r="V116" s="22">
        <v>4</v>
      </c>
      <c r="W116" s="41" t="s">
        <v>623</v>
      </c>
      <c r="X116" s="40">
        <v>42430</v>
      </c>
      <c r="Y116" s="40">
        <v>42724</v>
      </c>
      <c r="Z116" s="86" t="s">
        <v>92</v>
      </c>
      <c r="AA116" s="109"/>
      <c r="AB116" s="86"/>
      <c r="AC116" s="100"/>
    </row>
    <row r="117" spans="2:29" ht="34.200000000000003" customHeight="1" x14ac:dyDescent="0.3">
      <c r="B117" s="128"/>
      <c r="C117" s="128"/>
      <c r="D117" s="128"/>
      <c r="E117" s="128"/>
      <c r="F117" s="127"/>
      <c r="G117" s="85"/>
      <c r="H117" s="86"/>
      <c r="I117" s="84"/>
      <c r="J117" s="86"/>
      <c r="K117" s="84"/>
      <c r="L117" s="86"/>
      <c r="M117" s="84"/>
      <c r="N117" s="86" t="s">
        <v>309</v>
      </c>
      <c r="O117" s="84"/>
      <c r="P117" s="84"/>
      <c r="Q117" s="84"/>
      <c r="R117" s="105"/>
      <c r="S117" s="95"/>
      <c r="T117" s="119"/>
      <c r="U117" s="95"/>
      <c r="V117" s="22">
        <v>5</v>
      </c>
      <c r="W117" s="41" t="s">
        <v>140</v>
      </c>
      <c r="X117" s="40">
        <v>42461</v>
      </c>
      <c r="Y117" s="40">
        <v>42735</v>
      </c>
      <c r="Z117" s="86" t="s">
        <v>92</v>
      </c>
      <c r="AA117" s="110"/>
      <c r="AB117" s="86"/>
      <c r="AC117" s="100"/>
    </row>
    <row r="118" spans="2:29" ht="34.200000000000003" customHeight="1" x14ac:dyDescent="0.3">
      <c r="B118" s="128"/>
      <c r="C118" s="128"/>
      <c r="D118" s="128"/>
      <c r="E118" s="128"/>
      <c r="F118" s="127"/>
      <c r="G118" s="85">
        <v>4</v>
      </c>
      <c r="H118" s="86" t="str">
        <f>+VLOOKUP(N118,'TC 30 agosto'!$A:$C,3,FALSE)</f>
        <v>Promover la seguridad alimentaria y nutricional en el desarrollo de la primera infancia, los NNA y la familia.</v>
      </c>
      <c r="I118" s="82" t="str">
        <f>+VLOOKUP(N118,'TC 2 junio'!$1:$1048576,3,FALSE)</f>
        <v>Promover la seguridad alimentaria y nutricional en el desarrollo de la primera infancia, los NNA y la familia.</v>
      </c>
      <c r="J118" s="86" t="str">
        <f>+VLOOKUP(N118,'TC 30 agosto'!$A:$AQ,15,FALSE)</f>
        <v>Gestión misional y de gobierno</v>
      </c>
      <c r="K118" s="82" t="str">
        <f>+VLOOKUP(N118,'TC 2 junio'!$1:$1048576,15,FALSE)</f>
        <v>Gestión misional y de gobierno</v>
      </c>
      <c r="L118" s="86" t="str">
        <f>+VLOOKUP(N118,'TC 30 agosto'!$A:$AQ,17,FALSE)</f>
        <v>Indicadores y metas de Gobierno</v>
      </c>
      <c r="M118" s="82" t="str">
        <f>+VLOOKUP(N118,'TC 2 junio'!$1:$1048576,17,FALSE)</f>
        <v>Indicadores y metas de Gobierno</v>
      </c>
      <c r="N118" s="86" t="s">
        <v>523</v>
      </c>
      <c r="O118" s="82" t="str">
        <f>+VLOOKUP(N118,'TC 30 agosto'!$A:$AQ,23,FALSE)</f>
        <v>PA-24</v>
      </c>
      <c r="P118" s="82" t="str">
        <f>+VLOOKUP(N118,'TC 30 agosto'!$A:$AQ,24,FALSE)</f>
        <v>Numero de Toneladas distribuidas de Alimentos de Alto Valor Nutricional</v>
      </c>
      <c r="Q118" s="82" t="str">
        <f>+VLOOKUP(N118,'TC 3 junio'!$V:$W,2,FALSE)</f>
        <v>Numero de Toneladas distribuidas de Alimentos de Alto Valor Nutricional</v>
      </c>
      <c r="R118" s="130">
        <f>+VLOOKUP(N118,'TC 30 agosto'!$A:$AQ,29,FALSE)</f>
        <v>22000</v>
      </c>
      <c r="S118" s="96">
        <f>+VLOOKUP(N118,'TC 2 junio'!$1:$1048576,29,FALSE)</f>
        <v>22000</v>
      </c>
      <c r="T118" s="122"/>
      <c r="U118" s="96">
        <f>+VLOOKUP(N118,'TC 30 agosto'!$1:$1048576,31,FALSE)</f>
        <v>0</v>
      </c>
      <c r="V118" s="21">
        <v>1</v>
      </c>
      <c r="W118" s="39" t="s">
        <v>141</v>
      </c>
      <c r="X118" s="40">
        <v>42389</v>
      </c>
      <c r="Y118" s="40">
        <v>42674</v>
      </c>
      <c r="Z118" s="86" t="s">
        <v>81</v>
      </c>
      <c r="AA118" s="108" t="str">
        <f>+VLOOKUP(N118,'TC 30 agosto'!$A:$F,6,FALSE)</f>
        <v xml:space="preserve">Adquisición de bienes y servicios </v>
      </c>
      <c r="AB118" s="86" t="s">
        <v>213</v>
      </c>
      <c r="AC118" s="100" t="str">
        <f>+VLOOKUP(N118,'TC 30 agosto'!$A:$V,22,FALSE)</f>
        <v>Dirección de Nutrición</v>
      </c>
    </row>
    <row r="119" spans="2:29" ht="34.200000000000003" customHeight="1" x14ac:dyDescent="0.3">
      <c r="B119" s="128"/>
      <c r="C119" s="128"/>
      <c r="D119" s="128"/>
      <c r="E119" s="128"/>
      <c r="F119" s="127"/>
      <c r="G119" s="85"/>
      <c r="H119" s="86"/>
      <c r="I119" s="83"/>
      <c r="J119" s="86"/>
      <c r="K119" s="83"/>
      <c r="L119" s="86"/>
      <c r="M119" s="83"/>
      <c r="N119" s="86" t="s">
        <v>310</v>
      </c>
      <c r="O119" s="83"/>
      <c r="P119" s="83"/>
      <c r="Q119" s="83"/>
      <c r="R119" s="104"/>
      <c r="S119" s="94"/>
      <c r="T119" s="107"/>
      <c r="U119" s="94"/>
      <c r="V119" s="21">
        <v>2</v>
      </c>
      <c r="W119" s="39" t="s">
        <v>142</v>
      </c>
      <c r="X119" s="40">
        <v>42401</v>
      </c>
      <c r="Y119" s="40">
        <v>42704</v>
      </c>
      <c r="Z119" s="86" t="s">
        <v>81</v>
      </c>
      <c r="AA119" s="109"/>
      <c r="AB119" s="86"/>
      <c r="AC119" s="100"/>
    </row>
    <row r="120" spans="2:29" ht="34.200000000000003" customHeight="1" x14ac:dyDescent="0.3">
      <c r="B120" s="128"/>
      <c r="C120" s="128"/>
      <c r="D120" s="128"/>
      <c r="E120" s="128"/>
      <c r="F120" s="127"/>
      <c r="G120" s="85"/>
      <c r="H120" s="86"/>
      <c r="I120" s="83"/>
      <c r="J120" s="86"/>
      <c r="K120" s="83"/>
      <c r="L120" s="86"/>
      <c r="M120" s="83"/>
      <c r="N120" s="86" t="s">
        <v>310</v>
      </c>
      <c r="O120" s="83"/>
      <c r="P120" s="83"/>
      <c r="Q120" s="83"/>
      <c r="R120" s="104"/>
      <c r="S120" s="94"/>
      <c r="T120" s="107"/>
      <c r="U120" s="94"/>
      <c r="V120" s="21">
        <v>3</v>
      </c>
      <c r="W120" s="39" t="s">
        <v>143</v>
      </c>
      <c r="X120" s="40">
        <v>42430</v>
      </c>
      <c r="Y120" s="40">
        <v>42704</v>
      </c>
      <c r="Z120" s="86" t="s">
        <v>81</v>
      </c>
      <c r="AA120" s="109"/>
      <c r="AB120" s="86"/>
      <c r="AC120" s="100"/>
    </row>
    <row r="121" spans="2:29" ht="34.200000000000003" customHeight="1" x14ac:dyDescent="0.3">
      <c r="B121" s="128"/>
      <c r="C121" s="128"/>
      <c r="D121" s="128"/>
      <c r="E121" s="128"/>
      <c r="F121" s="127"/>
      <c r="G121" s="85"/>
      <c r="H121" s="86"/>
      <c r="I121" s="83"/>
      <c r="J121" s="86"/>
      <c r="K121" s="83"/>
      <c r="L121" s="86"/>
      <c r="M121" s="83"/>
      <c r="N121" s="86" t="s">
        <v>310</v>
      </c>
      <c r="O121" s="83"/>
      <c r="P121" s="83"/>
      <c r="Q121" s="83"/>
      <c r="R121" s="104"/>
      <c r="S121" s="94"/>
      <c r="T121" s="107"/>
      <c r="U121" s="94"/>
      <c r="V121" s="22">
        <v>4</v>
      </c>
      <c r="W121" s="41" t="s">
        <v>144</v>
      </c>
      <c r="X121" s="40">
        <v>42430</v>
      </c>
      <c r="Y121" s="40">
        <v>42735</v>
      </c>
      <c r="Z121" s="86" t="s">
        <v>81</v>
      </c>
      <c r="AA121" s="109"/>
      <c r="AB121" s="86"/>
      <c r="AC121" s="100"/>
    </row>
    <row r="122" spans="2:29" ht="34.200000000000003" customHeight="1" x14ac:dyDescent="0.3">
      <c r="B122" s="128"/>
      <c r="C122" s="128"/>
      <c r="D122" s="128"/>
      <c r="E122" s="128"/>
      <c r="F122" s="127"/>
      <c r="G122" s="85"/>
      <c r="H122" s="86"/>
      <c r="I122" s="84"/>
      <c r="J122" s="86"/>
      <c r="K122" s="84"/>
      <c r="L122" s="86"/>
      <c r="M122" s="84"/>
      <c r="N122" s="86" t="s">
        <v>310</v>
      </c>
      <c r="O122" s="84"/>
      <c r="P122" s="84"/>
      <c r="Q122" s="84"/>
      <c r="R122" s="105"/>
      <c r="S122" s="95"/>
      <c r="T122" s="107"/>
      <c r="U122" s="95"/>
      <c r="V122" s="22">
        <v>5</v>
      </c>
      <c r="W122" s="44"/>
      <c r="X122" s="43"/>
      <c r="Y122" s="43"/>
      <c r="Z122" s="86" t="s">
        <v>81</v>
      </c>
      <c r="AA122" s="110"/>
      <c r="AB122" s="86"/>
      <c r="AC122" s="100"/>
    </row>
    <row r="123" spans="2:29" ht="34.200000000000003" customHeight="1" x14ac:dyDescent="0.3">
      <c r="B123" s="128"/>
      <c r="C123" s="128"/>
      <c r="D123" s="128"/>
      <c r="E123" s="128"/>
      <c r="F123" s="127"/>
      <c r="G123" s="85">
        <v>4</v>
      </c>
      <c r="H123" s="86" t="str">
        <f>+VLOOKUP(N123,'TC 30 agosto'!$A:$C,3,FALSE)</f>
        <v>Promover la seguridad alimentaria y nutricional en el desarrollo de la primera infancia, los NNA y la familia.</v>
      </c>
      <c r="I123" s="82" t="str">
        <f>+VLOOKUP(N123,'TC 2 junio'!$1:$1048576,3,FALSE)</f>
        <v>Promover la seguridad alimentaria y nutricional en el desarrollo de la primera infancia, los NNA y la familia.</v>
      </c>
      <c r="J123" s="86" t="str">
        <f>+VLOOKUP(N123,'TC 30 agosto'!$A:$AQ,15,FALSE)</f>
        <v>Gestión misional y de gobierno</v>
      </c>
      <c r="K123" s="82" t="str">
        <f>+VLOOKUP(N123,'TC 2 junio'!$1:$1048576,15,FALSE)</f>
        <v>Gestión misional y de gobierno</v>
      </c>
      <c r="L123" s="86" t="str">
        <f>+VLOOKUP(N123,'TC 30 agosto'!$A:$AQ,17,FALSE)</f>
        <v>Indicadores y metas de Gobierno</v>
      </c>
      <c r="M123" s="82" t="str">
        <f>+VLOOKUP(N123,'TC 2 junio'!$1:$1048576,17,FALSE)</f>
        <v>Indicadores y metas de Gobierno</v>
      </c>
      <c r="N123" s="86" t="s">
        <v>524</v>
      </c>
      <c r="O123" s="82" t="str">
        <f>+VLOOKUP(N123,'TC 30 agosto'!$A:$AQ,23,FALSE)</f>
        <v>PA-25</v>
      </c>
      <c r="P123" s="82" t="str">
        <f>+VLOOKUP(N123,'TC 30 agosto'!$A:$AQ,24,FALSE)</f>
        <v>Numero de Toneladas producidas de Alimentos de Alto Valor Nutricional</v>
      </c>
      <c r="Q123" s="82" t="str">
        <f>+VLOOKUP(N123,'TC 3 junio'!$V:$W,2,FALSE)</f>
        <v>Numero de Toneladas producidas de Alimentos de Alto Valor Nutricional</v>
      </c>
      <c r="R123" s="130">
        <f>+VLOOKUP(N123,'TC 30 agosto'!$A:$AQ,29,FALSE)</f>
        <v>22000</v>
      </c>
      <c r="S123" s="96">
        <f>+VLOOKUP(N123,'TC 2 junio'!$1:$1048576,29,FALSE)</f>
        <v>22000</v>
      </c>
      <c r="T123" s="122"/>
      <c r="U123" s="96">
        <f>+VLOOKUP(N123,'TC 30 agosto'!$1:$1048576,31,FALSE)</f>
        <v>0</v>
      </c>
      <c r="V123" s="21">
        <v>1</v>
      </c>
      <c r="W123" s="39" t="s">
        <v>145</v>
      </c>
      <c r="X123" s="40">
        <v>42420</v>
      </c>
      <c r="Y123" s="40">
        <v>42704</v>
      </c>
      <c r="Z123" s="86" t="s">
        <v>81</v>
      </c>
      <c r="AA123" s="108" t="str">
        <f>+VLOOKUP(N123,'TC 30 agosto'!$A:$F,6,FALSE)</f>
        <v xml:space="preserve">Adquisición de bienes y servicios </v>
      </c>
      <c r="AB123" s="86" t="s">
        <v>213</v>
      </c>
      <c r="AC123" s="100" t="str">
        <f>+VLOOKUP(N123,'TC 30 agosto'!$A:$V,22,FALSE)</f>
        <v>Dirección de Nutrición</v>
      </c>
    </row>
    <row r="124" spans="2:29" ht="34.200000000000003" customHeight="1" x14ac:dyDescent="0.3">
      <c r="B124" s="128"/>
      <c r="C124" s="128"/>
      <c r="D124" s="128"/>
      <c r="E124" s="128"/>
      <c r="F124" s="127"/>
      <c r="G124" s="85"/>
      <c r="H124" s="86"/>
      <c r="I124" s="83"/>
      <c r="J124" s="86"/>
      <c r="K124" s="83"/>
      <c r="L124" s="86"/>
      <c r="M124" s="83"/>
      <c r="N124" s="86" t="s">
        <v>311</v>
      </c>
      <c r="O124" s="83"/>
      <c r="P124" s="83"/>
      <c r="Q124" s="83"/>
      <c r="R124" s="104"/>
      <c r="S124" s="94"/>
      <c r="T124" s="107"/>
      <c r="U124" s="94"/>
      <c r="V124" s="21">
        <v>2</v>
      </c>
      <c r="W124" s="39" t="s">
        <v>146</v>
      </c>
      <c r="X124" s="40">
        <v>42430</v>
      </c>
      <c r="Y124" s="40">
        <v>42704</v>
      </c>
      <c r="Z124" s="86" t="s">
        <v>81</v>
      </c>
      <c r="AA124" s="109"/>
      <c r="AB124" s="86"/>
      <c r="AC124" s="100"/>
    </row>
    <row r="125" spans="2:29" ht="34.200000000000003" customHeight="1" x14ac:dyDescent="0.3">
      <c r="B125" s="128"/>
      <c r="C125" s="128"/>
      <c r="D125" s="128"/>
      <c r="E125" s="128"/>
      <c r="F125" s="127"/>
      <c r="G125" s="85"/>
      <c r="H125" s="86"/>
      <c r="I125" s="83"/>
      <c r="J125" s="86"/>
      <c r="K125" s="83"/>
      <c r="L125" s="86"/>
      <c r="M125" s="83"/>
      <c r="N125" s="86" t="s">
        <v>311</v>
      </c>
      <c r="O125" s="83"/>
      <c r="P125" s="83"/>
      <c r="Q125" s="83"/>
      <c r="R125" s="104"/>
      <c r="S125" s="94"/>
      <c r="T125" s="107"/>
      <c r="U125" s="94"/>
      <c r="V125" s="21">
        <v>3</v>
      </c>
      <c r="W125" s="39" t="s">
        <v>147</v>
      </c>
      <c r="X125" s="40">
        <v>42430</v>
      </c>
      <c r="Y125" s="40">
        <v>42704</v>
      </c>
      <c r="Z125" s="86" t="s">
        <v>81</v>
      </c>
      <c r="AA125" s="109"/>
      <c r="AB125" s="86"/>
      <c r="AC125" s="100"/>
    </row>
    <row r="126" spans="2:29" ht="34.200000000000003" customHeight="1" x14ac:dyDescent="0.3">
      <c r="B126" s="128"/>
      <c r="C126" s="128"/>
      <c r="D126" s="128"/>
      <c r="E126" s="128"/>
      <c r="F126" s="127"/>
      <c r="G126" s="85"/>
      <c r="H126" s="86"/>
      <c r="I126" s="83"/>
      <c r="J126" s="86"/>
      <c r="K126" s="83"/>
      <c r="L126" s="86"/>
      <c r="M126" s="83"/>
      <c r="N126" s="86" t="s">
        <v>311</v>
      </c>
      <c r="O126" s="83"/>
      <c r="P126" s="83"/>
      <c r="Q126" s="83"/>
      <c r="R126" s="104"/>
      <c r="S126" s="94"/>
      <c r="T126" s="107"/>
      <c r="U126" s="94"/>
      <c r="V126" s="22">
        <v>4</v>
      </c>
      <c r="W126" s="44"/>
      <c r="X126" s="43"/>
      <c r="Y126" s="43"/>
      <c r="Z126" s="86" t="s">
        <v>81</v>
      </c>
      <c r="AA126" s="109"/>
      <c r="AB126" s="86"/>
      <c r="AC126" s="100"/>
    </row>
    <row r="127" spans="2:29" ht="34.200000000000003" customHeight="1" x14ac:dyDescent="0.3">
      <c r="B127" s="128"/>
      <c r="C127" s="128"/>
      <c r="D127" s="128"/>
      <c r="E127" s="128"/>
      <c r="F127" s="127"/>
      <c r="G127" s="85"/>
      <c r="H127" s="86"/>
      <c r="I127" s="84"/>
      <c r="J127" s="86"/>
      <c r="K127" s="84"/>
      <c r="L127" s="86"/>
      <c r="M127" s="84"/>
      <c r="N127" s="86" t="s">
        <v>311</v>
      </c>
      <c r="O127" s="84"/>
      <c r="P127" s="84"/>
      <c r="Q127" s="84"/>
      <c r="R127" s="105"/>
      <c r="S127" s="95"/>
      <c r="T127" s="107"/>
      <c r="U127" s="95"/>
      <c r="V127" s="22">
        <v>5</v>
      </c>
      <c r="W127" s="44"/>
      <c r="X127" s="43"/>
      <c r="Y127" s="43"/>
      <c r="Z127" s="86" t="s">
        <v>81</v>
      </c>
      <c r="AA127" s="110"/>
      <c r="AB127" s="86"/>
      <c r="AC127" s="100"/>
    </row>
    <row r="128" spans="2:29" ht="34.200000000000003" customHeight="1" x14ac:dyDescent="0.3">
      <c r="B128" s="128"/>
      <c r="C128" s="128"/>
      <c r="D128" s="128"/>
      <c r="E128" s="128"/>
      <c r="F128" s="127"/>
      <c r="G128" s="85">
        <v>4</v>
      </c>
      <c r="H128" s="86" t="str">
        <f>+VLOOKUP(N128,'TC 30 agosto'!$A:$C,3,FALSE)</f>
        <v>Promover la seguridad alimentaria y nutricional en el desarrollo de la primera infancia, los NNA y la familia.</v>
      </c>
      <c r="I128" s="82" t="str">
        <f>+VLOOKUP(N128,'TC 2 junio'!$1:$1048576,3,FALSE)</f>
        <v>Promover la seguridad alimentaria y nutricional en el desarrollo de la primera infancia, los NNA y la familia.</v>
      </c>
      <c r="J128" s="86" t="str">
        <f>+VLOOKUP(N128,'TC 30 agosto'!$A:$AQ,15,FALSE)</f>
        <v>Gestión misional y de gobierno</v>
      </c>
      <c r="K128" s="82" t="str">
        <f>+VLOOKUP(N128,'TC 2 junio'!$1:$1048576,15,FALSE)</f>
        <v>Gestión misional y de gobierno</v>
      </c>
      <c r="L128" s="86" t="str">
        <f>+VLOOKUP(N128,'TC 30 agosto'!$A:$AQ,17,FALSE)</f>
        <v>Indicadores y metas de Gobierno</v>
      </c>
      <c r="M128" s="82" t="str">
        <f>+VLOOKUP(N128,'TC 2 junio'!$1:$1048576,17,FALSE)</f>
        <v>Indicadores y metas de Gobierno</v>
      </c>
      <c r="N128" s="86" t="s">
        <v>525</v>
      </c>
      <c r="O128" s="82" t="str">
        <f>+VLOOKUP(N128,'TC 30 agosto'!$A:$AQ,23,FALSE)</f>
        <v>PA-26</v>
      </c>
      <c r="P128" s="82" t="str">
        <f>+VLOOKUP(N128,'TC 30 agosto'!$A:$AQ,24,FALSE)</f>
        <v>Porcentaje de Mujeres en periodo de Gestación y Madres en periodo de Lactancia atendidas en la modalidad de Recuperación Nutricional con Énfasis en los Primeros 1.000 días que mejoran su estado nutricional.</v>
      </c>
      <c r="Q128" s="82" t="str">
        <f>+VLOOKUP(N128,'TC 3 junio'!$V:$W,2,FALSE)</f>
        <v>Porcentaje de Mujeres en periodo de Gestación y Madres en periodo de Lactancia atendidas en la modalidad de Recuperación Nutricional con Énfasis en los Primeros 1.000 días que mejoran su estado nutricional.</v>
      </c>
      <c r="R128" s="103">
        <f>+VLOOKUP(N128,'TC 30 agosto'!$A:$AQ,29,FALSE)</f>
        <v>0.7</v>
      </c>
      <c r="S128" s="93">
        <f>+VLOOKUP(N128,'TC 2 junio'!$1:$1048576,29,FALSE)</f>
        <v>0.7</v>
      </c>
      <c r="T128" s="118" t="s">
        <v>685</v>
      </c>
      <c r="U128" s="96" t="str">
        <f>+VLOOKUP(N128,'TC 30 agosto'!$1:$1048576,31,FALSE)</f>
        <v>x</v>
      </c>
      <c r="V128" s="21">
        <v>1</v>
      </c>
      <c r="W128" s="39" t="s">
        <v>622</v>
      </c>
      <c r="X128" s="40">
        <v>42384</v>
      </c>
      <c r="Y128" s="40">
        <v>42674</v>
      </c>
      <c r="Z128" s="86" t="s">
        <v>92</v>
      </c>
      <c r="AA128" s="108" t="str">
        <f>+VLOOKUP(N128,'TC 30 agosto'!$A:$F,6,FALSE)</f>
        <v xml:space="preserve">Promoción y prevención </v>
      </c>
      <c r="AB128" s="86" t="s">
        <v>213</v>
      </c>
      <c r="AC128" s="100" t="str">
        <f>+VLOOKUP(N128,'TC 30 agosto'!$A:$V,22,FALSE)</f>
        <v>Dirección de Nutrición</v>
      </c>
    </row>
    <row r="129" spans="2:29" ht="34.200000000000003" customHeight="1" x14ac:dyDescent="0.3">
      <c r="B129" s="128"/>
      <c r="C129" s="128"/>
      <c r="D129" s="128"/>
      <c r="E129" s="128"/>
      <c r="F129" s="127"/>
      <c r="G129" s="85"/>
      <c r="H129" s="86"/>
      <c r="I129" s="83"/>
      <c r="J129" s="86"/>
      <c r="K129" s="83"/>
      <c r="L129" s="86"/>
      <c r="M129" s="83"/>
      <c r="N129" s="86" t="s">
        <v>312</v>
      </c>
      <c r="O129" s="83"/>
      <c r="P129" s="83"/>
      <c r="Q129" s="83"/>
      <c r="R129" s="104"/>
      <c r="S129" s="94"/>
      <c r="T129" s="119"/>
      <c r="U129" s="94"/>
      <c r="V129" s="21">
        <v>2</v>
      </c>
      <c r="W129" s="39" t="s">
        <v>138</v>
      </c>
      <c r="X129" s="40">
        <v>42430</v>
      </c>
      <c r="Y129" s="40">
        <v>42704</v>
      </c>
      <c r="Z129" s="86" t="s">
        <v>92</v>
      </c>
      <c r="AA129" s="109"/>
      <c r="AB129" s="86"/>
      <c r="AC129" s="100"/>
    </row>
    <row r="130" spans="2:29" ht="34.200000000000003" customHeight="1" x14ac:dyDescent="0.3">
      <c r="B130" s="128"/>
      <c r="C130" s="128"/>
      <c r="D130" s="128"/>
      <c r="E130" s="128"/>
      <c r="F130" s="127"/>
      <c r="G130" s="85"/>
      <c r="H130" s="86"/>
      <c r="I130" s="83"/>
      <c r="J130" s="86"/>
      <c r="K130" s="83"/>
      <c r="L130" s="86"/>
      <c r="M130" s="83"/>
      <c r="N130" s="86" t="s">
        <v>312</v>
      </c>
      <c r="O130" s="83"/>
      <c r="P130" s="83"/>
      <c r="Q130" s="83"/>
      <c r="R130" s="104"/>
      <c r="S130" s="94"/>
      <c r="T130" s="119"/>
      <c r="U130" s="94"/>
      <c r="V130" s="21">
        <v>3</v>
      </c>
      <c r="W130" s="39" t="s">
        <v>139</v>
      </c>
      <c r="X130" s="40">
        <v>42430</v>
      </c>
      <c r="Y130" s="40">
        <v>42719</v>
      </c>
      <c r="Z130" s="86" t="s">
        <v>92</v>
      </c>
      <c r="AA130" s="109"/>
      <c r="AB130" s="86"/>
      <c r="AC130" s="100"/>
    </row>
    <row r="131" spans="2:29" ht="34.200000000000003" customHeight="1" x14ac:dyDescent="0.3">
      <c r="B131" s="128"/>
      <c r="C131" s="128"/>
      <c r="D131" s="128"/>
      <c r="E131" s="128"/>
      <c r="F131" s="127"/>
      <c r="G131" s="85"/>
      <c r="H131" s="86"/>
      <c r="I131" s="83"/>
      <c r="J131" s="86"/>
      <c r="K131" s="83"/>
      <c r="L131" s="86"/>
      <c r="M131" s="83"/>
      <c r="N131" s="86" t="s">
        <v>312</v>
      </c>
      <c r="O131" s="83"/>
      <c r="P131" s="83"/>
      <c r="Q131" s="83"/>
      <c r="R131" s="104"/>
      <c r="S131" s="94"/>
      <c r="T131" s="119"/>
      <c r="U131" s="94"/>
      <c r="V131" s="22">
        <v>4</v>
      </c>
      <c r="W131" s="41" t="s">
        <v>148</v>
      </c>
      <c r="X131" s="40">
        <v>42430</v>
      </c>
      <c r="Y131" s="40">
        <v>42724</v>
      </c>
      <c r="Z131" s="86" t="s">
        <v>92</v>
      </c>
      <c r="AA131" s="109"/>
      <c r="AB131" s="86"/>
      <c r="AC131" s="100"/>
    </row>
    <row r="132" spans="2:29" ht="34.200000000000003" customHeight="1" x14ac:dyDescent="0.3">
      <c r="B132" s="128"/>
      <c r="C132" s="128"/>
      <c r="D132" s="128"/>
      <c r="E132" s="128"/>
      <c r="F132" s="127"/>
      <c r="G132" s="85"/>
      <c r="H132" s="86"/>
      <c r="I132" s="84"/>
      <c r="J132" s="86"/>
      <c r="K132" s="84"/>
      <c r="L132" s="86"/>
      <c r="M132" s="84"/>
      <c r="N132" s="86" t="s">
        <v>312</v>
      </c>
      <c r="O132" s="84"/>
      <c r="P132" s="84"/>
      <c r="Q132" s="84"/>
      <c r="R132" s="105"/>
      <c r="S132" s="95"/>
      <c r="T132" s="119"/>
      <c r="U132" s="95"/>
      <c r="V132" s="22">
        <v>5</v>
      </c>
      <c r="W132" s="41" t="s">
        <v>140</v>
      </c>
      <c r="X132" s="40">
        <v>42461</v>
      </c>
      <c r="Y132" s="40">
        <v>42735</v>
      </c>
      <c r="Z132" s="86" t="s">
        <v>92</v>
      </c>
      <c r="AA132" s="110"/>
      <c r="AB132" s="86"/>
      <c r="AC132" s="100"/>
    </row>
    <row r="133" spans="2:29" ht="34.200000000000003" customHeight="1" x14ac:dyDescent="0.3">
      <c r="B133" s="128"/>
      <c r="C133" s="128"/>
      <c r="D133" s="128"/>
      <c r="E133" s="128"/>
      <c r="F133" s="127"/>
      <c r="G133" s="85">
        <v>4</v>
      </c>
      <c r="H133" s="86" t="str">
        <f>+VLOOKUP(N133,'TC 30 agosto'!$A:$C,3,FALSE)</f>
        <v>Promover la seguridad alimentaria y nutricional en el desarrollo de la primera infancia, los NNA y la familia.</v>
      </c>
      <c r="I133" s="82" t="str">
        <f>+VLOOKUP(N133,'TC 2 junio'!$1:$1048576,3,FALSE)</f>
        <v>Promover la seguridad alimentaria y nutricional en el desarrollo de la primera infancia, los NNA y la familia.</v>
      </c>
      <c r="J133" s="86" t="str">
        <f>+VLOOKUP(N133,'TC 30 agosto'!$A:$AQ,15,FALSE)</f>
        <v>Gestión misional y de gobierno</v>
      </c>
      <c r="K133" s="82" t="str">
        <f>+VLOOKUP(N133,'TC 2 junio'!$1:$1048576,15,FALSE)</f>
        <v>Gestión misional y de gobierno</v>
      </c>
      <c r="L133" s="86" t="str">
        <f>+VLOOKUP(N133,'TC 30 agosto'!$A:$AQ,17,FALSE)</f>
        <v>Indicadores y metas de Gobierno</v>
      </c>
      <c r="M133" s="82" t="str">
        <f>+VLOOKUP(N133,'TC 2 junio'!$1:$1048576,17,FALSE)</f>
        <v>Indicadores y metas de Gobierno</v>
      </c>
      <c r="N133" s="86" t="s">
        <v>526</v>
      </c>
      <c r="O133" s="82" t="str">
        <f>+VLOOKUP(N133,'TC 30 agosto'!$A:$AQ,23,FALSE)</f>
        <v>PA-27</v>
      </c>
      <c r="P133" s="82" t="str">
        <f>+VLOOKUP(N133,'TC 30 agosto'!$A:$AQ,24,FALSE)</f>
        <v>Porcentaje de niños y niñas de las modalidades de la Estrategia de Recuperación Nutricional que mejoraron su estado nutricional</v>
      </c>
      <c r="Q133" s="82" t="str">
        <f>+VLOOKUP(N133,'TC 3 junio'!$V:$W,2,FALSE)</f>
        <v>Porcentaje de niños y niñas de las modalidades de la Estrategia de Recuperación Nutricional que mejoraron su estado nutricional</v>
      </c>
      <c r="R133" s="103">
        <f>+VLOOKUP(N133,'TC 30 agosto'!$A:$AQ,29,FALSE)</f>
        <v>0.8</v>
      </c>
      <c r="S133" s="93">
        <f>+VLOOKUP(N133,'TC 2 junio'!$1:$1048576,29,FALSE)</f>
        <v>0.8</v>
      </c>
      <c r="T133" s="118" t="s">
        <v>685</v>
      </c>
      <c r="U133" s="96" t="str">
        <f>+VLOOKUP(N133,'TC 30 agosto'!$1:$1048576,31,FALSE)</f>
        <v>x</v>
      </c>
      <c r="V133" s="21">
        <v>1</v>
      </c>
      <c r="W133" s="39" t="s">
        <v>149</v>
      </c>
      <c r="X133" s="40">
        <v>42461</v>
      </c>
      <c r="Y133" s="40">
        <v>42735</v>
      </c>
      <c r="Z133" s="86" t="s">
        <v>92</v>
      </c>
      <c r="AA133" s="108" t="str">
        <f>+VLOOKUP(N133,'TC 30 agosto'!$A:$F,6,FALSE)</f>
        <v xml:space="preserve">Promoción y prevención </v>
      </c>
      <c r="AB133" s="86" t="s">
        <v>213</v>
      </c>
      <c r="AC133" s="100" t="str">
        <f>+VLOOKUP(N133,'TC 30 agosto'!$A:$V,22,FALSE)</f>
        <v>Dirección de Nutrición</v>
      </c>
    </row>
    <row r="134" spans="2:29" ht="34.200000000000003" customHeight="1" x14ac:dyDescent="0.3">
      <c r="B134" s="128"/>
      <c r="C134" s="128"/>
      <c r="D134" s="128"/>
      <c r="E134" s="128"/>
      <c r="F134" s="127"/>
      <c r="G134" s="85"/>
      <c r="H134" s="86"/>
      <c r="I134" s="83"/>
      <c r="J134" s="86"/>
      <c r="K134" s="83"/>
      <c r="L134" s="86"/>
      <c r="M134" s="83"/>
      <c r="N134" s="86" t="s">
        <v>313</v>
      </c>
      <c r="O134" s="83"/>
      <c r="P134" s="83"/>
      <c r="Q134" s="83"/>
      <c r="R134" s="104"/>
      <c r="S134" s="94"/>
      <c r="T134" s="119"/>
      <c r="U134" s="94"/>
      <c r="V134" s="21">
        <v>2</v>
      </c>
      <c r="W134" s="39" t="s">
        <v>624</v>
      </c>
      <c r="X134" s="40">
        <v>42492</v>
      </c>
      <c r="Y134" s="40">
        <v>42735</v>
      </c>
      <c r="Z134" s="86" t="s">
        <v>92</v>
      </c>
      <c r="AA134" s="109"/>
      <c r="AB134" s="86"/>
      <c r="AC134" s="100"/>
    </row>
    <row r="135" spans="2:29" ht="34.200000000000003" customHeight="1" x14ac:dyDescent="0.3">
      <c r="B135" s="128"/>
      <c r="C135" s="128"/>
      <c r="D135" s="128"/>
      <c r="E135" s="128"/>
      <c r="F135" s="127"/>
      <c r="G135" s="85"/>
      <c r="H135" s="86"/>
      <c r="I135" s="83"/>
      <c r="J135" s="86"/>
      <c r="K135" s="83"/>
      <c r="L135" s="86"/>
      <c r="M135" s="83"/>
      <c r="N135" s="86" t="s">
        <v>313</v>
      </c>
      <c r="O135" s="83"/>
      <c r="P135" s="83"/>
      <c r="Q135" s="83"/>
      <c r="R135" s="104"/>
      <c r="S135" s="94"/>
      <c r="T135" s="119"/>
      <c r="U135" s="94"/>
      <c r="V135" s="21">
        <v>3</v>
      </c>
      <c r="W135" s="39" t="s">
        <v>150</v>
      </c>
      <c r="X135" s="40">
        <v>42492</v>
      </c>
      <c r="Y135" s="40">
        <v>42724</v>
      </c>
      <c r="Z135" s="86" t="s">
        <v>92</v>
      </c>
      <c r="AA135" s="109"/>
      <c r="AB135" s="86"/>
      <c r="AC135" s="100"/>
    </row>
    <row r="136" spans="2:29" ht="34.200000000000003" customHeight="1" x14ac:dyDescent="0.3">
      <c r="B136" s="128"/>
      <c r="C136" s="128"/>
      <c r="D136" s="128"/>
      <c r="E136" s="128"/>
      <c r="F136" s="127"/>
      <c r="G136" s="85"/>
      <c r="H136" s="86"/>
      <c r="I136" s="83"/>
      <c r="J136" s="86"/>
      <c r="K136" s="83"/>
      <c r="L136" s="86"/>
      <c r="M136" s="83"/>
      <c r="N136" s="86" t="s">
        <v>313</v>
      </c>
      <c r="O136" s="83"/>
      <c r="P136" s="83"/>
      <c r="Q136" s="83"/>
      <c r="R136" s="104"/>
      <c r="S136" s="94"/>
      <c r="T136" s="119"/>
      <c r="U136" s="94"/>
      <c r="V136" s="22">
        <v>4</v>
      </c>
      <c r="W136" s="41" t="s">
        <v>625</v>
      </c>
      <c r="X136" s="40">
        <v>42522</v>
      </c>
      <c r="Y136" s="40">
        <v>42724</v>
      </c>
      <c r="Z136" s="86" t="s">
        <v>92</v>
      </c>
      <c r="AA136" s="109"/>
      <c r="AB136" s="86"/>
      <c r="AC136" s="100"/>
    </row>
    <row r="137" spans="2:29" ht="34.200000000000003" customHeight="1" x14ac:dyDescent="0.3">
      <c r="B137" s="128"/>
      <c r="C137" s="128"/>
      <c r="D137" s="128"/>
      <c r="E137" s="128"/>
      <c r="F137" s="127"/>
      <c r="G137" s="85"/>
      <c r="H137" s="86"/>
      <c r="I137" s="84"/>
      <c r="J137" s="86"/>
      <c r="K137" s="84"/>
      <c r="L137" s="86"/>
      <c r="M137" s="84"/>
      <c r="N137" s="86" t="s">
        <v>313</v>
      </c>
      <c r="O137" s="84"/>
      <c r="P137" s="84"/>
      <c r="Q137" s="84"/>
      <c r="R137" s="105"/>
      <c r="S137" s="95"/>
      <c r="T137" s="119"/>
      <c r="U137" s="95"/>
      <c r="V137" s="22">
        <v>5</v>
      </c>
      <c r="W137" s="44"/>
      <c r="X137" s="43"/>
      <c r="Y137" s="43"/>
      <c r="Z137" s="86" t="s">
        <v>92</v>
      </c>
      <c r="AA137" s="110"/>
      <c r="AB137" s="86"/>
      <c r="AC137" s="100"/>
    </row>
    <row r="138" spans="2:29" ht="34.200000000000003" customHeight="1" x14ac:dyDescent="0.3">
      <c r="B138" s="128"/>
      <c r="C138" s="128"/>
      <c r="D138" s="128"/>
      <c r="E138" s="128"/>
      <c r="F138" s="127"/>
      <c r="G138" s="85">
        <v>4</v>
      </c>
      <c r="H138" s="86" t="str">
        <f>+VLOOKUP(N138,'TC 30 agosto'!$A:$C,3,FALSE)</f>
        <v>Promover la seguridad alimentaria y nutricional en el desarrollo de la primera infancia, los NNA y la familia.</v>
      </c>
      <c r="I138" s="82" t="str">
        <f>+VLOOKUP(N138,'TC 2 junio'!$1:$1048576,3,FALSE)</f>
        <v>Promover la seguridad alimentaria y nutricional en el desarrollo de la primera infancia, los NNA y la familia.</v>
      </c>
      <c r="J138" s="86" t="str">
        <f>+VLOOKUP(N138,'TC 30 agosto'!$A:$AQ,15,FALSE)</f>
        <v>Gestión misional y de gobierno</v>
      </c>
      <c r="K138" s="82" t="str">
        <f>+VLOOKUP(N138,'TC 2 junio'!$1:$1048576,15,FALSE)</f>
        <v>Gestión misional y de gobierno</v>
      </c>
      <c r="L138" s="86" t="str">
        <f>+VLOOKUP(N138,'TC 30 agosto'!$A:$AQ,17,FALSE)</f>
        <v>Indicadores y metas de Gobierno</v>
      </c>
      <c r="M138" s="82" t="str">
        <f>+VLOOKUP(N138,'TC 2 junio'!$1:$1048576,17,FALSE)</f>
        <v>Indicadores y metas de Gobierno</v>
      </c>
      <c r="N138" s="86" t="s">
        <v>527</v>
      </c>
      <c r="O138" s="82" t="str">
        <f>+VLOOKUP(N138,'TC 30 agosto'!$A:$AQ,23,FALSE)</f>
        <v>PA-28</v>
      </c>
      <c r="P138" s="82" t="str">
        <f>+VLOOKUP(N138,'TC 30 agosto'!$A:$AQ,24,FALSE)</f>
        <v>Numero de Entes Territoriales asesorados en las acciones propias de la Política de Seguridad Alimentaria y Nutricional</v>
      </c>
      <c r="Q138" s="82" t="str">
        <f>+VLOOKUP(N138,'TC 3 junio'!$V:$W,2,FALSE)</f>
        <v>Numero de Entes Territoriales asesorados en las acciones propias de la Política de Seguridad Alimentaria y Nutricional</v>
      </c>
      <c r="R138" s="130">
        <f>+VLOOKUP(N138,'TC 30 agosto'!$A:$AQ,29,FALSE)</f>
        <v>17</v>
      </c>
      <c r="S138" s="96">
        <f>+VLOOKUP(N138,'TC 2 junio'!$1:$1048576,29,FALSE)</f>
        <v>17</v>
      </c>
      <c r="T138" s="107"/>
      <c r="U138" s="96">
        <f>+VLOOKUP(N138,'TC 30 agosto'!$1:$1048576,31,FALSE)</f>
        <v>0</v>
      </c>
      <c r="V138" s="21">
        <v>1</v>
      </c>
      <c r="W138" s="39" t="s">
        <v>626</v>
      </c>
      <c r="X138" s="40">
        <v>42402</v>
      </c>
      <c r="Y138" s="40">
        <v>42459</v>
      </c>
      <c r="Z138" s="86" t="s">
        <v>84</v>
      </c>
      <c r="AA138" s="108" t="str">
        <f>+VLOOKUP(N138,'TC 30 agosto'!$A:$F,6,FALSE)</f>
        <v xml:space="preserve">Coordinación y articulación del SNBF y agentes  </v>
      </c>
      <c r="AB138" s="86" t="s">
        <v>213</v>
      </c>
      <c r="AC138" s="100" t="str">
        <f>+VLOOKUP(N138,'TC 30 agosto'!$A:$V,22,FALSE)</f>
        <v>Dirección de Nutrición</v>
      </c>
    </row>
    <row r="139" spans="2:29" ht="34.200000000000003" customHeight="1" x14ac:dyDescent="0.3">
      <c r="B139" s="128"/>
      <c r="C139" s="128"/>
      <c r="D139" s="128"/>
      <c r="E139" s="128"/>
      <c r="F139" s="127"/>
      <c r="G139" s="85"/>
      <c r="H139" s="86"/>
      <c r="I139" s="83"/>
      <c r="J139" s="86"/>
      <c r="K139" s="83"/>
      <c r="L139" s="86"/>
      <c r="M139" s="83"/>
      <c r="N139" s="86" t="s">
        <v>314</v>
      </c>
      <c r="O139" s="83"/>
      <c r="P139" s="83"/>
      <c r="Q139" s="83"/>
      <c r="R139" s="104"/>
      <c r="S139" s="94"/>
      <c r="T139" s="107"/>
      <c r="U139" s="94"/>
      <c r="V139" s="21">
        <v>2</v>
      </c>
      <c r="W139" s="39" t="s">
        <v>151</v>
      </c>
      <c r="X139" s="40">
        <v>42464</v>
      </c>
      <c r="Y139" s="40">
        <v>42490</v>
      </c>
      <c r="Z139" s="86" t="s">
        <v>84</v>
      </c>
      <c r="AA139" s="109"/>
      <c r="AB139" s="86"/>
      <c r="AC139" s="100"/>
    </row>
    <row r="140" spans="2:29" ht="34.200000000000003" customHeight="1" x14ac:dyDescent="0.3">
      <c r="B140" s="128"/>
      <c r="C140" s="128"/>
      <c r="D140" s="128"/>
      <c r="E140" s="128"/>
      <c r="F140" s="127"/>
      <c r="G140" s="85"/>
      <c r="H140" s="86"/>
      <c r="I140" s="83"/>
      <c r="J140" s="86"/>
      <c r="K140" s="83"/>
      <c r="L140" s="86"/>
      <c r="M140" s="83"/>
      <c r="N140" s="86" t="s">
        <v>314</v>
      </c>
      <c r="O140" s="83"/>
      <c r="P140" s="83"/>
      <c r="Q140" s="83"/>
      <c r="R140" s="104"/>
      <c r="S140" s="94"/>
      <c r="T140" s="107"/>
      <c r="U140" s="94"/>
      <c r="V140" s="21">
        <v>3</v>
      </c>
      <c r="W140" s="39" t="s">
        <v>627</v>
      </c>
      <c r="X140" s="40">
        <v>42500</v>
      </c>
      <c r="Y140" s="40">
        <v>42674</v>
      </c>
      <c r="Z140" s="86" t="s">
        <v>84</v>
      </c>
      <c r="AA140" s="109"/>
      <c r="AB140" s="86"/>
      <c r="AC140" s="100"/>
    </row>
    <row r="141" spans="2:29" ht="34.200000000000003" customHeight="1" x14ac:dyDescent="0.3">
      <c r="B141" s="128"/>
      <c r="C141" s="128"/>
      <c r="D141" s="128"/>
      <c r="E141" s="128"/>
      <c r="F141" s="127"/>
      <c r="G141" s="85"/>
      <c r="H141" s="86"/>
      <c r="I141" s="83"/>
      <c r="J141" s="86"/>
      <c r="K141" s="83"/>
      <c r="L141" s="86"/>
      <c r="M141" s="83"/>
      <c r="N141" s="86" t="s">
        <v>314</v>
      </c>
      <c r="O141" s="83"/>
      <c r="P141" s="83"/>
      <c r="Q141" s="83"/>
      <c r="R141" s="104"/>
      <c r="S141" s="94"/>
      <c r="T141" s="107"/>
      <c r="U141" s="94"/>
      <c r="V141" s="22">
        <v>4</v>
      </c>
      <c r="W141" s="41" t="s">
        <v>152</v>
      </c>
      <c r="X141" s="40">
        <v>42552</v>
      </c>
      <c r="Y141" s="40">
        <v>42734</v>
      </c>
      <c r="Z141" s="86" t="s">
        <v>84</v>
      </c>
      <c r="AA141" s="109"/>
      <c r="AB141" s="86"/>
      <c r="AC141" s="100"/>
    </row>
    <row r="142" spans="2:29" ht="34.200000000000003" customHeight="1" x14ac:dyDescent="0.3">
      <c r="B142" s="128"/>
      <c r="C142" s="128"/>
      <c r="D142" s="128"/>
      <c r="E142" s="128"/>
      <c r="F142" s="127"/>
      <c r="G142" s="85"/>
      <c r="H142" s="86"/>
      <c r="I142" s="84"/>
      <c r="J142" s="86"/>
      <c r="K142" s="84"/>
      <c r="L142" s="86"/>
      <c r="M142" s="84"/>
      <c r="N142" s="86" t="s">
        <v>314</v>
      </c>
      <c r="O142" s="84"/>
      <c r="P142" s="84"/>
      <c r="Q142" s="84"/>
      <c r="R142" s="105"/>
      <c r="S142" s="95"/>
      <c r="T142" s="107"/>
      <c r="U142" s="95"/>
      <c r="V142" s="22">
        <v>5</v>
      </c>
      <c r="W142" s="41" t="s">
        <v>153</v>
      </c>
      <c r="X142" s="40">
        <v>42675</v>
      </c>
      <c r="Y142" s="40">
        <v>42734</v>
      </c>
      <c r="Z142" s="86" t="s">
        <v>84</v>
      </c>
      <c r="AA142" s="110"/>
      <c r="AB142" s="86"/>
      <c r="AC142" s="100"/>
    </row>
    <row r="143" spans="2:29" s="7" customFormat="1" ht="34.200000000000003" customHeight="1" x14ac:dyDescent="0.3">
      <c r="B143" s="128"/>
      <c r="C143" s="128"/>
      <c r="D143" s="128"/>
      <c r="E143" s="128"/>
      <c r="F143" s="127"/>
      <c r="G143" s="85">
        <v>4</v>
      </c>
      <c r="H143" s="86" t="str">
        <f>+VLOOKUP(N143,'TC 30 agosto'!$A:$C,3,FALSE)</f>
        <v>Promover la seguridad alimentaria y nutricional en el desarrollo de la primera infancia, los NNA y la familia.</v>
      </c>
      <c r="I143" s="82" t="str">
        <f>+VLOOKUP(N143,'TC 2 junio'!$1:$1048576,3,FALSE)</f>
        <v>Promover la seguridad alimentaria y nutricional en el desarrollo de la primera infancia, los NNA y la familia.</v>
      </c>
      <c r="J143" s="86" t="str">
        <f>+VLOOKUP(N143,'TC 30 agosto'!$A:$AQ,15,FALSE)</f>
        <v>Gestión misional y de gobierno</v>
      </c>
      <c r="K143" s="82" t="str">
        <f>+VLOOKUP(N143,'TC 2 junio'!$1:$1048576,15,FALSE)</f>
        <v>Gestión misional y de gobierno</v>
      </c>
      <c r="L143" s="86" t="str">
        <f>+VLOOKUP(N143,'TC 30 agosto'!$A:$AQ,17,FALSE)</f>
        <v>Indicadores y metas de Gobierno</v>
      </c>
      <c r="M143" s="82" t="str">
        <f>+VLOOKUP(N143,'TC 2 junio'!$1:$1048576,17,FALSE)</f>
        <v>Indicadores y metas de Gobierno</v>
      </c>
      <c r="N143" s="86" t="s">
        <v>528</v>
      </c>
      <c r="O143" s="82" t="str">
        <f>+VLOOKUP(N143,'TC 30 agosto'!$A:$AQ,23,FALSE)</f>
        <v>PA-29</v>
      </c>
      <c r="P143" s="82" t="str">
        <f>+VLOOKUP(N143,'TC 30 agosto'!$A:$AQ,24,FALSE)</f>
        <v>Numero de capacitaciones a Servidores Públicos, contratistas y Agentes del Sistema Nacional de Bienestar Familiar en las acciones propias de la Política de Seguridad Alimentaria y Nutricional</v>
      </c>
      <c r="Q143" s="82" t="str">
        <f>+VLOOKUP(N143,'TC 3 junio'!$V:$W,2,FALSE)</f>
        <v>Numero de capacitaciones a Servidores Públicos, contratistas y Agentes del Sistema Nacional de Bienestar Familiar en las acciones propias de la Política de Seguridad Alimentaria y Nutricional</v>
      </c>
      <c r="R143" s="130">
        <f>+VLOOKUP(N143,'TC 30 agosto'!$A:$AQ,29,FALSE)</f>
        <v>1190</v>
      </c>
      <c r="S143" s="96">
        <f>+VLOOKUP(N143,'TC 2 junio'!$1:$1048576,29,FALSE)</f>
        <v>1190</v>
      </c>
      <c r="T143" s="122"/>
      <c r="U143" s="96">
        <f>+VLOOKUP(N143,'TC 30 agosto'!$1:$1048576,31,FALSE)</f>
        <v>0</v>
      </c>
      <c r="V143" s="21">
        <v>1</v>
      </c>
      <c r="W143" s="39" t="s">
        <v>154</v>
      </c>
      <c r="X143" s="40">
        <v>42401</v>
      </c>
      <c r="Y143" s="40">
        <v>42459</v>
      </c>
      <c r="Z143" s="108" t="s">
        <v>91</v>
      </c>
      <c r="AA143" s="108" t="str">
        <f>+VLOOKUP(N143,'TC 30 agosto'!$A:$F,6,FALSE)</f>
        <v xml:space="preserve">Mejora e Innovación </v>
      </c>
      <c r="AB143" s="86" t="s">
        <v>213</v>
      </c>
      <c r="AC143" s="100" t="str">
        <f>+VLOOKUP(N143,'TC 30 agosto'!$A:$V,22,FALSE)</f>
        <v>Dirección de Nutrición</v>
      </c>
    </row>
    <row r="144" spans="2:29" s="7" customFormat="1" ht="34.200000000000003" customHeight="1" x14ac:dyDescent="0.3">
      <c r="B144" s="128"/>
      <c r="C144" s="128"/>
      <c r="D144" s="128"/>
      <c r="E144" s="128"/>
      <c r="F144" s="127"/>
      <c r="G144" s="85"/>
      <c r="H144" s="86"/>
      <c r="I144" s="83"/>
      <c r="J144" s="86"/>
      <c r="K144" s="83"/>
      <c r="L144" s="86"/>
      <c r="M144" s="83"/>
      <c r="N144" s="86" t="s">
        <v>315</v>
      </c>
      <c r="O144" s="83"/>
      <c r="P144" s="83"/>
      <c r="Q144" s="83"/>
      <c r="R144" s="104"/>
      <c r="S144" s="94"/>
      <c r="T144" s="107"/>
      <c r="U144" s="94"/>
      <c r="V144" s="21">
        <v>2</v>
      </c>
      <c r="W144" s="39" t="s">
        <v>155</v>
      </c>
      <c r="X144" s="40">
        <v>42464</v>
      </c>
      <c r="Y144" s="40">
        <v>42490</v>
      </c>
      <c r="Z144" s="109"/>
      <c r="AA144" s="109"/>
      <c r="AB144" s="86"/>
      <c r="AC144" s="100"/>
    </row>
    <row r="145" spans="2:29" s="7" customFormat="1" ht="34.200000000000003" customHeight="1" x14ac:dyDescent="0.3">
      <c r="B145" s="128"/>
      <c r="C145" s="128"/>
      <c r="D145" s="128"/>
      <c r="E145" s="128"/>
      <c r="F145" s="127"/>
      <c r="G145" s="85"/>
      <c r="H145" s="86"/>
      <c r="I145" s="83"/>
      <c r="J145" s="86"/>
      <c r="K145" s="83"/>
      <c r="L145" s="86"/>
      <c r="M145" s="83"/>
      <c r="N145" s="86" t="s">
        <v>315</v>
      </c>
      <c r="O145" s="83"/>
      <c r="P145" s="83"/>
      <c r="Q145" s="83"/>
      <c r="R145" s="104"/>
      <c r="S145" s="94"/>
      <c r="T145" s="107"/>
      <c r="U145" s="94"/>
      <c r="V145" s="21">
        <v>3</v>
      </c>
      <c r="W145" s="39" t="s">
        <v>156</v>
      </c>
      <c r="X145" s="40">
        <v>42492</v>
      </c>
      <c r="Y145" s="40">
        <v>42704</v>
      </c>
      <c r="Z145" s="109"/>
      <c r="AA145" s="109"/>
      <c r="AB145" s="86"/>
      <c r="AC145" s="100"/>
    </row>
    <row r="146" spans="2:29" s="7" customFormat="1" ht="34.200000000000003" customHeight="1" x14ac:dyDescent="0.3">
      <c r="B146" s="128"/>
      <c r="C146" s="128"/>
      <c r="D146" s="128"/>
      <c r="E146" s="128"/>
      <c r="F146" s="127"/>
      <c r="G146" s="85"/>
      <c r="H146" s="86"/>
      <c r="I146" s="83"/>
      <c r="J146" s="86"/>
      <c r="K146" s="83"/>
      <c r="L146" s="86"/>
      <c r="M146" s="83"/>
      <c r="N146" s="86" t="s">
        <v>315</v>
      </c>
      <c r="O146" s="83"/>
      <c r="P146" s="83"/>
      <c r="Q146" s="83"/>
      <c r="R146" s="104"/>
      <c r="S146" s="94"/>
      <c r="T146" s="107"/>
      <c r="U146" s="94"/>
      <c r="V146" s="22">
        <v>4</v>
      </c>
      <c r="W146" s="41" t="s">
        <v>157</v>
      </c>
      <c r="X146" s="40">
        <v>42552</v>
      </c>
      <c r="Y146" s="40">
        <v>42734</v>
      </c>
      <c r="Z146" s="109"/>
      <c r="AA146" s="109"/>
      <c r="AB146" s="86"/>
      <c r="AC146" s="100"/>
    </row>
    <row r="147" spans="2:29" s="7" customFormat="1" ht="34.200000000000003" customHeight="1" x14ac:dyDescent="0.3">
      <c r="B147" s="128"/>
      <c r="C147" s="128"/>
      <c r="D147" s="128"/>
      <c r="E147" s="128"/>
      <c r="F147" s="127"/>
      <c r="G147" s="85"/>
      <c r="H147" s="86"/>
      <c r="I147" s="84"/>
      <c r="J147" s="86"/>
      <c r="K147" s="84"/>
      <c r="L147" s="86"/>
      <c r="M147" s="84"/>
      <c r="N147" s="86" t="s">
        <v>315</v>
      </c>
      <c r="O147" s="84"/>
      <c r="P147" s="84"/>
      <c r="Q147" s="84"/>
      <c r="R147" s="105"/>
      <c r="S147" s="95"/>
      <c r="T147" s="107"/>
      <c r="U147" s="95"/>
      <c r="V147" s="22">
        <v>5</v>
      </c>
      <c r="W147" s="41" t="s">
        <v>158</v>
      </c>
      <c r="X147" s="40">
        <v>42705</v>
      </c>
      <c r="Y147" s="40">
        <v>42734</v>
      </c>
      <c r="Z147" s="110"/>
      <c r="AA147" s="110"/>
      <c r="AB147" s="86"/>
      <c r="AC147" s="100"/>
    </row>
    <row r="148" spans="2:29" ht="34.200000000000003" customHeight="1" x14ac:dyDescent="0.3">
      <c r="B148" s="128"/>
      <c r="C148" s="128"/>
      <c r="D148" s="128"/>
      <c r="E148" s="128"/>
      <c r="F148" s="127"/>
      <c r="G148" s="85">
        <v>4</v>
      </c>
      <c r="H148" s="86" t="str">
        <f>+VLOOKUP(N148,'TC 30 agosto'!$A:$C,3,FALSE)</f>
        <v>Promover la seguridad alimentaria y nutricional en el desarrollo de la primera infancia, los NNA y la familia.</v>
      </c>
      <c r="I148" s="82" t="str">
        <f>+VLOOKUP(N148,'TC 2 junio'!$1:$1048576,3,FALSE)</f>
        <v>Promover la seguridad alimentaria y nutricional en el desarrollo de la primera infancia, los NNA y la familia.</v>
      </c>
      <c r="J148" s="86" t="str">
        <f>+VLOOKUP(N148,'TC 30 agosto'!$A:$AQ,15,FALSE)</f>
        <v>Gestión misional y de gobierno</v>
      </c>
      <c r="K148" s="82" t="str">
        <f>+VLOOKUP(N148,'TC 2 junio'!$1:$1048576,15,FALSE)</f>
        <v>Gestión misional y de gobierno</v>
      </c>
      <c r="L148" s="86" t="str">
        <f>+VLOOKUP(N148,'TC 30 agosto'!$A:$AQ,17,FALSE)</f>
        <v>Indicadores y metas de Gobierno</v>
      </c>
      <c r="M148" s="82" t="str">
        <f>+VLOOKUP(N148,'TC 2 junio'!$1:$1048576,17,FALSE)</f>
        <v>Indicadores y metas de Gobierno</v>
      </c>
      <c r="N148" s="86" t="s">
        <v>529</v>
      </c>
      <c r="O148" s="82" t="str">
        <f>+VLOOKUP(N148,'TC 30 agosto'!$A:$AQ,23,FALSE)</f>
        <v>PA-30</v>
      </c>
      <c r="P148" s="82" t="str">
        <f>+VLOOKUP(N148,'TC 30 agosto'!$A:$AQ,24,FALSE)</f>
        <v>Niñas y niños menores de 5 años y mujeres gestantes microfocalizados en el marco de la prestación del servicio del ICBF.</v>
      </c>
      <c r="Q148" s="82" t="str">
        <f>+VLOOKUP(N148,'TC 3 junio'!$V:$W,2,FALSE)</f>
        <v>Niñas y niños menores de 5 años y mujeres gestantes microfocalizados en el marco de la prestación del servicio del ICBF.</v>
      </c>
      <c r="R148" s="130">
        <f>+VLOOKUP(N148,'TC 30 agosto'!$A:$AQ,29,FALSE)</f>
        <v>90000</v>
      </c>
      <c r="S148" s="96">
        <f>+VLOOKUP(N148,'TC 2 junio'!$1:$1048576,29,FALSE)</f>
        <v>90000</v>
      </c>
      <c r="T148" s="122"/>
      <c r="U148" s="96">
        <f>+VLOOKUP(N148,'TC 30 agosto'!$1:$1048576,31,FALSE)</f>
        <v>0</v>
      </c>
      <c r="V148" s="21">
        <v>1</v>
      </c>
      <c r="W148" s="39" t="s">
        <v>159</v>
      </c>
      <c r="X148" s="40">
        <v>42401</v>
      </c>
      <c r="Y148" s="40">
        <v>42551</v>
      </c>
      <c r="Z148" s="86" t="s">
        <v>92</v>
      </c>
      <c r="AA148" s="108" t="str">
        <f>+VLOOKUP(N148,'TC 30 agosto'!$A:$F,6,FALSE)</f>
        <v xml:space="preserve">Promoción y prevención </v>
      </c>
      <c r="AB148" s="86" t="s">
        <v>213</v>
      </c>
      <c r="AC148" s="100" t="str">
        <f>+VLOOKUP(N148,'TC 30 agosto'!$A:$V,22,FALSE)</f>
        <v>Dirección de Nutrición</v>
      </c>
    </row>
    <row r="149" spans="2:29" ht="34.200000000000003" customHeight="1" x14ac:dyDescent="0.3">
      <c r="B149" s="128"/>
      <c r="C149" s="128"/>
      <c r="D149" s="128"/>
      <c r="E149" s="128"/>
      <c r="F149" s="127"/>
      <c r="G149" s="85"/>
      <c r="H149" s="86"/>
      <c r="I149" s="83"/>
      <c r="J149" s="86"/>
      <c r="K149" s="83"/>
      <c r="L149" s="86"/>
      <c r="M149" s="83"/>
      <c r="N149" s="86" t="s">
        <v>316</v>
      </c>
      <c r="O149" s="83"/>
      <c r="P149" s="83"/>
      <c r="Q149" s="83"/>
      <c r="R149" s="104"/>
      <c r="S149" s="94"/>
      <c r="T149" s="107"/>
      <c r="U149" s="94"/>
      <c r="V149" s="21">
        <v>2</v>
      </c>
      <c r="W149" s="39" t="s">
        <v>160</v>
      </c>
      <c r="X149" s="40">
        <v>42444</v>
      </c>
      <c r="Y149" s="40">
        <v>42704</v>
      </c>
      <c r="Z149" s="86" t="s">
        <v>92</v>
      </c>
      <c r="AA149" s="109"/>
      <c r="AB149" s="86"/>
      <c r="AC149" s="100"/>
    </row>
    <row r="150" spans="2:29" ht="34.200000000000003" customHeight="1" x14ac:dyDescent="0.3">
      <c r="B150" s="128"/>
      <c r="C150" s="128"/>
      <c r="D150" s="128"/>
      <c r="E150" s="128"/>
      <c r="F150" s="127"/>
      <c r="G150" s="85"/>
      <c r="H150" s="86"/>
      <c r="I150" s="83"/>
      <c r="J150" s="86"/>
      <c r="K150" s="83"/>
      <c r="L150" s="86"/>
      <c r="M150" s="83"/>
      <c r="N150" s="86" t="s">
        <v>316</v>
      </c>
      <c r="O150" s="83"/>
      <c r="P150" s="83"/>
      <c r="Q150" s="83"/>
      <c r="R150" s="104"/>
      <c r="S150" s="94"/>
      <c r="T150" s="107"/>
      <c r="U150" s="94"/>
      <c r="V150" s="21">
        <v>3</v>
      </c>
      <c r="W150" s="39" t="s">
        <v>161</v>
      </c>
      <c r="X150" s="40">
        <v>42490</v>
      </c>
      <c r="Y150" s="40">
        <v>42704</v>
      </c>
      <c r="Z150" s="86" t="s">
        <v>92</v>
      </c>
      <c r="AA150" s="109"/>
      <c r="AB150" s="86"/>
      <c r="AC150" s="100"/>
    </row>
    <row r="151" spans="2:29" ht="34.200000000000003" customHeight="1" x14ac:dyDescent="0.3">
      <c r="B151" s="128"/>
      <c r="C151" s="128"/>
      <c r="D151" s="128"/>
      <c r="E151" s="128"/>
      <c r="F151" s="127"/>
      <c r="G151" s="85"/>
      <c r="H151" s="86"/>
      <c r="I151" s="83"/>
      <c r="J151" s="86"/>
      <c r="K151" s="83"/>
      <c r="L151" s="86"/>
      <c r="M151" s="83"/>
      <c r="N151" s="86" t="s">
        <v>316</v>
      </c>
      <c r="O151" s="83"/>
      <c r="P151" s="83"/>
      <c r="Q151" s="83"/>
      <c r="R151" s="104"/>
      <c r="S151" s="94"/>
      <c r="T151" s="107"/>
      <c r="U151" s="94"/>
      <c r="V151" s="22">
        <v>4</v>
      </c>
      <c r="W151" s="41" t="s">
        <v>628</v>
      </c>
      <c r="X151" s="40">
        <v>42490</v>
      </c>
      <c r="Y151" s="40">
        <v>42704</v>
      </c>
      <c r="Z151" s="86" t="s">
        <v>92</v>
      </c>
      <c r="AA151" s="109"/>
      <c r="AB151" s="86"/>
      <c r="AC151" s="100"/>
    </row>
    <row r="152" spans="2:29" ht="34.200000000000003" customHeight="1" x14ac:dyDescent="0.3">
      <c r="B152" s="128"/>
      <c r="C152" s="128"/>
      <c r="D152" s="128"/>
      <c r="E152" s="128"/>
      <c r="F152" s="127"/>
      <c r="G152" s="85"/>
      <c r="H152" s="86"/>
      <c r="I152" s="84"/>
      <c r="J152" s="86"/>
      <c r="K152" s="84"/>
      <c r="L152" s="86"/>
      <c r="M152" s="84"/>
      <c r="N152" s="86" t="s">
        <v>316</v>
      </c>
      <c r="O152" s="84"/>
      <c r="P152" s="84"/>
      <c r="Q152" s="84"/>
      <c r="R152" s="105"/>
      <c r="S152" s="95"/>
      <c r="T152" s="107"/>
      <c r="U152" s="95"/>
      <c r="V152" s="22">
        <v>5</v>
      </c>
      <c r="W152" s="41" t="s">
        <v>162</v>
      </c>
      <c r="X152" s="40">
        <v>42490</v>
      </c>
      <c r="Y152" s="40">
        <v>42704</v>
      </c>
      <c r="Z152" s="86" t="s">
        <v>92</v>
      </c>
      <c r="AA152" s="110"/>
      <c r="AB152" s="86"/>
      <c r="AC152" s="100"/>
    </row>
    <row r="153" spans="2:29" ht="34.200000000000003" customHeight="1" x14ac:dyDescent="0.3">
      <c r="B153" s="128" t="s">
        <v>555</v>
      </c>
      <c r="C153" s="128" t="s">
        <v>556</v>
      </c>
      <c r="D153" s="128" t="s">
        <v>557</v>
      </c>
      <c r="E153" s="128" t="s">
        <v>558</v>
      </c>
      <c r="F153" s="127">
        <v>1000811519344</v>
      </c>
      <c r="G153" s="85">
        <v>5</v>
      </c>
      <c r="H153" s="86" t="str">
        <f>+VLOOKUP(N153,'TC 30 agosto'!$A:$C,3,FALSE)</f>
        <v>Garantizar la protección integral de los NNA en coordinación con las instancias del SNBF.</v>
      </c>
      <c r="I153" s="82" t="str">
        <f>+VLOOKUP(N153,'TC 2 junio'!$1:$1048576,3,FALSE)</f>
        <v>Garantizar la protección integral de los NNA en coordinación con las instancias del SNBF.</v>
      </c>
      <c r="J153" s="86" t="str">
        <f>+VLOOKUP(N153,'TC 30 agosto'!$A:$AQ,15,FALSE)</f>
        <v>Gestión misional y de gobierno</v>
      </c>
      <c r="K153" s="82" t="str">
        <f>+VLOOKUP(N153,'TC 2 junio'!$1:$1048576,15,FALSE)</f>
        <v>Gestión misional y de gobierno</v>
      </c>
      <c r="L153" s="86" t="str">
        <f>+VLOOKUP(N153,'TC 30 agosto'!$A:$AQ,17,FALSE)</f>
        <v>Indicadores y metas de Gobierno</v>
      </c>
      <c r="M153" s="82" t="str">
        <f>+VLOOKUP(N153,'TC 2 junio'!$1:$1048576,17,FALSE)</f>
        <v>Indicadores y metas de Gobierno</v>
      </c>
      <c r="N153" s="86" t="s">
        <v>317</v>
      </c>
      <c r="O153" s="82" t="str">
        <f>+VLOOKUP(N153,'TC 30 agosto'!$A:$AQ,23,FALSE)</f>
        <v>PA-31</v>
      </c>
      <c r="P153" s="82" t="str">
        <f>+VLOOKUP(N153,'TC 30 agosto'!$A:$AQ,24,FALSE)</f>
        <v>Porcentaje de adolescentes y jóvenes declarados en adoptabilidad, que esten vinculados a procesos de formación y educación superior.</v>
      </c>
      <c r="Q153" s="82" t="str">
        <f>+VLOOKUP(N153,'TC 3 junio'!$V:$W,2,FALSE)</f>
        <v>Porcentaje de adolescentes y jóvenes declarados en adoptabilidad, que esten vinculados a procesos de formación y educación superior.</v>
      </c>
      <c r="R153" s="103">
        <f>+VLOOKUP(N153,'TC 30 agosto'!$A:$AQ,29,FALSE)</f>
        <v>1</v>
      </c>
      <c r="S153" s="93">
        <f>+VLOOKUP(N153,'TC 2 junio'!$1:$1048576,29,FALSE)</f>
        <v>1</v>
      </c>
      <c r="T153" s="118" t="s">
        <v>685</v>
      </c>
      <c r="U153" s="96" t="str">
        <f>+VLOOKUP(N153,'TC 30 agosto'!$1:$1048576,31,FALSE)</f>
        <v>x</v>
      </c>
      <c r="V153" s="21">
        <v>1</v>
      </c>
      <c r="W153" s="39" t="s">
        <v>166</v>
      </c>
      <c r="X153" s="40">
        <v>42375</v>
      </c>
      <c r="Y153" s="40">
        <v>42444</v>
      </c>
      <c r="Z153" s="86" t="s">
        <v>214</v>
      </c>
      <c r="AA153" s="108" t="str">
        <f>+VLOOKUP(N153,'TC 30 agosto'!$A:$F,6,FALSE)</f>
        <v>Protección</v>
      </c>
      <c r="AB153" s="86" t="s">
        <v>215</v>
      </c>
      <c r="AC153" s="100" t="str">
        <f>+VLOOKUP(N153,'TC 30 agosto'!$A:$V,22,FALSE)</f>
        <v>Dirección de Protección</v>
      </c>
    </row>
    <row r="154" spans="2:29" ht="34.200000000000003" customHeight="1" x14ac:dyDescent="0.3">
      <c r="B154" s="128"/>
      <c r="C154" s="128" t="s">
        <v>556</v>
      </c>
      <c r="D154" s="128" t="s">
        <v>557</v>
      </c>
      <c r="E154" s="128" t="s">
        <v>558</v>
      </c>
      <c r="F154" s="127"/>
      <c r="G154" s="85"/>
      <c r="H154" s="86"/>
      <c r="I154" s="83"/>
      <c r="J154" s="86"/>
      <c r="K154" s="83"/>
      <c r="L154" s="86"/>
      <c r="M154" s="83"/>
      <c r="N154" s="86"/>
      <c r="O154" s="83"/>
      <c r="P154" s="83"/>
      <c r="Q154" s="83"/>
      <c r="R154" s="104"/>
      <c r="S154" s="94"/>
      <c r="T154" s="118"/>
      <c r="U154" s="94"/>
      <c r="V154" s="21">
        <v>2</v>
      </c>
      <c r="W154" s="39" t="s">
        <v>167</v>
      </c>
      <c r="X154" s="40">
        <v>42445</v>
      </c>
      <c r="Y154" s="40">
        <v>42551</v>
      </c>
      <c r="Z154" s="86"/>
      <c r="AA154" s="109"/>
      <c r="AB154" s="86"/>
      <c r="AC154" s="100"/>
    </row>
    <row r="155" spans="2:29" ht="34.200000000000003" customHeight="1" x14ac:dyDescent="0.3">
      <c r="B155" s="128"/>
      <c r="C155" s="128" t="s">
        <v>556</v>
      </c>
      <c r="D155" s="128" t="s">
        <v>557</v>
      </c>
      <c r="E155" s="128" t="s">
        <v>558</v>
      </c>
      <c r="F155" s="127"/>
      <c r="G155" s="85"/>
      <c r="H155" s="86"/>
      <c r="I155" s="83"/>
      <c r="J155" s="86"/>
      <c r="K155" s="83"/>
      <c r="L155" s="86"/>
      <c r="M155" s="83"/>
      <c r="N155" s="86"/>
      <c r="O155" s="83"/>
      <c r="P155" s="83"/>
      <c r="Q155" s="83"/>
      <c r="R155" s="104"/>
      <c r="S155" s="94"/>
      <c r="T155" s="118"/>
      <c r="U155" s="94"/>
      <c r="V155" s="21">
        <v>3</v>
      </c>
      <c r="W155" s="39" t="s">
        <v>168</v>
      </c>
      <c r="X155" s="40">
        <v>42375</v>
      </c>
      <c r="Y155" s="40">
        <v>42719</v>
      </c>
      <c r="Z155" s="86"/>
      <c r="AA155" s="109"/>
      <c r="AB155" s="86"/>
      <c r="AC155" s="100"/>
    </row>
    <row r="156" spans="2:29" ht="34.200000000000003" customHeight="1" x14ac:dyDescent="0.3">
      <c r="B156" s="128"/>
      <c r="C156" s="128" t="s">
        <v>556</v>
      </c>
      <c r="D156" s="128" t="s">
        <v>557</v>
      </c>
      <c r="E156" s="128" t="s">
        <v>558</v>
      </c>
      <c r="F156" s="127"/>
      <c r="G156" s="85"/>
      <c r="H156" s="86"/>
      <c r="I156" s="83"/>
      <c r="J156" s="86"/>
      <c r="K156" s="83"/>
      <c r="L156" s="86"/>
      <c r="M156" s="83"/>
      <c r="N156" s="86"/>
      <c r="O156" s="83"/>
      <c r="P156" s="83"/>
      <c r="Q156" s="83"/>
      <c r="R156" s="104"/>
      <c r="S156" s="94"/>
      <c r="T156" s="118"/>
      <c r="U156" s="94"/>
      <c r="V156" s="22">
        <v>4</v>
      </c>
      <c r="W156" s="41" t="s">
        <v>169</v>
      </c>
      <c r="X156" s="40">
        <v>42401</v>
      </c>
      <c r="Y156" s="40">
        <v>42719</v>
      </c>
      <c r="Z156" s="86"/>
      <c r="AA156" s="109"/>
      <c r="AB156" s="86"/>
      <c r="AC156" s="100"/>
    </row>
    <row r="157" spans="2:29" ht="34.200000000000003" customHeight="1" x14ac:dyDescent="0.3">
      <c r="B157" s="128"/>
      <c r="C157" s="128" t="s">
        <v>556</v>
      </c>
      <c r="D157" s="128" t="s">
        <v>557</v>
      </c>
      <c r="E157" s="128" t="s">
        <v>558</v>
      </c>
      <c r="F157" s="127"/>
      <c r="G157" s="85"/>
      <c r="H157" s="86"/>
      <c r="I157" s="84"/>
      <c r="J157" s="86"/>
      <c r="K157" s="84"/>
      <c r="L157" s="86"/>
      <c r="M157" s="84"/>
      <c r="N157" s="86"/>
      <c r="O157" s="84"/>
      <c r="P157" s="84"/>
      <c r="Q157" s="84"/>
      <c r="R157" s="105"/>
      <c r="S157" s="95"/>
      <c r="T157" s="118"/>
      <c r="U157" s="95"/>
      <c r="V157" s="22">
        <v>5</v>
      </c>
      <c r="W157" s="41" t="s">
        <v>170</v>
      </c>
      <c r="X157" s="40">
        <v>42461</v>
      </c>
      <c r="Y157" s="40">
        <v>42704</v>
      </c>
      <c r="Z157" s="86"/>
      <c r="AA157" s="110"/>
      <c r="AB157" s="86"/>
      <c r="AC157" s="100"/>
    </row>
    <row r="158" spans="2:29" ht="34.200000000000003" customHeight="1" x14ac:dyDescent="0.3">
      <c r="B158" s="128"/>
      <c r="C158" s="128"/>
      <c r="D158" s="128"/>
      <c r="E158" s="128"/>
      <c r="F158" s="127"/>
      <c r="G158" s="85">
        <v>5</v>
      </c>
      <c r="H158" s="86" t="str">
        <f>+VLOOKUP(N158,'TC 30 agosto'!$A:$C,3,FALSE)</f>
        <v>Garantizar la protección integral de los NNA en coordinación con las instancias del SNBF.</v>
      </c>
      <c r="I158" s="82" t="str">
        <f>+VLOOKUP(N158,'TC 2 junio'!$1:$1048576,3,FALSE)</f>
        <v>Garantizar la protección integral de los NNA en coordinación con las instancias del SNBF.</v>
      </c>
      <c r="J158" s="86" t="str">
        <f>+VLOOKUP(N158,'TC 30 agosto'!$A:$AQ,15,FALSE)</f>
        <v>Gestión misional y de gobierno</v>
      </c>
      <c r="K158" s="82" t="str">
        <f>+VLOOKUP(N158,'TC 2 junio'!$1:$1048576,15,FALSE)</f>
        <v>Gestión misional y de gobierno</v>
      </c>
      <c r="L158" s="86" t="str">
        <f>+VLOOKUP(N158,'TC 30 agosto'!$A:$AQ,17,FALSE)</f>
        <v>Indicadores y metas de Gobierno</v>
      </c>
      <c r="M158" s="82" t="str">
        <f>+VLOOKUP(N158,'TC 2 junio'!$1:$1048576,17,FALSE)</f>
        <v>Indicadores y metas de Gobierno</v>
      </c>
      <c r="N158" s="86" t="s">
        <v>318</v>
      </c>
      <c r="O158" s="82" t="str">
        <f>+VLOOKUP(N158,'TC 30 agosto'!$A:$AQ,23,FALSE)</f>
        <v>PA-32</v>
      </c>
      <c r="P158" s="82" t="str">
        <f>+VLOOKUP(N158,'TC 30 agosto'!$A:$AQ,24,FALSE)</f>
        <v>Porcentaje de niños, niñas y adolescentes con situación legal dentro de los 4 meses definidos por la ley.</v>
      </c>
      <c r="Q158" s="82" t="str">
        <f>+VLOOKUP(N158,'TC 3 junio'!$V:$W,2,FALSE)</f>
        <v>Porcentaje de niños, niñas y adolescentes con situación legal dentro de los 4 meses definidos por la ley.</v>
      </c>
      <c r="R158" s="103">
        <f>+VLOOKUP(N158,'TC 30 agosto'!$A:$AQ,29,FALSE)</f>
        <v>1</v>
      </c>
      <c r="S158" s="93">
        <f>+VLOOKUP(N158,'TC 2 junio'!$1:$1048576,29,FALSE)</f>
        <v>1</v>
      </c>
      <c r="T158" s="118" t="s">
        <v>685</v>
      </c>
      <c r="U158" s="96" t="str">
        <f>+VLOOKUP(N158,'TC 30 agosto'!$1:$1048576,31,FALSE)</f>
        <v>x</v>
      </c>
      <c r="V158" s="21">
        <v>1</v>
      </c>
      <c r="W158" s="39" t="s">
        <v>171</v>
      </c>
      <c r="X158" s="40">
        <v>42387</v>
      </c>
      <c r="Y158" s="40">
        <v>42460</v>
      </c>
      <c r="Z158" s="86" t="s">
        <v>214</v>
      </c>
      <c r="AA158" s="108" t="str">
        <f>+VLOOKUP(N158,'TC 30 agosto'!$A:$F,6,FALSE)</f>
        <v>Protección</v>
      </c>
      <c r="AB158" s="86" t="s">
        <v>215</v>
      </c>
      <c r="AC158" s="100" t="str">
        <f>+VLOOKUP(N158,'TC 30 agosto'!$A:$V,22,FALSE)</f>
        <v>Dirección de Protección</v>
      </c>
    </row>
    <row r="159" spans="2:29" ht="34.200000000000003" customHeight="1" x14ac:dyDescent="0.3">
      <c r="B159" s="128"/>
      <c r="C159" s="128"/>
      <c r="D159" s="128"/>
      <c r="E159" s="128"/>
      <c r="F159" s="127"/>
      <c r="G159" s="85"/>
      <c r="H159" s="86"/>
      <c r="I159" s="83"/>
      <c r="J159" s="86"/>
      <c r="K159" s="83"/>
      <c r="L159" s="86"/>
      <c r="M159" s="83"/>
      <c r="N159" s="86" t="s">
        <v>318</v>
      </c>
      <c r="O159" s="83"/>
      <c r="P159" s="83"/>
      <c r="Q159" s="83"/>
      <c r="R159" s="104"/>
      <c r="S159" s="94"/>
      <c r="T159" s="119"/>
      <c r="U159" s="94"/>
      <c r="V159" s="21">
        <v>2</v>
      </c>
      <c r="W159" s="39" t="s">
        <v>172</v>
      </c>
      <c r="X159" s="40">
        <v>42387</v>
      </c>
      <c r="Y159" s="40">
        <v>42735</v>
      </c>
      <c r="Z159" s="86" t="s">
        <v>214</v>
      </c>
      <c r="AA159" s="109"/>
      <c r="AB159" s="86" t="s">
        <v>215</v>
      </c>
      <c r="AC159" s="100"/>
    </row>
    <row r="160" spans="2:29" ht="34.200000000000003" customHeight="1" x14ac:dyDescent="0.3">
      <c r="B160" s="128"/>
      <c r="C160" s="128"/>
      <c r="D160" s="128"/>
      <c r="E160" s="128"/>
      <c r="F160" s="127"/>
      <c r="G160" s="85"/>
      <c r="H160" s="86"/>
      <c r="I160" s="83"/>
      <c r="J160" s="86"/>
      <c r="K160" s="83"/>
      <c r="L160" s="86"/>
      <c r="M160" s="83"/>
      <c r="N160" s="86" t="s">
        <v>318</v>
      </c>
      <c r="O160" s="83"/>
      <c r="P160" s="83"/>
      <c r="Q160" s="83"/>
      <c r="R160" s="104"/>
      <c r="S160" s="94"/>
      <c r="T160" s="119"/>
      <c r="U160" s="94"/>
      <c r="V160" s="21">
        <v>3</v>
      </c>
      <c r="W160" s="39" t="s">
        <v>173</v>
      </c>
      <c r="X160" s="40">
        <v>42461</v>
      </c>
      <c r="Y160" s="40">
        <v>42735</v>
      </c>
      <c r="Z160" s="86" t="s">
        <v>214</v>
      </c>
      <c r="AA160" s="109"/>
      <c r="AB160" s="86" t="s">
        <v>215</v>
      </c>
      <c r="AC160" s="100"/>
    </row>
    <row r="161" spans="2:29" ht="34.200000000000003" customHeight="1" x14ac:dyDescent="0.3">
      <c r="B161" s="128"/>
      <c r="C161" s="128"/>
      <c r="D161" s="128"/>
      <c r="E161" s="128"/>
      <c r="F161" s="127"/>
      <c r="G161" s="85"/>
      <c r="H161" s="86"/>
      <c r="I161" s="83"/>
      <c r="J161" s="86"/>
      <c r="K161" s="83"/>
      <c r="L161" s="86"/>
      <c r="M161" s="83"/>
      <c r="N161" s="86" t="s">
        <v>318</v>
      </c>
      <c r="O161" s="83"/>
      <c r="P161" s="83"/>
      <c r="Q161" s="83"/>
      <c r="R161" s="104"/>
      <c r="S161" s="94"/>
      <c r="T161" s="119"/>
      <c r="U161" s="94"/>
      <c r="V161" s="22">
        <v>4</v>
      </c>
      <c r="W161" s="44"/>
      <c r="X161" s="43"/>
      <c r="Y161" s="43"/>
      <c r="Z161" s="86" t="s">
        <v>214</v>
      </c>
      <c r="AA161" s="109"/>
      <c r="AB161" s="86" t="s">
        <v>215</v>
      </c>
      <c r="AC161" s="100"/>
    </row>
    <row r="162" spans="2:29" ht="34.200000000000003" customHeight="1" x14ac:dyDescent="0.3">
      <c r="B162" s="128"/>
      <c r="C162" s="128"/>
      <c r="D162" s="128"/>
      <c r="E162" s="128"/>
      <c r="F162" s="127"/>
      <c r="G162" s="85"/>
      <c r="H162" s="86"/>
      <c r="I162" s="84"/>
      <c r="J162" s="86"/>
      <c r="K162" s="84"/>
      <c r="L162" s="86"/>
      <c r="M162" s="84"/>
      <c r="N162" s="86" t="s">
        <v>318</v>
      </c>
      <c r="O162" s="84"/>
      <c r="P162" s="84"/>
      <c r="Q162" s="84"/>
      <c r="R162" s="105"/>
      <c r="S162" s="95"/>
      <c r="T162" s="119"/>
      <c r="U162" s="95"/>
      <c r="V162" s="22">
        <v>5</v>
      </c>
      <c r="W162" s="44"/>
      <c r="X162" s="43"/>
      <c r="Y162" s="43"/>
      <c r="Z162" s="86" t="s">
        <v>214</v>
      </c>
      <c r="AA162" s="110"/>
      <c r="AB162" s="86" t="s">
        <v>215</v>
      </c>
      <c r="AC162" s="100"/>
    </row>
    <row r="163" spans="2:29" ht="34.200000000000003" customHeight="1" x14ac:dyDescent="0.3">
      <c r="B163" s="128"/>
      <c r="C163" s="128"/>
      <c r="D163" s="128"/>
      <c r="E163" s="128"/>
      <c r="F163" s="127"/>
      <c r="G163" s="85">
        <v>5</v>
      </c>
      <c r="H163" s="86" t="str">
        <f>+VLOOKUP(N163,'TC 30 agosto'!$A:$C,3,FALSE)</f>
        <v>Garantizar la protección integral de los NNA en coordinación con las instancias del SNBF.</v>
      </c>
      <c r="I163" s="82" t="str">
        <f>+VLOOKUP(N163,'TC 2 junio'!$1:$1048576,3,FALSE)</f>
        <v>Garantizar la protección integral de los NNA en coordinación con las instancias del SNBF.</v>
      </c>
      <c r="J163" s="86" t="str">
        <f>+VLOOKUP(N163,'TC 30 agosto'!$A:$AQ,15,FALSE)</f>
        <v>Gestión misional y de gobierno</v>
      </c>
      <c r="K163" s="82" t="str">
        <f>+VLOOKUP(N163,'TC 2 junio'!$1:$1048576,15,FALSE)</f>
        <v>Gestión misional y de gobierno</v>
      </c>
      <c r="L163" s="86" t="str">
        <f>+VLOOKUP(N163,'TC 30 agosto'!$A:$AQ,17,FALSE)</f>
        <v>Indicadores y metas de Gobierno</v>
      </c>
      <c r="M163" s="82" t="str">
        <f>+VLOOKUP(N163,'TC 2 junio'!$1:$1048576,17,FALSE)</f>
        <v>Indicadores y metas de Gobierno</v>
      </c>
      <c r="N163" s="86" t="s">
        <v>319</v>
      </c>
      <c r="O163" s="82" t="str">
        <f>+VLOOKUP(N163,'TC 30 agosto'!$A:$AQ,23,FALSE)</f>
        <v>PA-33</v>
      </c>
      <c r="P163" s="82" t="str">
        <f>+VLOOKUP(N163,'TC 30 agosto'!$A:$AQ,24,FALSE)</f>
        <v>Porcentaje de niños, niñas, adolescentes y jóvenes desvinculados de los grupos armados al margen de la ley, que egresan del programa cumpliendo sus objetivos.</v>
      </c>
      <c r="Q163" s="82" t="str">
        <f>+VLOOKUP(N163,'TC 3 junio'!$V:$W,2,FALSE)</f>
        <v>Porcentaje de niños, niñas, adolescentes y jóvenes desvinculados de los grupos armados al margen de la ley, que egresan del programa cumpliendo sus objetivos.</v>
      </c>
      <c r="R163" s="103">
        <f>+VLOOKUP(N163,'TC 30 agosto'!$A:$AQ,29,FALSE)</f>
        <v>0.75</v>
      </c>
      <c r="S163" s="93">
        <f>+VLOOKUP(N163,'TC 2 junio'!$1:$1048576,29,FALSE)</f>
        <v>0.75</v>
      </c>
      <c r="T163" s="106"/>
      <c r="U163" s="96">
        <f>+VLOOKUP(N163,'TC 30 agosto'!$1:$1048576,31,FALSE)</f>
        <v>0</v>
      </c>
      <c r="V163" s="21">
        <v>1</v>
      </c>
      <c r="W163" s="39" t="s">
        <v>679</v>
      </c>
      <c r="X163" s="40">
        <v>42401</v>
      </c>
      <c r="Y163" s="40">
        <v>42714</v>
      </c>
      <c r="Z163" s="86" t="s">
        <v>214</v>
      </c>
      <c r="AA163" s="108" t="str">
        <f>+VLOOKUP(N163,'TC 30 agosto'!$A:$F,6,FALSE)</f>
        <v>Protección</v>
      </c>
      <c r="AB163" s="86" t="s">
        <v>215</v>
      </c>
      <c r="AC163" s="100" t="str">
        <f>+VLOOKUP(N163,'TC 30 agosto'!$A:$V,22,FALSE)</f>
        <v>Dirección de Protección</v>
      </c>
    </row>
    <row r="164" spans="2:29" ht="34.200000000000003" customHeight="1" x14ac:dyDescent="0.3">
      <c r="B164" s="128"/>
      <c r="C164" s="128"/>
      <c r="D164" s="128"/>
      <c r="E164" s="128"/>
      <c r="F164" s="127"/>
      <c r="G164" s="85"/>
      <c r="H164" s="86"/>
      <c r="I164" s="83"/>
      <c r="J164" s="86"/>
      <c r="K164" s="83"/>
      <c r="L164" s="86"/>
      <c r="M164" s="83"/>
      <c r="N164" s="86" t="s">
        <v>319</v>
      </c>
      <c r="O164" s="83"/>
      <c r="P164" s="83"/>
      <c r="Q164" s="83"/>
      <c r="R164" s="104"/>
      <c r="S164" s="94"/>
      <c r="T164" s="107"/>
      <c r="U164" s="94"/>
      <c r="V164" s="21">
        <v>2</v>
      </c>
      <c r="W164" s="39" t="s">
        <v>680</v>
      </c>
      <c r="X164" s="40">
        <v>42552</v>
      </c>
      <c r="Y164" s="40">
        <v>42735</v>
      </c>
      <c r="Z164" s="86" t="s">
        <v>214</v>
      </c>
      <c r="AA164" s="109"/>
      <c r="AB164" s="86" t="s">
        <v>215</v>
      </c>
      <c r="AC164" s="100"/>
    </row>
    <row r="165" spans="2:29" ht="34.200000000000003" customHeight="1" x14ac:dyDescent="0.3">
      <c r="B165" s="128"/>
      <c r="C165" s="128"/>
      <c r="D165" s="128"/>
      <c r="E165" s="128"/>
      <c r="F165" s="127"/>
      <c r="G165" s="85"/>
      <c r="H165" s="86"/>
      <c r="I165" s="83"/>
      <c r="J165" s="86"/>
      <c r="K165" s="83"/>
      <c r="L165" s="86"/>
      <c r="M165" s="83"/>
      <c r="N165" s="86" t="s">
        <v>319</v>
      </c>
      <c r="O165" s="83"/>
      <c r="P165" s="83"/>
      <c r="Q165" s="83"/>
      <c r="R165" s="104"/>
      <c r="S165" s="94"/>
      <c r="T165" s="107"/>
      <c r="U165" s="94"/>
      <c r="V165" s="21">
        <v>3</v>
      </c>
      <c r="W165" s="39" t="s">
        <v>681</v>
      </c>
      <c r="X165" s="40">
        <v>42461</v>
      </c>
      <c r="Y165" s="40">
        <v>42714</v>
      </c>
      <c r="Z165" s="86" t="s">
        <v>214</v>
      </c>
      <c r="AA165" s="109"/>
      <c r="AB165" s="86" t="s">
        <v>215</v>
      </c>
      <c r="AC165" s="100"/>
    </row>
    <row r="166" spans="2:29" ht="34.200000000000003" customHeight="1" x14ac:dyDescent="0.3">
      <c r="B166" s="128"/>
      <c r="C166" s="128"/>
      <c r="D166" s="128"/>
      <c r="E166" s="128"/>
      <c r="F166" s="127"/>
      <c r="G166" s="85"/>
      <c r="H166" s="86"/>
      <c r="I166" s="83"/>
      <c r="J166" s="86"/>
      <c r="K166" s="83"/>
      <c r="L166" s="86"/>
      <c r="M166" s="83"/>
      <c r="N166" s="86" t="s">
        <v>319</v>
      </c>
      <c r="O166" s="83"/>
      <c r="P166" s="83"/>
      <c r="Q166" s="83"/>
      <c r="R166" s="104"/>
      <c r="S166" s="94"/>
      <c r="T166" s="107"/>
      <c r="U166" s="94"/>
      <c r="V166" s="22">
        <v>4</v>
      </c>
      <c r="W166" s="41" t="s">
        <v>682</v>
      </c>
      <c r="X166" s="40">
        <v>42401</v>
      </c>
      <c r="Y166" s="40">
        <v>42714</v>
      </c>
      <c r="Z166" s="86" t="s">
        <v>214</v>
      </c>
      <c r="AA166" s="109"/>
      <c r="AB166" s="86" t="s">
        <v>215</v>
      </c>
      <c r="AC166" s="100"/>
    </row>
    <row r="167" spans="2:29" ht="34.200000000000003" customHeight="1" x14ac:dyDescent="0.3">
      <c r="B167" s="128"/>
      <c r="C167" s="128"/>
      <c r="D167" s="128"/>
      <c r="E167" s="128"/>
      <c r="F167" s="127"/>
      <c r="G167" s="85"/>
      <c r="H167" s="86"/>
      <c r="I167" s="84"/>
      <c r="J167" s="86"/>
      <c r="K167" s="84"/>
      <c r="L167" s="86"/>
      <c r="M167" s="84"/>
      <c r="N167" s="86" t="s">
        <v>319</v>
      </c>
      <c r="O167" s="84"/>
      <c r="P167" s="84"/>
      <c r="Q167" s="84"/>
      <c r="R167" s="105"/>
      <c r="S167" s="95"/>
      <c r="T167" s="107"/>
      <c r="U167" s="95"/>
      <c r="V167" s="22">
        <v>5</v>
      </c>
      <c r="W167" s="44"/>
      <c r="X167" s="43"/>
      <c r="Y167" s="43"/>
      <c r="Z167" s="86" t="s">
        <v>214</v>
      </c>
      <c r="AA167" s="110"/>
      <c r="AB167" s="86" t="s">
        <v>215</v>
      </c>
      <c r="AC167" s="100"/>
    </row>
    <row r="168" spans="2:29" ht="34.200000000000003" customHeight="1" x14ac:dyDescent="0.3">
      <c r="B168" s="128"/>
      <c r="C168" s="128"/>
      <c r="D168" s="128"/>
      <c r="E168" s="128"/>
      <c r="F168" s="127"/>
      <c r="G168" s="85">
        <v>5</v>
      </c>
      <c r="H168" s="86" t="str">
        <f>+VLOOKUP(N168,'TC 30 agosto'!$A:$C,3,FALSE)</f>
        <v>Garantizar la protección integral de los NNA en coordinación con las instancias del SNBF.</v>
      </c>
      <c r="I168" s="82" t="str">
        <f>+VLOOKUP(N168,'TC 2 junio'!$1:$1048576,3,FALSE)</f>
        <v>Garantizar la protección integral de los NNA en coordinación con las instancias del SNBF.</v>
      </c>
      <c r="J168" s="86" t="str">
        <f>+VLOOKUP(N168,'TC 30 agosto'!$A:$AQ,15,FALSE)</f>
        <v>Gestión misional y de gobierno</v>
      </c>
      <c r="K168" s="82" t="str">
        <f>+VLOOKUP(N168,'TC 2 junio'!$1:$1048576,15,FALSE)</f>
        <v>Gestión misional y de gobierno</v>
      </c>
      <c r="L168" s="86" t="str">
        <f>+VLOOKUP(N168,'TC 30 agosto'!$A:$AQ,17,FALSE)</f>
        <v>Indicadores y metas de Gobierno</v>
      </c>
      <c r="M168" s="82" t="str">
        <f>+VLOOKUP(N168,'TC 2 junio'!$1:$1048576,17,FALSE)</f>
        <v>Indicadores y metas de Gobierno</v>
      </c>
      <c r="N168" s="86" t="s">
        <v>320</v>
      </c>
      <c r="O168" s="82" t="str">
        <f>+VLOOKUP(N168,'TC 30 agosto'!$A:$AQ,23,FALSE)</f>
        <v>PA-34</v>
      </c>
      <c r="P168" s="82" t="str">
        <f>+VLOOKUP(N168,'TC 30 agosto'!$A:$AQ,24,FALSE)</f>
        <v>Porcentaje de niños, niñas y adolescente víctimas del desplazamiento forzado con proceso de acompañamiento en medio familiar por las unidades móviles.</v>
      </c>
      <c r="Q168" s="82" t="str">
        <f>+VLOOKUP(N168,'TC 3 junio'!$V:$W,2,FALSE)</f>
        <v>Porcentaje de niños, niñas y adolescente víctimas del desplazamiento forzado con proceso de acompañamiento en medio familiar por las unidades móviles.</v>
      </c>
      <c r="R168" s="103">
        <f>+VLOOKUP(N168,'TC 30 agosto'!$A:$AQ,29,FALSE)</f>
        <v>1</v>
      </c>
      <c r="S168" s="93">
        <f>+VLOOKUP(N168,'TC 2 junio'!$1:$1048576,29,FALSE)</f>
        <v>1</v>
      </c>
      <c r="T168" s="118" t="s">
        <v>685</v>
      </c>
      <c r="U168" s="96" t="str">
        <f>+VLOOKUP(N168,'TC 30 agosto'!$1:$1048576,31,FALSE)</f>
        <v>x</v>
      </c>
      <c r="V168" s="21">
        <v>1</v>
      </c>
      <c r="W168" s="39" t="s">
        <v>174</v>
      </c>
      <c r="X168" s="40">
        <v>42401</v>
      </c>
      <c r="Y168" s="40" t="s">
        <v>175</v>
      </c>
      <c r="Z168" s="86" t="s">
        <v>214</v>
      </c>
      <c r="AA168" s="108" t="str">
        <f>+VLOOKUP(N168,'TC 30 agosto'!$A:$F,6,FALSE)</f>
        <v>Protección</v>
      </c>
      <c r="AB168" s="86" t="s">
        <v>215</v>
      </c>
      <c r="AC168" s="100" t="str">
        <f>+VLOOKUP(N168,'TC 30 agosto'!$A:$V,22,FALSE)</f>
        <v>Dirección de Protección</v>
      </c>
    </row>
    <row r="169" spans="2:29" ht="34.200000000000003" customHeight="1" x14ac:dyDescent="0.3">
      <c r="B169" s="128"/>
      <c r="C169" s="128"/>
      <c r="D169" s="128"/>
      <c r="E169" s="128"/>
      <c r="F169" s="127"/>
      <c r="G169" s="85"/>
      <c r="H169" s="86"/>
      <c r="I169" s="83"/>
      <c r="J169" s="86"/>
      <c r="K169" s="83"/>
      <c r="L169" s="86"/>
      <c r="M169" s="83"/>
      <c r="N169" s="86" t="s">
        <v>320</v>
      </c>
      <c r="O169" s="83"/>
      <c r="P169" s="83"/>
      <c r="Q169" s="83"/>
      <c r="R169" s="104"/>
      <c r="S169" s="94"/>
      <c r="T169" s="119"/>
      <c r="U169" s="94"/>
      <c r="V169" s="21">
        <v>2</v>
      </c>
      <c r="W169" s="39" t="s">
        <v>176</v>
      </c>
      <c r="X169" s="40">
        <v>42430</v>
      </c>
      <c r="Y169" s="40">
        <v>42704</v>
      </c>
      <c r="Z169" s="86" t="s">
        <v>214</v>
      </c>
      <c r="AA169" s="109"/>
      <c r="AB169" s="86" t="s">
        <v>215</v>
      </c>
      <c r="AC169" s="100"/>
    </row>
    <row r="170" spans="2:29" ht="34.200000000000003" customHeight="1" x14ac:dyDescent="0.3">
      <c r="B170" s="128"/>
      <c r="C170" s="128"/>
      <c r="D170" s="128"/>
      <c r="E170" s="128"/>
      <c r="F170" s="127"/>
      <c r="G170" s="85"/>
      <c r="H170" s="86"/>
      <c r="I170" s="83"/>
      <c r="J170" s="86"/>
      <c r="K170" s="83"/>
      <c r="L170" s="86"/>
      <c r="M170" s="83"/>
      <c r="N170" s="86" t="s">
        <v>320</v>
      </c>
      <c r="O170" s="83"/>
      <c r="P170" s="83"/>
      <c r="Q170" s="83"/>
      <c r="R170" s="104"/>
      <c r="S170" s="94"/>
      <c r="T170" s="119"/>
      <c r="U170" s="94"/>
      <c r="V170" s="21">
        <v>3</v>
      </c>
      <c r="W170" s="39" t="s">
        <v>177</v>
      </c>
      <c r="X170" s="40">
        <v>42401</v>
      </c>
      <c r="Y170" s="40">
        <v>42704</v>
      </c>
      <c r="Z170" s="86" t="s">
        <v>214</v>
      </c>
      <c r="AA170" s="109"/>
      <c r="AB170" s="86" t="s">
        <v>215</v>
      </c>
      <c r="AC170" s="100"/>
    </row>
    <row r="171" spans="2:29" ht="34.200000000000003" customHeight="1" x14ac:dyDescent="0.3">
      <c r="B171" s="128"/>
      <c r="C171" s="128"/>
      <c r="D171" s="128"/>
      <c r="E171" s="128"/>
      <c r="F171" s="127"/>
      <c r="G171" s="85"/>
      <c r="H171" s="86"/>
      <c r="I171" s="83"/>
      <c r="J171" s="86"/>
      <c r="K171" s="83"/>
      <c r="L171" s="86"/>
      <c r="M171" s="83"/>
      <c r="N171" s="86" t="s">
        <v>320</v>
      </c>
      <c r="O171" s="83"/>
      <c r="P171" s="83"/>
      <c r="Q171" s="83"/>
      <c r="R171" s="104"/>
      <c r="S171" s="94"/>
      <c r="T171" s="119"/>
      <c r="U171" s="94"/>
      <c r="V171" s="22">
        <v>4</v>
      </c>
      <c r="W171" s="41" t="s">
        <v>178</v>
      </c>
      <c r="X171" s="40">
        <v>42401</v>
      </c>
      <c r="Y171" s="40">
        <v>42735</v>
      </c>
      <c r="Z171" s="86" t="s">
        <v>214</v>
      </c>
      <c r="AA171" s="109"/>
      <c r="AB171" s="86" t="s">
        <v>215</v>
      </c>
      <c r="AC171" s="100"/>
    </row>
    <row r="172" spans="2:29" ht="34.200000000000003" customHeight="1" x14ac:dyDescent="0.3">
      <c r="B172" s="128"/>
      <c r="C172" s="128"/>
      <c r="D172" s="128"/>
      <c r="E172" s="128"/>
      <c r="F172" s="127"/>
      <c r="G172" s="85"/>
      <c r="H172" s="86"/>
      <c r="I172" s="84"/>
      <c r="J172" s="86"/>
      <c r="K172" s="84"/>
      <c r="L172" s="86"/>
      <c r="M172" s="84"/>
      <c r="N172" s="86" t="s">
        <v>320</v>
      </c>
      <c r="O172" s="84"/>
      <c r="P172" s="84"/>
      <c r="Q172" s="84"/>
      <c r="R172" s="105"/>
      <c r="S172" s="95"/>
      <c r="T172" s="119"/>
      <c r="U172" s="95"/>
      <c r="V172" s="22">
        <v>5</v>
      </c>
      <c r="W172" s="44"/>
      <c r="X172" s="43"/>
      <c r="Y172" s="43"/>
      <c r="Z172" s="86" t="s">
        <v>214</v>
      </c>
      <c r="AA172" s="110"/>
      <c r="AB172" s="86" t="s">
        <v>215</v>
      </c>
      <c r="AC172" s="100"/>
    </row>
    <row r="173" spans="2:29" ht="37.799999999999997" customHeight="1" x14ac:dyDescent="0.3">
      <c r="B173" s="128"/>
      <c r="C173" s="128"/>
      <c r="D173" s="128"/>
      <c r="E173" s="128"/>
      <c r="F173" s="127"/>
      <c r="G173" s="114">
        <v>5</v>
      </c>
      <c r="H173" s="86" t="str">
        <f>+VLOOKUP(N173,'TC 30 agosto'!$A:$C,3,FALSE)</f>
        <v>Garantizar la protección integral de los NNA en coordinación con las instancias del SNBF.</v>
      </c>
      <c r="I173" s="82" t="str">
        <f>+VLOOKUP(N173,'TC 2 junio'!$1:$1048576,3,FALSE)</f>
        <v>Garantizar la protección integral de los NNA en coordinación con las instancias del SNBF.</v>
      </c>
      <c r="J173" s="86" t="str">
        <f>+VLOOKUP(N173,'TC 30 agosto'!$A:$AQ,15,FALSE)</f>
        <v>Gestión misional y de gobierno</v>
      </c>
      <c r="K173" s="82" t="str">
        <f>+VLOOKUP(N173,'TC 2 junio'!$1:$1048576,15,FALSE)</f>
        <v>Gestión misional y de gobierno</v>
      </c>
      <c r="L173" s="86" t="str">
        <f>+VLOOKUP(N173,'TC 30 agosto'!$A:$AQ,17,FALSE)</f>
        <v>Indicadores y metas de Gobierno</v>
      </c>
      <c r="M173" s="82" t="str">
        <f>+VLOOKUP(N173,'TC 2 junio'!$1:$1048576,17,FALSE)</f>
        <v>Indicadores y metas de Gobierno</v>
      </c>
      <c r="N173" s="82" t="s">
        <v>530</v>
      </c>
      <c r="O173" s="82" t="str">
        <f>+VLOOKUP(N173,'TC 30 agosto'!$A:$AQ,23,FALSE)</f>
        <v>PA-36</v>
      </c>
      <c r="P173" s="82" t="str">
        <f>+VLOOKUP(N173,'TC 30 agosto'!$A:$AQ,24,FALSE)</f>
        <v>Porcentaje de Autoridades Administrativas y Equipos Técnicos Interdisciplinarios, capacitados en el proceso Administrativo de Restablecimiento de Derechos y temáticas afines.</v>
      </c>
      <c r="Q173" s="82" t="str">
        <f>+VLOOKUP(N173,'TC 3 junio'!$V:$W,2,FALSE)</f>
        <v>Porcentaje de Autoridades Administrativas y Equipos Técnicos Interdisciplinarios, capacitados en el proceso Administrativo de Restablecimiento de Derechos y temáticas afines.</v>
      </c>
      <c r="R173" s="103">
        <f>+VLOOKUP(N173,'TC 30 agosto'!$A:$AQ,29,FALSE)</f>
        <v>0.18</v>
      </c>
      <c r="S173" s="93">
        <f>+VLOOKUP(N173,'TC 2 junio'!$1:$1048576,29,FALSE)</f>
        <v>0.18</v>
      </c>
      <c r="T173" s="87"/>
      <c r="U173" s="96">
        <f>+VLOOKUP(N173,'TC 30 agosto'!$1:$1048576,31,FALSE)</f>
        <v>0</v>
      </c>
      <c r="V173" s="21">
        <v>1</v>
      </c>
      <c r="W173" s="39" t="s">
        <v>179</v>
      </c>
      <c r="X173" s="40">
        <v>42375</v>
      </c>
      <c r="Y173" s="40">
        <v>42400</v>
      </c>
      <c r="Z173" s="108" t="s">
        <v>91</v>
      </c>
      <c r="AA173" s="108" t="str">
        <f>+VLOOKUP(N173,'TC 30 agosto'!$A:$F,6,FALSE)</f>
        <v xml:space="preserve">Mejora e Innovación </v>
      </c>
      <c r="AB173" s="82" t="s">
        <v>215</v>
      </c>
      <c r="AC173" s="100" t="str">
        <f>+VLOOKUP(N173,'TC 30 agosto'!$A:$V,22,FALSE)</f>
        <v>Dirección de Protección</v>
      </c>
    </row>
    <row r="174" spans="2:29" ht="34.200000000000003" customHeight="1" x14ac:dyDescent="0.3">
      <c r="B174" s="128"/>
      <c r="C174" s="128"/>
      <c r="D174" s="128"/>
      <c r="E174" s="128"/>
      <c r="F174" s="127"/>
      <c r="G174" s="115"/>
      <c r="H174" s="86"/>
      <c r="I174" s="83"/>
      <c r="J174" s="86"/>
      <c r="K174" s="83"/>
      <c r="L174" s="86"/>
      <c r="M174" s="83"/>
      <c r="N174" s="83"/>
      <c r="O174" s="83"/>
      <c r="P174" s="83"/>
      <c r="Q174" s="83"/>
      <c r="R174" s="104"/>
      <c r="S174" s="94"/>
      <c r="T174" s="88"/>
      <c r="U174" s="94"/>
      <c r="V174" s="21">
        <v>2</v>
      </c>
      <c r="W174" s="39" t="s">
        <v>180</v>
      </c>
      <c r="X174" s="40">
        <v>42404</v>
      </c>
      <c r="Y174" s="40">
        <v>42671</v>
      </c>
      <c r="Z174" s="109"/>
      <c r="AA174" s="109"/>
      <c r="AB174" s="83"/>
      <c r="AC174" s="100"/>
    </row>
    <row r="175" spans="2:29" ht="34.200000000000003" customHeight="1" x14ac:dyDescent="0.3">
      <c r="B175" s="128"/>
      <c r="C175" s="128"/>
      <c r="D175" s="128"/>
      <c r="E175" s="128"/>
      <c r="F175" s="127"/>
      <c r="G175" s="115"/>
      <c r="H175" s="86"/>
      <c r="I175" s="83"/>
      <c r="J175" s="86"/>
      <c r="K175" s="83"/>
      <c r="L175" s="86"/>
      <c r="M175" s="83"/>
      <c r="N175" s="83"/>
      <c r="O175" s="83"/>
      <c r="P175" s="83"/>
      <c r="Q175" s="83"/>
      <c r="R175" s="104"/>
      <c r="S175" s="94"/>
      <c r="T175" s="88"/>
      <c r="U175" s="94"/>
      <c r="V175" s="21">
        <v>3</v>
      </c>
      <c r="W175" s="39" t="s">
        <v>181</v>
      </c>
      <c r="X175" s="40">
        <v>42375</v>
      </c>
      <c r="Y175" s="40">
        <v>42735</v>
      </c>
      <c r="Z175" s="109"/>
      <c r="AA175" s="109"/>
      <c r="AB175" s="83"/>
      <c r="AC175" s="100"/>
    </row>
    <row r="176" spans="2:29" ht="46.2" customHeight="1" x14ac:dyDescent="0.3">
      <c r="B176" s="128"/>
      <c r="C176" s="128"/>
      <c r="D176" s="128"/>
      <c r="E176" s="128"/>
      <c r="F176" s="127"/>
      <c r="G176" s="115"/>
      <c r="H176" s="86"/>
      <c r="I176" s="83"/>
      <c r="J176" s="86"/>
      <c r="K176" s="83"/>
      <c r="L176" s="86"/>
      <c r="M176" s="83"/>
      <c r="N176" s="83"/>
      <c r="O176" s="83"/>
      <c r="P176" s="83"/>
      <c r="Q176" s="83"/>
      <c r="R176" s="104"/>
      <c r="S176" s="94"/>
      <c r="T176" s="88"/>
      <c r="U176" s="94"/>
      <c r="V176" s="22">
        <v>4</v>
      </c>
      <c r="W176" s="41" t="s">
        <v>182</v>
      </c>
      <c r="X176" s="40">
        <v>42401</v>
      </c>
      <c r="Y176" s="40">
        <v>42719</v>
      </c>
      <c r="Z176" s="109"/>
      <c r="AA176" s="109"/>
      <c r="AB176" s="83"/>
      <c r="AC176" s="100"/>
    </row>
    <row r="177" spans="2:29" s="25" customFormat="1" ht="34.200000000000003" customHeight="1" x14ac:dyDescent="0.3">
      <c r="B177" s="128"/>
      <c r="C177" s="128"/>
      <c r="D177" s="128"/>
      <c r="E177" s="128"/>
      <c r="F177" s="127"/>
      <c r="G177" s="116"/>
      <c r="H177" s="86"/>
      <c r="I177" s="84"/>
      <c r="J177" s="86"/>
      <c r="K177" s="84"/>
      <c r="L177" s="86"/>
      <c r="M177" s="84"/>
      <c r="N177" s="84"/>
      <c r="O177" s="84"/>
      <c r="P177" s="84"/>
      <c r="Q177" s="84"/>
      <c r="R177" s="105"/>
      <c r="S177" s="95"/>
      <c r="T177" s="89"/>
      <c r="U177" s="95"/>
      <c r="V177" s="22">
        <v>5</v>
      </c>
      <c r="W177" s="44"/>
      <c r="X177" s="43"/>
      <c r="Y177" s="43"/>
      <c r="Z177" s="110"/>
      <c r="AA177" s="110"/>
      <c r="AB177" s="84"/>
      <c r="AC177" s="100"/>
    </row>
    <row r="178" spans="2:29" ht="34.200000000000003" customHeight="1" x14ac:dyDescent="0.3">
      <c r="B178" s="128"/>
      <c r="C178" s="128"/>
      <c r="D178" s="128"/>
      <c r="E178" s="128"/>
      <c r="F178" s="127"/>
      <c r="G178" s="85">
        <v>5</v>
      </c>
      <c r="H178" s="86" t="str">
        <f>+VLOOKUP(N178,'TC 30 agosto'!$A:$C,3,FALSE)</f>
        <v>Garantizar la protección integral de los NNA en coordinación con las instancias del SNBF.</v>
      </c>
      <c r="I178" s="82" t="str">
        <f>+VLOOKUP(N178,'TC 2 junio'!$1:$1048576,3,FALSE)</f>
        <v>Garantizar la protección integral de los NNA en coordinación con las instancias del SNBF.</v>
      </c>
      <c r="J178" s="86" t="str">
        <f>+VLOOKUP(N178,'TC 30 agosto'!$A:$AQ,15,FALSE)</f>
        <v>Gestión misional y de gobierno</v>
      </c>
      <c r="K178" s="82" t="str">
        <f>+VLOOKUP(N178,'TC 2 junio'!$1:$1048576,15,FALSE)</f>
        <v>Gestión misional y de gobierno</v>
      </c>
      <c r="L178" s="86" t="str">
        <f>+VLOOKUP(N178,'TC 30 agosto'!$A:$AQ,17,FALSE)</f>
        <v>Indicadores y metas de Gobierno</v>
      </c>
      <c r="M178" s="82" t="str">
        <f>+VLOOKUP(N178,'TC 2 junio'!$1:$1048576,17,FALSE)</f>
        <v>Indicadores y metas de Gobierno</v>
      </c>
      <c r="N178" s="86" t="s">
        <v>531</v>
      </c>
      <c r="O178" s="82" t="str">
        <f>+VLOOKUP(N178,'TC 30 agosto'!$A:$AQ,23,FALSE)</f>
        <v>PA-37</v>
      </c>
      <c r="P178" s="82" t="str">
        <f>+VLOOKUP(N178,'TC 30 agosto'!$A:$AQ,24,FALSE)</f>
        <v>Porcentaje de Autoridades Administrativas, Equipos Técnicos, capacitados en la Ruta de Restablecimiento de Derechos con Enfoque Diferencial Étnico.</v>
      </c>
      <c r="Q178" s="82" t="str">
        <f>+VLOOKUP(N178,'TC 3 junio'!$V:$W,2,FALSE)</f>
        <v>Porcentaje de Autoridades Administrativas, Equipos Técnicos, capacitados en la Ruta de Restablecimiento de Derechos con Enfoque Diferencial Étnico.</v>
      </c>
      <c r="R178" s="103">
        <f>+VLOOKUP(N178,'TC 30 agosto'!$A:$AQ,29,FALSE)</f>
        <v>0.33</v>
      </c>
      <c r="S178" s="93">
        <f>+VLOOKUP(N178,'TC 2 junio'!$1:$1048576,29,FALSE)</f>
        <v>0.33</v>
      </c>
      <c r="T178" s="106"/>
      <c r="U178" s="96">
        <f>+VLOOKUP(N178,'TC 30 agosto'!$1:$1048576,31,FALSE)</f>
        <v>0</v>
      </c>
      <c r="V178" s="21">
        <v>1</v>
      </c>
      <c r="W178" s="39" t="s">
        <v>183</v>
      </c>
      <c r="X178" s="40">
        <v>42387</v>
      </c>
      <c r="Y178" s="40">
        <v>42400</v>
      </c>
      <c r="Z178" s="108" t="s">
        <v>91</v>
      </c>
      <c r="AA178" s="108" t="str">
        <f>+VLOOKUP(N178,'TC 30 agosto'!$A:$F,6,FALSE)</f>
        <v xml:space="preserve">Mejora e Innovación </v>
      </c>
      <c r="AB178" s="86" t="s">
        <v>215</v>
      </c>
      <c r="AC178" s="100" t="str">
        <f>+VLOOKUP(N178,'TC 30 agosto'!$A:$V,22,FALSE)</f>
        <v>Dirección de Protección</v>
      </c>
    </row>
    <row r="179" spans="2:29" ht="34.200000000000003" customHeight="1" x14ac:dyDescent="0.3">
      <c r="B179" s="128"/>
      <c r="C179" s="128"/>
      <c r="D179" s="128"/>
      <c r="E179" s="128"/>
      <c r="F179" s="127"/>
      <c r="G179" s="85"/>
      <c r="H179" s="86"/>
      <c r="I179" s="83"/>
      <c r="J179" s="86"/>
      <c r="K179" s="83"/>
      <c r="L179" s="86"/>
      <c r="M179" s="83"/>
      <c r="N179" s="86" t="s">
        <v>321</v>
      </c>
      <c r="O179" s="83"/>
      <c r="P179" s="83"/>
      <c r="Q179" s="83"/>
      <c r="R179" s="104"/>
      <c r="S179" s="94"/>
      <c r="T179" s="107"/>
      <c r="U179" s="94"/>
      <c r="V179" s="21">
        <v>2</v>
      </c>
      <c r="W179" s="39" t="s">
        <v>184</v>
      </c>
      <c r="X179" s="40">
        <v>42401</v>
      </c>
      <c r="Y179" s="40">
        <v>42704</v>
      </c>
      <c r="Z179" s="109"/>
      <c r="AA179" s="109"/>
      <c r="AB179" s="86" t="s">
        <v>215</v>
      </c>
      <c r="AC179" s="100"/>
    </row>
    <row r="180" spans="2:29" ht="34.200000000000003" customHeight="1" x14ac:dyDescent="0.3">
      <c r="B180" s="128"/>
      <c r="C180" s="128"/>
      <c r="D180" s="128"/>
      <c r="E180" s="128"/>
      <c r="F180" s="127"/>
      <c r="G180" s="85"/>
      <c r="H180" s="86"/>
      <c r="I180" s="83"/>
      <c r="J180" s="86"/>
      <c r="K180" s="83"/>
      <c r="L180" s="86"/>
      <c r="M180" s="83"/>
      <c r="N180" s="86" t="s">
        <v>321</v>
      </c>
      <c r="O180" s="83"/>
      <c r="P180" s="83"/>
      <c r="Q180" s="83"/>
      <c r="R180" s="104"/>
      <c r="S180" s="94"/>
      <c r="T180" s="107"/>
      <c r="U180" s="94"/>
      <c r="V180" s="21">
        <v>3</v>
      </c>
      <c r="W180" s="39" t="s">
        <v>185</v>
      </c>
      <c r="X180" s="40">
        <v>42421</v>
      </c>
      <c r="Y180" s="40">
        <v>42674</v>
      </c>
      <c r="Z180" s="109"/>
      <c r="AA180" s="109"/>
      <c r="AB180" s="86" t="s">
        <v>215</v>
      </c>
      <c r="AC180" s="100"/>
    </row>
    <row r="181" spans="2:29" ht="34.200000000000003" customHeight="1" x14ac:dyDescent="0.3">
      <c r="B181" s="128"/>
      <c r="C181" s="128"/>
      <c r="D181" s="128"/>
      <c r="E181" s="128"/>
      <c r="F181" s="127"/>
      <c r="G181" s="85"/>
      <c r="H181" s="86"/>
      <c r="I181" s="83"/>
      <c r="J181" s="86"/>
      <c r="K181" s="83"/>
      <c r="L181" s="86"/>
      <c r="M181" s="83"/>
      <c r="N181" s="86" t="s">
        <v>321</v>
      </c>
      <c r="O181" s="83"/>
      <c r="P181" s="83"/>
      <c r="Q181" s="83"/>
      <c r="R181" s="104"/>
      <c r="S181" s="94"/>
      <c r="T181" s="107"/>
      <c r="U181" s="94"/>
      <c r="V181" s="22">
        <v>4</v>
      </c>
      <c r="W181" s="44"/>
      <c r="X181" s="43"/>
      <c r="Y181" s="43"/>
      <c r="Z181" s="109"/>
      <c r="AA181" s="109"/>
      <c r="AB181" s="86" t="s">
        <v>215</v>
      </c>
      <c r="AC181" s="100"/>
    </row>
    <row r="182" spans="2:29" ht="34.200000000000003" customHeight="1" x14ac:dyDescent="0.3">
      <c r="B182" s="128"/>
      <c r="C182" s="128"/>
      <c r="D182" s="128"/>
      <c r="E182" s="128"/>
      <c r="F182" s="127"/>
      <c r="G182" s="85"/>
      <c r="H182" s="86"/>
      <c r="I182" s="84"/>
      <c r="J182" s="86"/>
      <c r="K182" s="84"/>
      <c r="L182" s="86"/>
      <c r="M182" s="84"/>
      <c r="N182" s="86" t="s">
        <v>321</v>
      </c>
      <c r="O182" s="84"/>
      <c r="P182" s="84"/>
      <c r="Q182" s="84"/>
      <c r="R182" s="105"/>
      <c r="S182" s="95"/>
      <c r="T182" s="107"/>
      <c r="U182" s="95"/>
      <c r="V182" s="22">
        <v>5</v>
      </c>
      <c r="W182" s="44"/>
      <c r="X182" s="43"/>
      <c r="Y182" s="43"/>
      <c r="Z182" s="110"/>
      <c r="AA182" s="110"/>
      <c r="AB182" s="86" t="s">
        <v>215</v>
      </c>
      <c r="AC182" s="100"/>
    </row>
    <row r="183" spans="2:29" ht="34.200000000000003" customHeight="1" x14ac:dyDescent="0.3">
      <c r="B183" s="128"/>
      <c r="C183" s="128"/>
      <c r="D183" s="128"/>
      <c r="E183" s="128"/>
      <c r="F183" s="127"/>
      <c r="G183" s="85">
        <v>5</v>
      </c>
      <c r="H183" s="86" t="str">
        <f>+VLOOKUP(N183,'TC 30 agosto'!$A:$C,3,FALSE)</f>
        <v>Garantizar la protección integral de los NNA en coordinación con las instancias del SNBF.</v>
      </c>
      <c r="I183" s="82" t="str">
        <f>+VLOOKUP(N183,'TC 2 junio'!$1:$1048576,3,FALSE)</f>
        <v>Garantizar la protección integral de los NNA en coordinación con las instancias del SNBF.</v>
      </c>
      <c r="J183" s="86" t="str">
        <f>+VLOOKUP(N183,'TC 30 agosto'!$A:$AQ,15,FALSE)</f>
        <v>Gestión misional y de gobierno</v>
      </c>
      <c r="K183" s="82" t="str">
        <f>+VLOOKUP(N183,'TC 2 junio'!$1:$1048576,15,FALSE)</f>
        <v>Gestión misional y de gobierno</v>
      </c>
      <c r="L183" s="86" t="str">
        <f>+VLOOKUP(N183,'TC 30 agosto'!$A:$AQ,17,FALSE)</f>
        <v>Indicadores y metas de Gobierno</v>
      </c>
      <c r="M183" s="82" t="str">
        <f>+VLOOKUP(N183,'TC 2 junio'!$1:$1048576,17,FALSE)</f>
        <v>Indicadores y metas de Gobierno</v>
      </c>
      <c r="N183" s="86" t="s">
        <v>532</v>
      </c>
      <c r="O183" s="82" t="str">
        <f>+VLOOKUP(N183,'TC 30 agosto'!$A:$AQ,23,FALSE)</f>
        <v>PA-38</v>
      </c>
      <c r="P183" s="82" t="str">
        <f>+VLOOKUP(N183,'TC 30 agosto'!$A:$AQ,24,FALSE)</f>
        <v>Número de municipios con asistencia técnica para la implementación de las rutas de atención integral para el Restablecimiento de Derechos de la menor de 14 años embarazada.</v>
      </c>
      <c r="Q183" s="82" t="str">
        <f>+VLOOKUP(N183,'TC 3 junio'!$V:$W,2,FALSE)</f>
        <v>Número de municipios con asistencia técnica para la implementación de las rutas de atención integral para el Restablecimiento de Derechos de la menor de 14 años embarazada.</v>
      </c>
      <c r="R183" s="130">
        <f>+VLOOKUP(N183,'TC 30 agosto'!$A:$AQ,29,FALSE)</f>
        <v>250</v>
      </c>
      <c r="S183" s="96">
        <f>+VLOOKUP(N183,'TC 2 junio'!$1:$1048576,29,FALSE)</f>
        <v>250</v>
      </c>
      <c r="T183" s="107"/>
      <c r="U183" s="96">
        <f>+VLOOKUP(N183,'TC 30 agosto'!$1:$1048576,31,FALSE)</f>
        <v>0</v>
      </c>
      <c r="V183" s="21">
        <v>1</v>
      </c>
      <c r="W183" s="39" t="s">
        <v>186</v>
      </c>
      <c r="X183" s="40">
        <v>42401</v>
      </c>
      <c r="Y183" s="40">
        <v>42429</v>
      </c>
      <c r="Z183" s="108" t="s">
        <v>91</v>
      </c>
      <c r="AA183" s="108" t="str">
        <f>+VLOOKUP(N183,'TC 30 agosto'!$A:$F,6,FALSE)</f>
        <v xml:space="preserve">Mejora e Innovación </v>
      </c>
      <c r="AB183" s="86" t="s">
        <v>215</v>
      </c>
      <c r="AC183" s="100" t="str">
        <f>+VLOOKUP(N183,'TC 30 agosto'!$A:$V,22,FALSE)</f>
        <v>Dirección de Protección</v>
      </c>
    </row>
    <row r="184" spans="2:29" ht="34.200000000000003" customHeight="1" x14ac:dyDescent="0.3">
      <c r="B184" s="128"/>
      <c r="C184" s="128"/>
      <c r="D184" s="128"/>
      <c r="E184" s="128"/>
      <c r="F184" s="127"/>
      <c r="G184" s="85"/>
      <c r="H184" s="86"/>
      <c r="I184" s="83"/>
      <c r="J184" s="86"/>
      <c r="K184" s="83"/>
      <c r="L184" s="86"/>
      <c r="M184" s="83"/>
      <c r="N184" s="86" t="s">
        <v>322</v>
      </c>
      <c r="O184" s="83"/>
      <c r="P184" s="83"/>
      <c r="Q184" s="83"/>
      <c r="R184" s="104"/>
      <c r="S184" s="94"/>
      <c r="T184" s="107"/>
      <c r="U184" s="94"/>
      <c r="V184" s="21">
        <v>2</v>
      </c>
      <c r="W184" s="39" t="s">
        <v>187</v>
      </c>
      <c r="X184" s="40">
        <v>42401</v>
      </c>
      <c r="Y184" s="40">
        <v>42459</v>
      </c>
      <c r="Z184" s="109"/>
      <c r="AA184" s="109"/>
      <c r="AB184" s="86" t="s">
        <v>215</v>
      </c>
      <c r="AC184" s="100"/>
    </row>
    <row r="185" spans="2:29" ht="34.200000000000003" customHeight="1" x14ac:dyDescent="0.3">
      <c r="B185" s="128"/>
      <c r="C185" s="128"/>
      <c r="D185" s="128"/>
      <c r="E185" s="128"/>
      <c r="F185" s="127"/>
      <c r="G185" s="85"/>
      <c r="H185" s="86"/>
      <c r="I185" s="83"/>
      <c r="J185" s="86"/>
      <c r="K185" s="83"/>
      <c r="L185" s="86"/>
      <c r="M185" s="83"/>
      <c r="N185" s="86" t="s">
        <v>322</v>
      </c>
      <c r="O185" s="83"/>
      <c r="P185" s="83"/>
      <c r="Q185" s="83"/>
      <c r="R185" s="104"/>
      <c r="S185" s="94"/>
      <c r="T185" s="107"/>
      <c r="U185" s="94"/>
      <c r="V185" s="21">
        <v>3</v>
      </c>
      <c r="W185" s="39" t="s">
        <v>188</v>
      </c>
      <c r="X185" s="40">
        <v>42429</v>
      </c>
      <c r="Y185" s="40">
        <v>42735</v>
      </c>
      <c r="Z185" s="109"/>
      <c r="AA185" s="109"/>
      <c r="AB185" s="86" t="s">
        <v>215</v>
      </c>
      <c r="AC185" s="100"/>
    </row>
    <row r="186" spans="2:29" ht="34.200000000000003" customHeight="1" x14ac:dyDescent="0.3">
      <c r="B186" s="128"/>
      <c r="C186" s="128"/>
      <c r="D186" s="128"/>
      <c r="E186" s="128"/>
      <c r="F186" s="127"/>
      <c r="G186" s="85"/>
      <c r="H186" s="86"/>
      <c r="I186" s="83"/>
      <c r="J186" s="86"/>
      <c r="K186" s="83"/>
      <c r="L186" s="86"/>
      <c r="M186" s="83"/>
      <c r="N186" s="86" t="s">
        <v>322</v>
      </c>
      <c r="O186" s="83"/>
      <c r="P186" s="83"/>
      <c r="Q186" s="83"/>
      <c r="R186" s="104"/>
      <c r="S186" s="94"/>
      <c r="T186" s="107"/>
      <c r="U186" s="94"/>
      <c r="V186" s="22">
        <v>4</v>
      </c>
      <c r="W186" s="41" t="s">
        <v>189</v>
      </c>
      <c r="X186" s="40">
        <v>42644</v>
      </c>
      <c r="Y186" s="40">
        <v>42735</v>
      </c>
      <c r="Z186" s="109"/>
      <c r="AA186" s="109"/>
      <c r="AB186" s="86" t="s">
        <v>215</v>
      </c>
      <c r="AC186" s="100"/>
    </row>
    <row r="187" spans="2:29" ht="34.200000000000003" customHeight="1" x14ac:dyDescent="0.3">
      <c r="B187" s="128"/>
      <c r="C187" s="128"/>
      <c r="D187" s="128"/>
      <c r="E187" s="128"/>
      <c r="F187" s="127"/>
      <c r="G187" s="85"/>
      <c r="H187" s="86"/>
      <c r="I187" s="84"/>
      <c r="J187" s="86"/>
      <c r="K187" s="84"/>
      <c r="L187" s="86"/>
      <c r="M187" s="84"/>
      <c r="N187" s="86" t="s">
        <v>322</v>
      </c>
      <c r="O187" s="84"/>
      <c r="P187" s="84"/>
      <c r="Q187" s="84"/>
      <c r="R187" s="105"/>
      <c r="S187" s="95"/>
      <c r="T187" s="107"/>
      <c r="U187" s="95"/>
      <c r="V187" s="22">
        <v>5</v>
      </c>
      <c r="W187" s="44"/>
      <c r="X187" s="43"/>
      <c r="Y187" s="43"/>
      <c r="Z187" s="110"/>
      <c r="AA187" s="110"/>
      <c r="AB187" s="86" t="s">
        <v>215</v>
      </c>
      <c r="AC187" s="100"/>
    </row>
    <row r="188" spans="2:29" s="7" customFormat="1" ht="34.200000000000003" customHeight="1" x14ac:dyDescent="0.3">
      <c r="B188" s="128"/>
      <c r="C188" s="128"/>
      <c r="D188" s="128"/>
      <c r="E188" s="128"/>
      <c r="F188" s="127"/>
      <c r="G188" s="85">
        <v>5</v>
      </c>
      <c r="H188" s="86" t="str">
        <f>+VLOOKUP(N188,'TC 30 agosto'!$A:$C,3,FALSE)</f>
        <v>Garantizar la protección integral de los NNA en coordinación con las instancias del SNBF.</v>
      </c>
      <c r="I188" s="82" t="str">
        <f>+VLOOKUP(N188,'TC 2 junio'!$1:$1048576,3,FALSE)</f>
        <v>Garantizar la protección integral de los NNA en coordinación con las instancias del SNBF.</v>
      </c>
      <c r="J188" s="86" t="str">
        <f>+VLOOKUP(N188,'TC 30 agosto'!$A:$AQ,15,FALSE)</f>
        <v>Gestión misional y de gobierno</v>
      </c>
      <c r="K188" s="82" t="str">
        <f>+VLOOKUP(N188,'TC 2 junio'!$1:$1048576,15,FALSE)</f>
        <v>Gestión misional y de gobierno</v>
      </c>
      <c r="L188" s="86" t="str">
        <f>+VLOOKUP(N188,'TC 30 agosto'!$A:$AQ,17,FALSE)</f>
        <v>Indicadores y metas de Gobierno</v>
      </c>
      <c r="M188" s="82" t="str">
        <f>+VLOOKUP(N188,'TC 2 junio'!$1:$1048576,17,FALSE)</f>
        <v>Indicadores y metas de Gobierno</v>
      </c>
      <c r="N188" s="86" t="s">
        <v>323</v>
      </c>
      <c r="O188" s="82" t="str">
        <f>+VLOOKUP(N188,'TC 30 agosto'!$A:$AQ,23,FALSE)</f>
        <v>PA-39</v>
      </c>
      <c r="P188" s="82" t="str">
        <f>+VLOOKUP(N188,'TC 30 agosto'!$A:$AQ,24,FALSE)</f>
        <v>Porcentaje de Niños, niñas y adolescentes SIN características especiales con familia asignada.</v>
      </c>
      <c r="Q188" s="82" t="str">
        <f>+VLOOKUP(N188,'TC 3 junio'!$V:$W,2,FALSE)</f>
        <v>Porcentaje de Niños, niñas y adolescentes SIN características especiales con familia asignada.</v>
      </c>
      <c r="R188" s="103">
        <f>+VLOOKUP(N188,'TC 30 agosto'!$A:$AQ,29,FALSE)</f>
        <v>1</v>
      </c>
      <c r="S188" s="93">
        <f>+VLOOKUP(N188,'TC 2 junio'!$1:$1048576,29,FALSE)</f>
        <v>1</v>
      </c>
      <c r="T188" s="118" t="s">
        <v>685</v>
      </c>
      <c r="U188" s="96" t="str">
        <f>+VLOOKUP(N188,'TC 30 agosto'!$1:$1048576,31,FALSE)</f>
        <v>x</v>
      </c>
      <c r="V188" s="21">
        <v>1</v>
      </c>
      <c r="W188" s="39" t="s">
        <v>190</v>
      </c>
      <c r="X188" s="40">
        <v>42401</v>
      </c>
      <c r="Y188" s="40">
        <v>42735</v>
      </c>
      <c r="Z188" s="86" t="s">
        <v>93</v>
      </c>
      <c r="AA188" s="108" t="str">
        <f>+VLOOKUP(N188,'TC 30 agosto'!$A:$F,6,FALSE)</f>
        <v>Protección</v>
      </c>
      <c r="AB188" s="86" t="s">
        <v>215</v>
      </c>
      <c r="AC188" s="100" t="str">
        <f>+VLOOKUP(N188,'TC 30 agosto'!$A:$V,22,FALSE)</f>
        <v>Dirección de Protección</v>
      </c>
    </row>
    <row r="189" spans="2:29" s="7" customFormat="1" ht="34.200000000000003" customHeight="1" x14ac:dyDescent="0.3">
      <c r="B189" s="128"/>
      <c r="C189" s="128"/>
      <c r="D189" s="128"/>
      <c r="E189" s="128"/>
      <c r="F189" s="127"/>
      <c r="G189" s="85"/>
      <c r="H189" s="86"/>
      <c r="I189" s="83"/>
      <c r="J189" s="86"/>
      <c r="K189" s="83"/>
      <c r="L189" s="86"/>
      <c r="M189" s="83"/>
      <c r="N189" s="86" t="s">
        <v>323</v>
      </c>
      <c r="O189" s="83"/>
      <c r="P189" s="83"/>
      <c r="Q189" s="83"/>
      <c r="R189" s="104"/>
      <c r="S189" s="94"/>
      <c r="T189" s="119"/>
      <c r="U189" s="94"/>
      <c r="V189" s="21">
        <v>2</v>
      </c>
      <c r="W189" s="39" t="s">
        <v>191</v>
      </c>
      <c r="X189" s="40">
        <v>42401</v>
      </c>
      <c r="Y189" s="40">
        <v>42735</v>
      </c>
      <c r="Z189" s="86" t="s">
        <v>93</v>
      </c>
      <c r="AA189" s="109"/>
      <c r="AB189" s="86" t="s">
        <v>215</v>
      </c>
      <c r="AC189" s="100"/>
    </row>
    <row r="190" spans="2:29" s="7" customFormat="1" ht="34.200000000000003" customHeight="1" x14ac:dyDescent="0.3">
      <c r="B190" s="128"/>
      <c r="C190" s="128"/>
      <c r="D190" s="128"/>
      <c r="E190" s="128"/>
      <c r="F190" s="127"/>
      <c r="G190" s="85"/>
      <c r="H190" s="86"/>
      <c r="I190" s="83"/>
      <c r="J190" s="86"/>
      <c r="K190" s="83"/>
      <c r="L190" s="86"/>
      <c r="M190" s="83"/>
      <c r="N190" s="86" t="s">
        <v>323</v>
      </c>
      <c r="O190" s="83"/>
      <c r="P190" s="83"/>
      <c r="Q190" s="83"/>
      <c r="R190" s="104"/>
      <c r="S190" s="94"/>
      <c r="T190" s="119"/>
      <c r="U190" s="94"/>
      <c r="V190" s="21">
        <v>3</v>
      </c>
      <c r="W190" s="39" t="s">
        <v>192</v>
      </c>
      <c r="X190" s="40">
        <v>42424</v>
      </c>
      <c r="Y190" s="40">
        <v>42612</v>
      </c>
      <c r="Z190" s="86" t="s">
        <v>93</v>
      </c>
      <c r="AA190" s="109"/>
      <c r="AB190" s="86" t="s">
        <v>215</v>
      </c>
      <c r="AC190" s="100"/>
    </row>
    <row r="191" spans="2:29" s="7" customFormat="1" ht="34.200000000000003" customHeight="1" x14ac:dyDescent="0.3">
      <c r="B191" s="128"/>
      <c r="C191" s="128"/>
      <c r="D191" s="128"/>
      <c r="E191" s="128"/>
      <c r="F191" s="127"/>
      <c r="G191" s="85"/>
      <c r="H191" s="86"/>
      <c r="I191" s="83"/>
      <c r="J191" s="86"/>
      <c r="K191" s="83"/>
      <c r="L191" s="86"/>
      <c r="M191" s="83"/>
      <c r="N191" s="86" t="s">
        <v>323</v>
      </c>
      <c r="O191" s="83"/>
      <c r="P191" s="83"/>
      <c r="Q191" s="83"/>
      <c r="R191" s="104"/>
      <c r="S191" s="94"/>
      <c r="T191" s="119"/>
      <c r="U191" s="94"/>
      <c r="V191" s="22">
        <v>4</v>
      </c>
      <c r="W191" s="41" t="s">
        <v>683</v>
      </c>
      <c r="X191" s="40">
        <v>42430</v>
      </c>
      <c r="Y191" s="40">
        <v>42735</v>
      </c>
      <c r="Z191" s="86" t="s">
        <v>93</v>
      </c>
      <c r="AA191" s="109"/>
      <c r="AB191" s="86" t="s">
        <v>215</v>
      </c>
      <c r="AC191" s="100"/>
    </row>
    <row r="192" spans="2:29" s="7" customFormat="1" ht="34.200000000000003" customHeight="1" x14ac:dyDescent="0.3">
      <c r="B192" s="128"/>
      <c r="C192" s="128"/>
      <c r="D192" s="128"/>
      <c r="E192" s="128"/>
      <c r="F192" s="127"/>
      <c r="G192" s="85"/>
      <c r="H192" s="86"/>
      <c r="I192" s="84"/>
      <c r="J192" s="86"/>
      <c r="K192" s="84"/>
      <c r="L192" s="86"/>
      <c r="M192" s="84"/>
      <c r="N192" s="86" t="s">
        <v>323</v>
      </c>
      <c r="O192" s="84"/>
      <c r="P192" s="84"/>
      <c r="Q192" s="84"/>
      <c r="R192" s="105"/>
      <c r="S192" s="95"/>
      <c r="T192" s="119"/>
      <c r="U192" s="95"/>
      <c r="V192" s="22">
        <v>5</v>
      </c>
      <c r="W192" s="44"/>
      <c r="X192" s="43"/>
      <c r="Y192" s="43"/>
      <c r="Z192" s="86" t="s">
        <v>93</v>
      </c>
      <c r="AA192" s="110"/>
      <c r="AB192" s="86" t="s">
        <v>215</v>
      </c>
      <c r="AC192" s="100"/>
    </row>
    <row r="193" spans="2:29" ht="34.200000000000003" customHeight="1" x14ac:dyDescent="0.3">
      <c r="B193" s="128"/>
      <c r="C193" s="128"/>
      <c r="D193" s="128"/>
      <c r="E193" s="128"/>
      <c r="F193" s="127"/>
      <c r="G193" s="85">
        <v>5</v>
      </c>
      <c r="H193" s="86" t="str">
        <f>+VLOOKUP(N193,'TC 30 agosto'!$A:$C,3,FALSE)</f>
        <v>Garantizar la protección integral de los NNA en coordinación con las instancias del SNBF.</v>
      </c>
      <c r="I193" s="82" t="str">
        <f>+VLOOKUP(N193,'TC 2 junio'!$1:$1048576,3,FALSE)</f>
        <v>Garantizar la protección integral de los NNA en coordinación con las instancias del SNBF.</v>
      </c>
      <c r="J193" s="86" t="str">
        <f>+VLOOKUP(N193,'TC 30 agosto'!$A:$AQ,15,FALSE)</f>
        <v>Gestión misional y de gobierno</v>
      </c>
      <c r="K193" s="82" t="str">
        <f>+VLOOKUP(N193,'TC 2 junio'!$1:$1048576,15,FALSE)</f>
        <v>Gestión misional y de gobierno</v>
      </c>
      <c r="L193" s="86" t="str">
        <f>+VLOOKUP(N193,'TC 30 agosto'!$A:$AQ,17,FALSE)</f>
        <v>Indicadores y metas de Gobierno</v>
      </c>
      <c r="M193" s="82" t="str">
        <f>+VLOOKUP(N193,'TC 2 junio'!$1:$1048576,17,FALSE)</f>
        <v>Indicadores y metas de Gobierno</v>
      </c>
      <c r="N193" s="86" t="s">
        <v>533</v>
      </c>
      <c r="O193" s="82" t="str">
        <f>+VLOOKUP(N193,'TC 30 agosto'!$A:$AQ,23,FALSE)</f>
        <v>PA-40</v>
      </c>
      <c r="P193" s="82" t="str">
        <f>+VLOOKUP(N193,'TC 30 agosto'!$A:$AQ,24,FALSE)</f>
        <v>Porcentaje de Niños, niñas y adolescentes CON características y necesidades especiales, con familia asignada.</v>
      </c>
      <c r="Q193" s="82" t="str">
        <f>+VLOOKUP(N193,'TC 3 junio'!$V:$W,2,FALSE)</f>
        <v>Porcentaje de Niños, niñas y adolescentes CON características y necesidades especiales, con familia asignada.</v>
      </c>
      <c r="R193" s="103">
        <f>+VLOOKUP(N193,'TC 30 agosto'!$A:$AQ,29,FALSE)</f>
        <v>0.65</v>
      </c>
      <c r="S193" s="93">
        <f>+VLOOKUP(N193,'TC 2 junio'!$1:$1048576,29,FALSE)</f>
        <v>0.65</v>
      </c>
      <c r="T193" s="118" t="s">
        <v>685</v>
      </c>
      <c r="U193" s="96" t="str">
        <f>+VLOOKUP(N193,'TC 30 agosto'!$1:$1048576,31,FALSE)</f>
        <v>x</v>
      </c>
      <c r="V193" s="21">
        <v>1</v>
      </c>
      <c r="W193" s="39" t="s">
        <v>190</v>
      </c>
      <c r="X193" s="40">
        <v>42401</v>
      </c>
      <c r="Y193" s="40">
        <v>42735</v>
      </c>
      <c r="Z193" s="86" t="s">
        <v>93</v>
      </c>
      <c r="AA193" s="108" t="str">
        <f>+VLOOKUP(N193,'TC 30 agosto'!$A:$F,6,FALSE)</f>
        <v>Protección</v>
      </c>
      <c r="AB193" s="86" t="s">
        <v>215</v>
      </c>
      <c r="AC193" s="100" t="str">
        <f>+VLOOKUP(N193,'TC 30 agosto'!$A:$V,22,FALSE)</f>
        <v>Dirección de Protección</v>
      </c>
    </row>
    <row r="194" spans="2:29" ht="34.200000000000003" customHeight="1" x14ac:dyDescent="0.3">
      <c r="B194" s="128"/>
      <c r="C194" s="128"/>
      <c r="D194" s="128"/>
      <c r="E194" s="128"/>
      <c r="F194" s="127"/>
      <c r="G194" s="85"/>
      <c r="H194" s="86"/>
      <c r="I194" s="83"/>
      <c r="J194" s="86"/>
      <c r="K194" s="83"/>
      <c r="L194" s="86"/>
      <c r="M194" s="83"/>
      <c r="N194" s="86" t="s">
        <v>324</v>
      </c>
      <c r="O194" s="83"/>
      <c r="P194" s="83"/>
      <c r="Q194" s="83"/>
      <c r="R194" s="104"/>
      <c r="S194" s="94"/>
      <c r="T194" s="119"/>
      <c r="U194" s="94"/>
      <c r="V194" s="21">
        <v>2</v>
      </c>
      <c r="W194" s="39" t="s">
        <v>193</v>
      </c>
      <c r="X194" s="40">
        <v>42401</v>
      </c>
      <c r="Y194" s="40">
        <v>42735</v>
      </c>
      <c r="Z194" s="86" t="s">
        <v>93</v>
      </c>
      <c r="AA194" s="109"/>
      <c r="AB194" s="86" t="s">
        <v>215</v>
      </c>
      <c r="AC194" s="100"/>
    </row>
    <row r="195" spans="2:29" ht="34.200000000000003" customHeight="1" x14ac:dyDescent="0.3">
      <c r="B195" s="128"/>
      <c r="C195" s="128"/>
      <c r="D195" s="128"/>
      <c r="E195" s="128"/>
      <c r="F195" s="127"/>
      <c r="G195" s="85"/>
      <c r="H195" s="86"/>
      <c r="I195" s="83"/>
      <c r="J195" s="86"/>
      <c r="K195" s="83"/>
      <c r="L195" s="86"/>
      <c r="M195" s="83"/>
      <c r="N195" s="86" t="s">
        <v>324</v>
      </c>
      <c r="O195" s="83"/>
      <c r="P195" s="83"/>
      <c r="Q195" s="83"/>
      <c r="R195" s="104"/>
      <c r="S195" s="94"/>
      <c r="T195" s="119"/>
      <c r="U195" s="94"/>
      <c r="V195" s="21">
        <v>3</v>
      </c>
      <c r="W195" s="39" t="s">
        <v>194</v>
      </c>
      <c r="X195" s="40">
        <v>42430</v>
      </c>
      <c r="Y195" s="40">
        <v>42674</v>
      </c>
      <c r="Z195" s="86" t="s">
        <v>93</v>
      </c>
      <c r="AA195" s="109"/>
      <c r="AB195" s="86" t="s">
        <v>215</v>
      </c>
      <c r="AC195" s="100"/>
    </row>
    <row r="196" spans="2:29" ht="34.200000000000003" customHeight="1" x14ac:dyDescent="0.3">
      <c r="B196" s="128"/>
      <c r="C196" s="128"/>
      <c r="D196" s="128"/>
      <c r="E196" s="128"/>
      <c r="F196" s="127"/>
      <c r="G196" s="85"/>
      <c r="H196" s="86"/>
      <c r="I196" s="83"/>
      <c r="J196" s="86"/>
      <c r="K196" s="83"/>
      <c r="L196" s="86"/>
      <c r="M196" s="83"/>
      <c r="N196" s="86" t="s">
        <v>324</v>
      </c>
      <c r="O196" s="83"/>
      <c r="P196" s="83"/>
      <c r="Q196" s="83"/>
      <c r="R196" s="104"/>
      <c r="S196" s="94"/>
      <c r="T196" s="119"/>
      <c r="U196" s="94"/>
      <c r="V196" s="22">
        <v>4</v>
      </c>
      <c r="W196" s="41" t="s">
        <v>683</v>
      </c>
      <c r="X196" s="40">
        <v>42430</v>
      </c>
      <c r="Y196" s="40">
        <v>42735</v>
      </c>
      <c r="Z196" s="86" t="s">
        <v>93</v>
      </c>
      <c r="AA196" s="109"/>
      <c r="AB196" s="86" t="s">
        <v>215</v>
      </c>
      <c r="AC196" s="100"/>
    </row>
    <row r="197" spans="2:29" ht="34.200000000000003" customHeight="1" x14ac:dyDescent="0.3">
      <c r="B197" s="128"/>
      <c r="C197" s="128"/>
      <c r="D197" s="128"/>
      <c r="E197" s="128"/>
      <c r="F197" s="127"/>
      <c r="G197" s="85"/>
      <c r="H197" s="86"/>
      <c r="I197" s="84"/>
      <c r="J197" s="86"/>
      <c r="K197" s="84"/>
      <c r="L197" s="86"/>
      <c r="M197" s="84"/>
      <c r="N197" s="86"/>
      <c r="O197" s="84"/>
      <c r="P197" s="84"/>
      <c r="Q197" s="84"/>
      <c r="R197" s="105"/>
      <c r="S197" s="95"/>
      <c r="T197" s="119"/>
      <c r="U197" s="95"/>
      <c r="V197" s="22">
        <v>5</v>
      </c>
      <c r="W197" s="41" t="s">
        <v>195</v>
      </c>
      <c r="X197" s="40">
        <v>42522</v>
      </c>
      <c r="Y197" s="40">
        <v>42735</v>
      </c>
      <c r="Z197" s="86"/>
      <c r="AA197" s="110"/>
      <c r="AB197" s="86"/>
      <c r="AC197" s="100"/>
    </row>
    <row r="198" spans="2:29" ht="34.200000000000003" customHeight="1" x14ac:dyDescent="0.3">
      <c r="B198" s="128"/>
      <c r="C198" s="128"/>
      <c r="D198" s="128"/>
      <c r="E198" s="128"/>
      <c r="F198" s="127"/>
      <c r="G198" s="85">
        <v>5</v>
      </c>
      <c r="H198" s="86" t="str">
        <f>+VLOOKUP(N198,'TC 30 agosto'!$A:$C,3,FALSE)</f>
        <v>Garantizar la protección integral de los NNA en coordinación con las instancias del SNBF.</v>
      </c>
      <c r="I198" s="82" t="str">
        <f>+VLOOKUP(N198,'TC 2 junio'!$1:$1048576,3,FALSE)</f>
        <v>Garantizar la protección integral de los NNA en coordinación con las instancias del SNBF.</v>
      </c>
      <c r="J198" s="86" t="str">
        <f>+VLOOKUP(N198,'TC 30 agosto'!$A:$AQ,15,FALSE)</f>
        <v>Gestión misional y de gobierno</v>
      </c>
      <c r="K198" s="82" t="str">
        <f>+VLOOKUP(N198,'TC 2 junio'!$1:$1048576,15,FALSE)</f>
        <v>Gestión misional y de gobierno</v>
      </c>
      <c r="L198" s="86" t="str">
        <f>+VLOOKUP(N198,'TC 30 agosto'!$A:$AQ,17,FALSE)</f>
        <v>Indicadores y metas de Gobierno</v>
      </c>
      <c r="M198" s="82" t="str">
        <f>+VLOOKUP(N198,'TC 2 junio'!$1:$1048576,17,FALSE)</f>
        <v>Indicadores y metas de Gobierno</v>
      </c>
      <c r="N198" s="86" t="s">
        <v>534</v>
      </c>
      <c r="O198" s="82" t="str">
        <f>+VLOOKUP(N198,'TC 30 agosto'!$A:$AQ,23,FALSE)</f>
        <v>PA-41</v>
      </c>
      <c r="P198" s="82" t="str">
        <f>+VLOOKUP(N198,'TC 30 agosto'!$A:$AQ,24,FALSE)</f>
        <v>Porcentaje de niños, niñas y adolescentes que cumple con el número de informes de seguimientos post adopción</v>
      </c>
      <c r="Q198" s="82" t="str">
        <f>+VLOOKUP(N198,'TC 3 junio'!$V:$W,2,FALSE)</f>
        <v>Porcentaje de niños, niñas y adolescentes que cumple con el número de informes de seguimientos post adopción</v>
      </c>
      <c r="R198" s="103">
        <f>+VLOOKUP(N198,'TC 30 agosto'!$A:$AQ,29,FALSE)</f>
        <v>1</v>
      </c>
      <c r="S198" s="93">
        <f>+VLOOKUP(N198,'TC 2 junio'!$1:$1048576,29,FALSE)</f>
        <v>1</v>
      </c>
      <c r="T198" s="118" t="s">
        <v>685</v>
      </c>
      <c r="U198" s="96" t="str">
        <f>+VLOOKUP(N198,'TC 30 agosto'!$1:$1048576,31,FALSE)</f>
        <v>x</v>
      </c>
      <c r="V198" s="21">
        <v>1</v>
      </c>
      <c r="W198" s="39" t="s">
        <v>196</v>
      </c>
      <c r="X198" s="40">
        <v>42401</v>
      </c>
      <c r="Y198" s="40">
        <v>42735</v>
      </c>
      <c r="Z198" s="86" t="s">
        <v>93</v>
      </c>
      <c r="AA198" s="108" t="str">
        <f>+VLOOKUP(N198,'TC 30 agosto'!$A:$F,6,FALSE)</f>
        <v>Protección</v>
      </c>
      <c r="AB198" s="86" t="s">
        <v>215</v>
      </c>
      <c r="AC198" s="100" t="str">
        <f>+VLOOKUP(N198,'TC 30 agosto'!$A:$V,22,FALSE)</f>
        <v>Dirección de Protección</v>
      </c>
    </row>
    <row r="199" spans="2:29" ht="34.200000000000003" customHeight="1" x14ac:dyDescent="0.3">
      <c r="B199" s="128"/>
      <c r="C199" s="128"/>
      <c r="D199" s="128"/>
      <c r="E199" s="128"/>
      <c r="F199" s="127"/>
      <c r="G199" s="85"/>
      <c r="H199" s="86"/>
      <c r="I199" s="83"/>
      <c r="J199" s="86"/>
      <c r="K199" s="83"/>
      <c r="L199" s="86"/>
      <c r="M199" s="83"/>
      <c r="N199" s="86" t="s">
        <v>325</v>
      </c>
      <c r="O199" s="83"/>
      <c r="P199" s="83"/>
      <c r="Q199" s="83"/>
      <c r="R199" s="104"/>
      <c r="S199" s="94"/>
      <c r="T199" s="119"/>
      <c r="U199" s="94"/>
      <c r="V199" s="21">
        <v>2</v>
      </c>
      <c r="W199" s="39" t="s">
        <v>197</v>
      </c>
      <c r="X199" s="40">
        <v>42401</v>
      </c>
      <c r="Y199" s="40">
        <v>42735</v>
      </c>
      <c r="Z199" s="86" t="s">
        <v>93</v>
      </c>
      <c r="AA199" s="109"/>
      <c r="AB199" s="86" t="s">
        <v>215</v>
      </c>
      <c r="AC199" s="100"/>
    </row>
    <row r="200" spans="2:29" ht="34.200000000000003" customHeight="1" x14ac:dyDescent="0.3">
      <c r="B200" s="128"/>
      <c r="C200" s="128"/>
      <c r="D200" s="128"/>
      <c r="E200" s="128"/>
      <c r="F200" s="127"/>
      <c r="G200" s="85"/>
      <c r="H200" s="86"/>
      <c r="I200" s="83"/>
      <c r="J200" s="86"/>
      <c r="K200" s="83"/>
      <c r="L200" s="86"/>
      <c r="M200" s="83"/>
      <c r="N200" s="86" t="s">
        <v>325</v>
      </c>
      <c r="O200" s="83"/>
      <c r="P200" s="83"/>
      <c r="Q200" s="83"/>
      <c r="R200" s="104"/>
      <c r="S200" s="94"/>
      <c r="T200" s="119"/>
      <c r="U200" s="94"/>
      <c r="V200" s="21">
        <v>3</v>
      </c>
      <c r="W200" s="39" t="s">
        <v>198</v>
      </c>
      <c r="X200" s="40">
        <v>42401</v>
      </c>
      <c r="Y200" s="40">
        <v>42735</v>
      </c>
      <c r="Z200" s="86" t="s">
        <v>93</v>
      </c>
      <c r="AA200" s="109"/>
      <c r="AB200" s="86" t="s">
        <v>215</v>
      </c>
      <c r="AC200" s="100"/>
    </row>
    <row r="201" spans="2:29" ht="34.200000000000003" customHeight="1" x14ac:dyDescent="0.3">
      <c r="B201" s="128"/>
      <c r="C201" s="128"/>
      <c r="D201" s="128"/>
      <c r="E201" s="128"/>
      <c r="F201" s="127"/>
      <c r="G201" s="85"/>
      <c r="H201" s="86"/>
      <c r="I201" s="83"/>
      <c r="J201" s="86"/>
      <c r="K201" s="83"/>
      <c r="L201" s="86"/>
      <c r="M201" s="83"/>
      <c r="N201" s="86" t="s">
        <v>325</v>
      </c>
      <c r="O201" s="83"/>
      <c r="P201" s="83"/>
      <c r="Q201" s="83"/>
      <c r="R201" s="104"/>
      <c r="S201" s="94"/>
      <c r="T201" s="119"/>
      <c r="U201" s="94"/>
      <c r="V201" s="22">
        <v>4</v>
      </c>
      <c r="W201" s="41" t="s">
        <v>199</v>
      </c>
      <c r="X201" s="40">
        <v>42401</v>
      </c>
      <c r="Y201" s="40">
        <v>42735</v>
      </c>
      <c r="Z201" s="86" t="s">
        <v>93</v>
      </c>
      <c r="AA201" s="109"/>
      <c r="AB201" s="86" t="s">
        <v>215</v>
      </c>
      <c r="AC201" s="100"/>
    </row>
    <row r="202" spans="2:29" ht="34.200000000000003" customHeight="1" x14ac:dyDescent="0.3">
      <c r="B202" s="128"/>
      <c r="C202" s="128"/>
      <c r="D202" s="128"/>
      <c r="E202" s="128"/>
      <c r="F202" s="127"/>
      <c r="G202" s="85"/>
      <c r="H202" s="86"/>
      <c r="I202" s="84"/>
      <c r="J202" s="86"/>
      <c r="K202" s="84"/>
      <c r="L202" s="86"/>
      <c r="M202" s="84"/>
      <c r="N202" s="86" t="s">
        <v>325</v>
      </c>
      <c r="O202" s="84"/>
      <c r="P202" s="84"/>
      <c r="Q202" s="84"/>
      <c r="R202" s="105"/>
      <c r="S202" s="95"/>
      <c r="T202" s="119"/>
      <c r="U202" s="95"/>
      <c r="V202" s="22">
        <v>5</v>
      </c>
      <c r="W202" s="41" t="s">
        <v>200</v>
      </c>
      <c r="X202" s="40">
        <v>42401</v>
      </c>
      <c r="Y202" s="40">
        <v>42735</v>
      </c>
      <c r="Z202" s="86" t="s">
        <v>93</v>
      </c>
      <c r="AA202" s="110"/>
      <c r="AB202" s="86" t="s">
        <v>215</v>
      </c>
      <c r="AC202" s="100"/>
    </row>
    <row r="203" spans="2:29" ht="34.200000000000003" customHeight="1" x14ac:dyDescent="0.3">
      <c r="B203" s="128"/>
      <c r="C203" s="128"/>
      <c r="D203" s="128"/>
      <c r="E203" s="128"/>
      <c r="F203" s="127"/>
      <c r="G203" s="85">
        <v>5</v>
      </c>
      <c r="H203" s="86" t="str">
        <f>+VLOOKUP(N203,'TC 30 agosto'!$A:$C,3,FALSE)</f>
        <v>Garantizar la protección integral de los NNA en coordinación con las instancias del SNBF.</v>
      </c>
      <c r="I203" s="82" t="str">
        <f>+VLOOKUP(N203,'TC 2 junio'!$1:$1048576,3,FALSE)</f>
        <v>Garantizar la protección integral de los NNA en coordinación con las instancias del SNBF.</v>
      </c>
      <c r="J203" s="86" t="str">
        <f>+VLOOKUP(N203,'TC 30 agosto'!$A:$AQ,15,FALSE)</f>
        <v>Gestión misional y de gobierno</v>
      </c>
      <c r="K203" s="82" t="str">
        <f>+VLOOKUP(N203,'TC 2 junio'!$1:$1048576,15,FALSE)</f>
        <v>Gestión misional y de gobierno</v>
      </c>
      <c r="L203" s="86" t="str">
        <f>+VLOOKUP(N203,'TC 30 agosto'!$A:$AQ,17,FALSE)</f>
        <v>Indicadores y metas de Gobierno</v>
      </c>
      <c r="M203" s="82" t="str">
        <f>+VLOOKUP(N203,'TC 2 junio'!$1:$1048576,17,FALSE)</f>
        <v>Indicadores y metas de Gobierno</v>
      </c>
      <c r="N203" s="86" t="s">
        <v>535</v>
      </c>
      <c r="O203" s="82" t="str">
        <f>+VLOOKUP(N203,'TC 30 agosto'!$A:$AQ,23,FALSE)</f>
        <v>PA-42</v>
      </c>
      <c r="P203" s="82" t="str">
        <f>+VLOOKUP(N203,'TC 30 agosto'!$A:$AQ,24,FALSE)</f>
        <v>Porcentaje de adolescentes y jóvenes del SRPA, con más de seis meses de permanencia en el  Programa de Atención  con la garantía de ejercicio de  sus derechos (Identidad, Salud y Educación)</v>
      </c>
      <c r="Q203" s="82" t="str">
        <f>+VLOOKUP(N203,'TC 3 junio'!$V:$W,2,FALSE)</f>
        <v>Porcentaje de adolescentes y jóvenes del SRPA, con más de seis meses de permanencia en el  Programa de Atención  con la garantía de ejercicio de  sus derechos (Identidad, Salud y Educación)</v>
      </c>
      <c r="R203" s="103">
        <f>+VLOOKUP(N203,'TC 30 agosto'!$A:$AQ,29,FALSE)</f>
        <v>1</v>
      </c>
      <c r="S203" s="93">
        <f>+VLOOKUP(N203,'TC 2 junio'!$1:$1048576,29,FALSE)</f>
        <v>1</v>
      </c>
      <c r="T203" s="118" t="s">
        <v>685</v>
      </c>
      <c r="U203" s="96" t="str">
        <f>+VLOOKUP(N203,'TC 30 agosto'!$1:$1048576,31,FALSE)</f>
        <v>x</v>
      </c>
      <c r="V203" s="21">
        <v>1</v>
      </c>
      <c r="W203" s="39" t="s">
        <v>201</v>
      </c>
      <c r="X203" s="40">
        <v>42398</v>
      </c>
      <c r="Y203" s="40">
        <v>42490</v>
      </c>
      <c r="Z203" s="86" t="s">
        <v>93</v>
      </c>
      <c r="AA203" s="108" t="str">
        <f>+VLOOKUP(N203,'TC 30 agosto'!$A:$F,6,FALSE)</f>
        <v>Protección</v>
      </c>
      <c r="AB203" s="86" t="s">
        <v>215</v>
      </c>
      <c r="AC203" s="100" t="str">
        <f>+VLOOKUP(N203,'TC 30 agosto'!$A:$V,22,FALSE)</f>
        <v>Dirección de Protección</v>
      </c>
    </row>
    <row r="204" spans="2:29" ht="34.200000000000003" customHeight="1" x14ac:dyDescent="0.3">
      <c r="B204" s="128"/>
      <c r="C204" s="128"/>
      <c r="D204" s="128"/>
      <c r="E204" s="128"/>
      <c r="F204" s="127"/>
      <c r="G204" s="85"/>
      <c r="H204" s="86"/>
      <c r="I204" s="83"/>
      <c r="J204" s="86"/>
      <c r="K204" s="83"/>
      <c r="L204" s="86"/>
      <c r="M204" s="83"/>
      <c r="N204" s="86" t="s">
        <v>326</v>
      </c>
      <c r="O204" s="83"/>
      <c r="P204" s="83"/>
      <c r="Q204" s="83"/>
      <c r="R204" s="104"/>
      <c r="S204" s="94"/>
      <c r="T204" s="119"/>
      <c r="U204" s="94"/>
      <c r="V204" s="21">
        <v>2</v>
      </c>
      <c r="W204" s="39" t="s">
        <v>202</v>
      </c>
      <c r="X204" s="40">
        <v>42401</v>
      </c>
      <c r="Y204" s="40">
        <v>42490</v>
      </c>
      <c r="Z204" s="86" t="s">
        <v>93</v>
      </c>
      <c r="AA204" s="109"/>
      <c r="AB204" s="86" t="s">
        <v>215</v>
      </c>
      <c r="AC204" s="100"/>
    </row>
    <row r="205" spans="2:29" ht="34.200000000000003" customHeight="1" x14ac:dyDescent="0.3">
      <c r="B205" s="128"/>
      <c r="C205" s="128"/>
      <c r="D205" s="128"/>
      <c r="E205" s="128"/>
      <c r="F205" s="127"/>
      <c r="G205" s="85"/>
      <c r="H205" s="86"/>
      <c r="I205" s="83"/>
      <c r="J205" s="86"/>
      <c r="K205" s="83"/>
      <c r="L205" s="86"/>
      <c r="M205" s="83"/>
      <c r="N205" s="86" t="s">
        <v>326</v>
      </c>
      <c r="O205" s="83"/>
      <c r="P205" s="83"/>
      <c r="Q205" s="83"/>
      <c r="R205" s="104"/>
      <c r="S205" s="94"/>
      <c r="T205" s="119"/>
      <c r="U205" s="94"/>
      <c r="V205" s="21">
        <v>3</v>
      </c>
      <c r="W205" s="39" t="s">
        <v>203</v>
      </c>
      <c r="X205" s="40">
        <v>42430</v>
      </c>
      <c r="Y205" s="40">
        <v>42674</v>
      </c>
      <c r="Z205" s="86" t="s">
        <v>93</v>
      </c>
      <c r="AA205" s="109"/>
      <c r="AB205" s="86" t="s">
        <v>215</v>
      </c>
      <c r="AC205" s="100"/>
    </row>
    <row r="206" spans="2:29" ht="34.200000000000003" customHeight="1" x14ac:dyDescent="0.3">
      <c r="B206" s="128"/>
      <c r="C206" s="128"/>
      <c r="D206" s="128"/>
      <c r="E206" s="128"/>
      <c r="F206" s="127"/>
      <c r="G206" s="85"/>
      <c r="H206" s="86"/>
      <c r="I206" s="83"/>
      <c r="J206" s="86"/>
      <c r="K206" s="83"/>
      <c r="L206" s="86"/>
      <c r="M206" s="83"/>
      <c r="N206" s="86" t="s">
        <v>326</v>
      </c>
      <c r="O206" s="83"/>
      <c r="P206" s="83"/>
      <c r="Q206" s="83"/>
      <c r="R206" s="104"/>
      <c r="S206" s="94"/>
      <c r="T206" s="119"/>
      <c r="U206" s="94"/>
      <c r="V206" s="22">
        <v>4</v>
      </c>
      <c r="W206" s="41" t="s">
        <v>204</v>
      </c>
      <c r="X206" s="40">
        <v>42461</v>
      </c>
      <c r="Y206" s="40">
        <v>42674</v>
      </c>
      <c r="Z206" s="86" t="s">
        <v>93</v>
      </c>
      <c r="AA206" s="109"/>
      <c r="AB206" s="86" t="s">
        <v>215</v>
      </c>
      <c r="AC206" s="100"/>
    </row>
    <row r="207" spans="2:29" ht="34.200000000000003" customHeight="1" x14ac:dyDescent="0.3">
      <c r="B207" s="128"/>
      <c r="C207" s="128"/>
      <c r="D207" s="128"/>
      <c r="E207" s="128"/>
      <c r="F207" s="127"/>
      <c r="G207" s="85"/>
      <c r="H207" s="86"/>
      <c r="I207" s="84"/>
      <c r="J207" s="86"/>
      <c r="K207" s="84"/>
      <c r="L207" s="86"/>
      <c r="M207" s="84"/>
      <c r="N207" s="86" t="s">
        <v>326</v>
      </c>
      <c r="O207" s="84"/>
      <c r="P207" s="84"/>
      <c r="Q207" s="84"/>
      <c r="R207" s="105"/>
      <c r="S207" s="95"/>
      <c r="T207" s="119"/>
      <c r="U207" s="95"/>
      <c r="V207" s="22">
        <v>5</v>
      </c>
      <c r="W207" s="44"/>
      <c r="X207" s="43"/>
      <c r="Y207" s="43"/>
      <c r="Z207" s="86" t="s">
        <v>93</v>
      </c>
      <c r="AA207" s="110"/>
      <c r="AB207" s="86" t="s">
        <v>215</v>
      </c>
      <c r="AC207" s="100"/>
    </row>
    <row r="208" spans="2:29" ht="34.200000000000003" customHeight="1" x14ac:dyDescent="0.3">
      <c r="B208" s="128"/>
      <c r="C208" s="128"/>
      <c r="D208" s="128"/>
      <c r="E208" s="128"/>
      <c r="F208" s="127"/>
      <c r="G208" s="85">
        <v>5</v>
      </c>
      <c r="H208" s="86" t="str">
        <f>+VLOOKUP(N208,'TC 30 agosto'!$A:$C,3,FALSE)</f>
        <v>Garantizar la protección integral de los NNA en coordinación con las instancias del SNBF.</v>
      </c>
      <c r="I208" s="82" t="str">
        <f>+VLOOKUP(N208,'TC 2 junio'!$1:$1048576,3,FALSE)</f>
        <v>Garantizar la protección integral de los NNA en coordinación con las instancias del SNBF.</v>
      </c>
      <c r="J208" s="86" t="str">
        <f>+VLOOKUP(N208,'TC 30 agosto'!$A:$AQ,15,FALSE)</f>
        <v>Gestión misional y de gobierno</v>
      </c>
      <c r="K208" s="82" t="str">
        <f>+VLOOKUP(N208,'TC 2 junio'!$1:$1048576,15,FALSE)</f>
        <v>Gestión misional y de gobierno</v>
      </c>
      <c r="L208" s="86" t="str">
        <f>+VLOOKUP(N208,'TC 30 agosto'!$A:$AQ,17,FALSE)</f>
        <v>Indicadores y metas de Gobierno</v>
      </c>
      <c r="M208" s="82" t="str">
        <f>+VLOOKUP(N208,'TC 2 junio'!$1:$1048576,17,FALSE)</f>
        <v>Indicadores y metas de Gobierno</v>
      </c>
      <c r="N208" s="86" t="s">
        <v>536</v>
      </c>
      <c r="O208" s="82" t="str">
        <f>+VLOOKUP(N208,'TC 30 agosto'!$A:$AQ,23,FALSE)</f>
        <v>PA-43</v>
      </c>
      <c r="P208" s="82" t="str">
        <f>+VLOOKUP(N208,'TC 30 agosto'!$A:$AQ,24,FALSE)</f>
        <v>Porcentaje de adolescentes y jóvenes que egresan el ultimo año del SRPA por cumplimiento de sanción privativa de la libertad, atendidos con estrategias post egreso o inclusión social.</v>
      </c>
      <c r="Q208" s="82" t="str">
        <f>+VLOOKUP(N208,'TC 3 junio'!$V:$W,2,FALSE)</f>
        <v>Porcentaje de adolescentes y jóvenes que egresan el ultimo año del SRPA por cumplimiento de sanción privativa de la libertad, atendidos con estrategias post egreso o inclusión social.</v>
      </c>
      <c r="R208" s="103">
        <f>+VLOOKUP(N208,'TC 30 agosto'!$A:$AQ,29,FALSE)</f>
        <v>0.55000000000000004</v>
      </c>
      <c r="S208" s="93">
        <f>+VLOOKUP(N208,'TC 2 junio'!$1:$1048576,29,FALSE)</f>
        <v>0.55000000000000004</v>
      </c>
      <c r="T208" s="106"/>
      <c r="U208" s="96">
        <f>+VLOOKUP(N208,'TC 30 agosto'!$1:$1048576,31,FALSE)</f>
        <v>0</v>
      </c>
      <c r="V208" s="21">
        <v>1</v>
      </c>
      <c r="W208" s="39" t="s">
        <v>205</v>
      </c>
      <c r="X208" s="40">
        <v>42401</v>
      </c>
      <c r="Y208" s="40">
        <v>42719</v>
      </c>
      <c r="Z208" s="86" t="s">
        <v>93</v>
      </c>
      <c r="AA208" s="108" t="str">
        <f>+VLOOKUP(N208,'TC 30 agosto'!$A:$F,6,FALSE)</f>
        <v>Protección</v>
      </c>
      <c r="AB208" s="86" t="s">
        <v>215</v>
      </c>
      <c r="AC208" s="100" t="str">
        <f>+VLOOKUP(N208,'TC 30 agosto'!$A:$V,22,FALSE)</f>
        <v>Dirección de Protección</v>
      </c>
    </row>
    <row r="209" spans="2:29" ht="52.2" customHeight="1" x14ac:dyDescent="0.3">
      <c r="B209" s="128"/>
      <c r="C209" s="128"/>
      <c r="D209" s="128"/>
      <c r="E209" s="128"/>
      <c r="F209" s="127"/>
      <c r="G209" s="85"/>
      <c r="H209" s="86"/>
      <c r="I209" s="83"/>
      <c r="J209" s="86"/>
      <c r="K209" s="83"/>
      <c r="L209" s="86"/>
      <c r="M209" s="83"/>
      <c r="N209" s="86" t="s">
        <v>327</v>
      </c>
      <c r="O209" s="83"/>
      <c r="P209" s="83"/>
      <c r="Q209" s="83"/>
      <c r="R209" s="104"/>
      <c r="S209" s="94"/>
      <c r="T209" s="107"/>
      <c r="U209" s="94"/>
      <c r="V209" s="21">
        <v>2</v>
      </c>
      <c r="W209" s="39" t="s">
        <v>206</v>
      </c>
      <c r="X209" s="40">
        <v>42430</v>
      </c>
      <c r="Y209" s="40">
        <v>42674</v>
      </c>
      <c r="Z209" s="86" t="s">
        <v>93</v>
      </c>
      <c r="AA209" s="109"/>
      <c r="AB209" s="86" t="s">
        <v>215</v>
      </c>
      <c r="AC209" s="100"/>
    </row>
    <row r="210" spans="2:29" ht="34.200000000000003" customHeight="1" x14ac:dyDescent="0.3">
      <c r="B210" s="128"/>
      <c r="C210" s="128"/>
      <c r="D210" s="128"/>
      <c r="E210" s="128"/>
      <c r="F210" s="127"/>
      <c r="G210" s="85"/>
      <c r="H210" s="86"/>
      <c r="I210" s="83"/>
      <c r="J210" s="86"/>
      <c r="K210" s="83"/>
      <c r="L210" s="86"/>
      <c r="M210" s="83"/>
      <c r="N210" s="86" t="s">
        <v>327</v>
      </c>
      <c r="O210" s="83"/>
      <c r="P210" s="83"/>
      <c r="Q210" s="83"/>
      <c r="R210" s="104"/>
      <c r="S210" s="94"/>
      <c r="T210" s="107"/>
      <c r="U210" s="94"/>
      <c r="V210" s="21">
        <v>3</v>
      </c>
      <c r="W210" s="39" t="s">
        <v>207</v>
      </c>
      <c r="X210" s="40">
        <v>42461</v>
      </c>
      <c r="Y210" s="40">
        <v>42643</v>
      </c>
      <c r="Z210" s="86" t="s">
        <v>93</v>
      </c>
      <c r="AA210" s="109"/>
      <c r="AB210" s="86" t="s">
        <v>215</v>
      </c>
      <c r="AC210" s="100"/>
    </row>
    <row r="211" spans="2:29" ht="34.200000000000003" customHeight="1" x14ac:dyDescent="0.3">
      <c r="B211" s="128"/>
      <c r="C211" s="128"/>
      <c r="D211" s="128"/>
      <c r="E211" s="128"/>
      <c r="F211" s="127"/>
      <c r="G211" s="85"/>
      <c r="H211" s="86"/>
      <c r="I211" s="83"/>
      <c r="J211" s="86"/>
      <c r="K211" s="83"/>
      <c r="L211" s="86"/>
      <c r="M211" s="83"/>
      <c r="N211" s="86" t="s">
        <v>327</v>
      </c>
      <c r="O211" s="83"/>
      <c r="P211" s="83"/>
      <c r="Q211" s="83"/>
      <c r="R211" s="104"/>
      <c r="S211" s="94"/>
      <c r="T211" s="107"/>
      <c r="U211" s="94"/>
      <c r="V211" s="22">
        <v>4</v>
      </c>
      <c r="W211" s="44"/>
      <c r="X211" s="43"/>
      <c r="Y211" s="43"/>
      <c r="Z211" s="86" t="s">
        <v>93</v>
      </c>
      <c r="AA211" s="109"/>
      <c r="AB211" s="86" t="s">
        <v>215</v>
      </c>
      <c r="AC211" s="100"/>
    </row>
    <row r="212" spans="2:29" ht="34.200000000000003" customHeight="1" x14ac:dyDescent="0.3">
      <c r="B212" s="128"/>
      <c r="C212" s="128"/>
      <c r="D212" s="128"/>
      <c r="E212" s="128"/>
      <c r="F212" s="127"/>
      <c r="G212" s="85"/>
      <c r="H212" s="86"/>
      <c r="I212" s="84"/>
      <c r="J212" s="86"/>
      <c r="K212" s="84"/>
      <c r="L212" s="86"/>
      <c r="M212" s="84"/>
      <c r="N212" s="86" t="s">
        <v>327</v>
      </c>
      <c r="O212" s="84"/>
      <c r="P212" s="84"/>
      <c r="Q212" s="84"/>
      <c r="R212" s="105"/>
      <c r="S212" s="95"/>
      <c r="T212" s="107"/>
      <c r="U212" s="95"/>
      <c r="V212" s="22">
        <v>5</v>
      </c>
      <c r="W212" s="44"/>
      <c r="X212" s="43"/>
      <c r="Y212" s="43"/>
      <c r="Z212" s="86" t="s">
        <v>93</v>
      </c>
      <c r="AA212" s="110"/>
      <c r="AB212" s="86" t="s">
        <v>215</v>
      </c>
      <c r="AC212" s="100"/>
    </row>
    <row r="213" spans="2:29" ht="34.200000000000003" customHeight="1" x14ac:dyDescent="0.3">
      <c r="B213" s="128"/>
      <c r="C213" s="128"/>
      <c r="D213" s="128"/>
      <c r="E213" s="128"/>
      <c r="F213" s="127"/>
      <c r="G213" s="85">
        <v>5</v>
      </c>
      <c r="H213" s="86" t="str">
        <f>+VLOOKUP(N213,'TC 30 agosto'!$A:$C,3,FALSE)</f>
        <v>Garantizar la protección integral de los NNA en coordinación con las instancias del SNBF.</v>
      </c>
      <c r="I213" s="82" t="str">
        <f>+VLOOKUP(N213,'TC 2 junio'!$1:$1048576,3,FALSE)</f>
        <v>Garantizar la protección integral de los NNA en coordinación con las instancias del SNBF.</v>
      </c>
      <c r="J213" s="86" t="str">
        <f>+VLOOKUP(N213,'TC 30 agosto'!$A:$AQ,15,FALSE)</f>
        <v>Gestión misional y de gobierno</v>
      </c>
      <c r="K213" s="82" t="str">
        <f>+VLOOKUP(N213,'TC 2 junio'!$1:$1048576,15,FALSE)</f>
        <v>Gestión misional y de gobierno</v>
      </c>
      <c r="L213" s="86" t="str">
        <f>+VLOOKUP(N213,'TC 30 agosto'!$A:$AQ,17,FALSE)</f>
        <v>Indicadores y metas de Gobierno</v>
      </c>
      <c r="M213" s="82" t="str">
        <f>+VLOOKUP(N213,'TC 2 junio'!$1:$1048576,17,FALSE)</f>
        <v>Indicadores y metas de Gobierno</v>
      </c>
      <c r="N213" s="86" t="s">
        <v>537</v>
      </c>
      <c r="O213" s="82" t="str">
        <f>+VLOOKUP(N213,'TC 30 agosto'!$A:$AQ,23,FALSE)</f>
        <v>PA-44</v>
      </c>
      <c r="P213" s="82" t="str">
        <f>+VLOOKUP(N213,'TC 30 agosto'!$A:$AQ,24,FALSE)</f>
        <v>Porcentaje de Regionales con la implementación de servicios para el cumplimiento de sanciones no privativas de libertad.</v>
      </c>
      <c r="Q213" s="82" t="str">
        <f>+VLOOKUP(N213,'TC 3 junio'!$V:$W,2,FALSE)</f>
        <v>Porcentaje de Regionales con la implementación de servicios para el cumplimiento de sanciones no privativas de libertad.</v>
      </c>
      <c r="R213" s="103">
        <f>+VLOOKUP(N213,'TC 30 agosto'!$A:$AQ,29,FALSE)</f>
        <v>0.25</v>
      </c>
      <c r="S213" s="93">
        <f>+VLOOKUP(N213,'TC 2 junio'!$1:$1048576,29,FALSE)</f>
        <v>0.25</v>
      </c>
      <c r="T213" s="106"/>
      <c r="U213" s="96">
        <f>+VLOOKUP(N213,'TC 30 agosto'!$1:$1048576,31,FALSE)</f>
        <v>0</v>
      </c>
      <c r="V213" s="21">
        <v>1</v>
      </c>
      <c r="W213" s="39" t="s">
        <v>208</v>
      </c>
      <c r="X213" s="40">
        <v>42401</v>
      </c>
      <c r="Y213" s="40">
        <v>42704</v>
      </c>
      <c r="Z213" s="86" t="s">
        <v>93</v>
      </c>
      <c r="AA213" s="108" t="str">
        <f>+VLOOKUP(N213,'TC 30 agosto'!$A:$F,6,FALSE)</f>
        <v>Protección</v>
      </c>
      <c r="AB213" s="86" t="s">
        <v>215</v>
      </c>
      <c r="AC213" s="100" t="str">
        <f>+VLOOKUP(N213,'TC 30 agosto'!$A:$V,22,FALSE)</f>
        <v>Dirección de Protección</v>
      </c>
    </row>
    <row r="214" spans="2:29" ht="34.200000000000003" customHeight="1" x14ac:dyDescent="0.3">
      <c r="B214" s="128"/>
      <c r="C214" s="128"/>
      <c r="D214" s="128"/>
      <c r="E214" s="128"/>
      <c r="F214" s="127"/>
      <c r="G214" s="85"/>
      <c r="H214" s="86"/>
      <c r="I214" s="83"/>
      <c r="J214" s="86"/>
      <c r="K214" s="83"/>
      <c r="L214" s="86"/>
      <c r="M214" s="83"/>
      <c r="N214" s="86" t="s">
        <v>328</v>
      </c>
      <c r="O214" s="83"/>
      <c r="P214" s="83"/>
      <c r="Q214" s="83"/>
      <c r="R214" s="104"/>
      <c r="S214" s="94"/>
      <c r="T214" s="107"/>
      <c r="U214" s="94"/>
      <c r="V214" s="21">
        <v>2</v>
      </c>
      <c r="W214" s="39" t="s">
        <v>209</v>
      </c>
      <c r="X214" s="40">
        <v>42401</v>
      </c>
      <c r="Y214" s="40">
        <v>42704</v>
      </c>
      <c r="Z214" s="86" t="s">
        <v>93</v>
      </c>
      <c r="AA214" s="109"/>
      <c r="AB214" s="86" t="s">
        <v>215</v>
      </c>
      <c r="AC214" s="100"/>
    </row>
    <row r="215" spans="2:29" ht="34.200000000000003" customHeight="1" x14ac:dyDescent="0.3">
      <c r="B215" s="128"/>
      <c r="C215" s="128"/>
      <c r="D215" s="128"/>
      <c r="E215" s="128"/>
      <c r="F215" s="127"/>
      <c r="G215" s="85"/>
      <c r="H215" s="86"/>
      <c r="I215" s="83"/>
      <c r="J215" s="86"/>
      <c r="K215" s="83"/>
      <c r="L215" s="86"/>
      <c r="M215" s="83"/>
      <c r="N215" s="86" t="s">
        <v>328</v>
      </c>
      <c r="O215" s="83"/>
      <c r="P215" s="83"/>
      <c r="Q215" s="83"/>
      <c r="R215" s="104"/>
      <c r="S215" s="94"/>
      <c r="T215" s="107"/>
      <c r="U215" s="94"/>
      <c r="V215" s="21">
        <v>3</v>
      </c>
      <c r="W215" s="39" t="s">
        <v>210</v>
      </c>
      <c r="X215" s="40">
        <v>42461</v>
      </c>
      <c r="Y215" s="40">
        <v>42704</v>
      </c>
      <c r="Z215" s="86" t="s">
        <v>93</v>
      </c>
      <c r="AA215" s="109"/>
      <c r="AB215" s="86" t="s">
        <v>215</v>
      </c>
      <c r="AC215" s="100"/>
    </row>
    <row r="216" spans="2:29" ht="34.200000000000003" customHeight="1" x14ac:dyDescent="0.3">
      <c r="B216" s="128"/>
      <c r="C216" s="128"/>
      <c r="D216" s="128"/>
      <c r="E216" s="128"/>
      <c r="F216" s="127"/>
      <c r="G216" s="85"/>
      <c r="H216" s="86"/>
      <c r="I216" s="83"/>
      <c r="J216" s="86"/>
      <c r="K216" s="83"/>
      <c r="L216" s="86"/>
      <c r="M216" s="83"/>
      <c r="N216" s="86" t="s">
        <v>328</v>
      </c>
      <c r="O216" s="83"/>
      <c r="P216" s="83"/>
      <c r="Q216" s="83"/>
      <c r="R216" s="104"/>
      <c r="S216" s="94"/>
      <c r="T216" s="107"/>
      <c r="U216" s="94"/>
      <c r="V216" s="22">
        <v>4</v>
      </c>
      <c r="W216" s="44"/>
      <c r="X216" s="43"/>
      <c r="Y216" s="43"/>
      <c r="Z216" s="86" t="s">
        <v>93</v>
      </c>
      <c r="AA216" s="109"/>
      <c r="AB216" s="86" t="s">
        <v>215</v>
      </c>
      <c r="AC216" s="100"/>
    </row>
    <row r="217" spans="2:29" ht="34.200000000000003" customHeight="1" x14ac:dyDescent="0.3">
      <c r="B217" s="128"/>
      <c r="C217" s="128"/>
      <c r="D217" s="128"/>
      <c r="E217" s="128"/>
      <c r="F217" s="127"/>
      <c r="G217" s="85"/>
      <c r="H217" s="86"/>
      <c r="I217" s="84"/>
      <c r="J217" s="86"/>
      <c r="K217" s="84"/>
      <c r="L217" s="86"/>
      <c r="M217" s="84"/>
      <c r="N217" s="86" t="s">
        <v>328</v>
      </c>
      <c r="O217" s="84"/>
      <c r="P217" s="84"/>
      <c r="Q217" s="84"/>
      <c r="R217" s="105"/>
      <c r="S217" s="95"/>
      <c r="T217" s="107"/>
      <c r="U217" s="95"/>
      <c r="V217" s="22">
        <v>5</v>
      </c>
      <c r="W217" s="44"/>
      <c r="X217" s="43"/>
      <c r="Y217" s="43"/>
      <c r="Z217" s="86" t="s">
        <v>93</v>
      </c>
      <c r="AA217" s="110"/>
      <c r="AB217" s="86" t="s">
        <v>215</v>
      </c>
      <c r="AC217" s="100"/>
    </row>
    <row r="218" spans="2:29" ht="34.200000000000003" customHeight="1" x14ac:dyDescent="0.3">
      <c r="B218" s="128"/>
      <c r="C218" s="128"/>
      <c r="D218" s="128"/>
      <c r="E218" s="128"/>
      <c r="F218" s="127"/>
      <c r="G218" s="85">
        <v>5</v>
      </c>
      <c r="H218" s="86" t="str">
        <f>+VLOOKUP(N218,'TC 30 agosto'!$A:$C,3,FALSE)</f>
        <v>Garantizar la protección integral de los NNA en coordinación con las instancias del SNBF.</v>
      </c>
      <c r="I218" s="82" t="str">
        <f>+VLOOKUP(N218,'TC 2 junio'!$1:$1048576,3,FALSE)</f>
        <v>Garantizar la protección integral de los NNA en coordinación con las instancias del SNBF.</v>
      </c>
      <c r="J218" s="86" t="str">
        <f>+VLOOKUP(N218,'TC 30 agosto'!$A:$AQ,15,FALSE)</f>
        <v>Gestión misional y de gobierno</v>
      </c>
      <c r="K218" s="82" t="str">
        <f>+VLOOKUP(N218,'TC 2 junio'!$1:$1048576,15,FALSE)</f>
        <v>Gestión misional y de gobierno</v>
      </c>
      <c r="L218" s="86" t="str">
        <f>+VLOOKUP(N218,'TC 30 agosto'!$A:$AQ,17,FALSE)</f>
        <v>Indicadores y metas de Gobierno</v>
      </c>
      <c r="M218" s="82" t="str">
        <f>+VLOOKUP(N218,'TC 2 junio'!$1:$1048576,17,FALSE)</f>
        <v>Indicadores y metas de Gobierno</v>
      </c>
      <c r="N218" s="86" t="s">
        <v>538</v>
      </c>
      <c r="O218" s="82" t="str">
        <f>+VLOOKUP(N218,'TC 30 agosto'!$A:$AQ,23,FALSE)</f>
        <v>PA-45</v>
      </c>
      <c r="P218" s="82" t="str">
        <f>+VLOOKUP(N218,'TC 30 agosto'!$A:$AQ,24,FALSE)</f>
        <v>Porcentaje de Unidades de Servicio de Atención a adolescentes y jóvenes del Sistema de Responsbilidad Penal - SRPA, con implementación de procesos de formación en prácticas restaurativas</v>
      </c>
      <c r="Q218" s="82" t="str">
        <f>+VLOOKUP(N218,'TC 3 junio'!$V:$W,2,FALSE)</f>
        <v>Porcentaje de Unidades de Servicio de Atención a adolescentes y jóvenes del Sistema de Responsbilidad Penal - SRPA, con implementación de procesos de formación en prácticas restaurativas</v>
      </c>
      <c r="R218" s="103">
        <f>+VLOOKUP(N218,'TC 30 agosto'!$A:$AQ,29,FALSE)</f>
        <v>0.17</v>
      </c>
      <c r="S218" s="93">
        <f>+VLOOKUP(N218,'TC 2 junio'!$1:$1048576,29,FALSE)</f>
        <v>0.17</v>
      </c>
      <c r="T218" s="106"/>
      <c r="U218" s="96">
        <f>+VLOOKUP(N218,'TC 30 agosto'!$1:$1048576,31,FALSE)</f>
        <v>0</v>
      </c>
      <c r="V218" s="21">
        <v>1</v>
      </c>
      <c r="W218" s="39" t="s">
        <v>211</v>
      </c>
      <c r="X218" s="40">
        <v>42401</v>
      </c>
      <c r="Y218" s="40">
        <v>42704</v>
      </c>
      <c r="Z218" s="108" t="s">
        <v>91</v>
      </c>
      <c r="AA218" s="108" t="str">
        <f>+VLOOKUP(N218,'TC 30 agosto'!$A:$F,6,FALSE)</f>
        <v xml:space="preserve">Mejora e Innovación </v>
      </c>
      <c r="AB218" s="86" t="s">
        <v>215</v>
      </c>
      <c r="AC218" s="100" t="str">
        <f>+VLOOKUP(N218,'TC 30 agosto'!$A:$V,22,FALSE)</f>
        <v>Dirección de Protección</v>
      </c>
    </row>
    <row r="219" spans="2:29" ht="34.200000000000003" customHeight="1" x14ac:dyDescent="0.3">
      <c r="B219" s="128"/>
      <c r="C219" s="128"/>
      <c r="D219" s="128"/>
      <c r="E219" s="128"/>
      <c r="F219" s="127"/>
      <c r="G219" s="85"/>
      <c r="H219" s="86"/>
      <c r="I219" s="83"/>
      <c r="J219" s="86"/>
      <c r="K219" s="83"/>
      <c r="L219" s="86"/>
      <c r="M219" s="83"/>
      <c r="N219" s="86" t="s">
        <v>329</v>
      </c>
      <c r="O219" s="83"/>
      <c r="P219" s="83"/>
      <c r="Q219" s="83"/>
      <c r="R219" s="104"/>
      <c r="S219" s="94"/>
      <c r="T219" s="107"/>
      <c r="U219" s="94"/>
      <c r="V219" s="21">
        <v>2</v>
      </c>
      <c r="W219" s="39" t="s">
        <v>212</v>
      </c>
      <c r="X219" s="40">
        <v>42461</v>
      </c>
      <c r="Y219" s="40">
        <v>42704</v>
      </c>
      <c r="Z219" s="109"/>
      <c r="AA219" s="109"/>
      <c r="AB219" s="86" t="s">
        <v>215</v>
      </c>
      <c r="AC219" s="100"/>
    </row>
    <row r="220" spans="2:29" ht="34.200000000000003" customHeight="1" x14ac:dyDescent="0.3">
      <c r="B220" s="128"/>
      <c r="C220" s="128"/>
      <c r="D220" s="128"/>
      <c r="E220" s="128"/>
      <c r="F220" s="127"/>
      <c r="G220" s="85"/>
      <c r="H220" s="86"/>
      <c r="I220" s="83"/>
      <c r="J220" s="86"/>
      <c r="K220" s="83"/>
      <c r="L220" s="86"/>
      <c r="M220" s="83"/>
      <c r="N220" s="86" t="s">
        <v>329</v>
      </c>
      <c r="O220" s="83"/>
      <c r="P220" s="83"/>
      <c r="Q220" s="83"/>
      <c r="R220" s="104"/>
      <c r="S220" s="94"/>
      <c r="T220" s="107"/>
      <c r="U220" s="94"/>
      <c r="V220" s="21">
        <v>3</v>
      </c>
      <c r="W220" s="42"/>
      <c r="X220" s="43"/>
      <c r="Y220" s="43"/>
      <c r="Z220" s="109"/>
      <c r="AA220" s="109"/>
      <c r="AB220" s="86" t="s">
        <v>215</v>
      </c>
      <c r="AC220" s="100"/>
    </row>
    <row r="221" spans="2:29" ht="34.200000000000003" customHeight="1" x14ac:dyDescent="0.3">
      <c r="B221" s="128"/>
      <c r="C221" s="128"/>
      <c r="D221" s="128"/>
      <c r="E221" s="128"/>
      <c r="F221" s="127"/>
      <c r="G221" s="85"/>
      <c r="H221" s="86"/>
      <c r="I221" s="83"/>
      <c r="J221" s="86"/>
      <c r="K221" s="83"/>
      <c r="L221" s="86"/>
      <c r="M221" s="83"/>
      <c r="N221" s="86" t="s">
        <v>329</v>
      </c>
      <c r="O221" s="83"/>
      <c r="P221" s="83"/>
      <c r="Q221" s="83"/>
      <c r="R221" s="104"/>
      <c r="S221" s="94"/>
      <c r="T221" s="107"/>
      <c r="U221" s="94"/>
      <c r="V221" s="22">
        <v>4</v>
      </c>
      <c r="W221" s="44"/>
      <c r="X221" s="43"/>
      <c r="Y221" s="43"/>
      <c r="Z221" s="109"/>
      <c r="AA221" s="109"/>
      <c r="AB221" s="86" t="s">
        <v>215</v>
      </c>
      <c r="AC221" s="100"/>
    </row>
    <row r="222" spans="2:29" ht="34.200000000000003" customHeight="1" x14ac:dyDescent="0.3">
      <c r="B222" s="128"/>
      <c r="C222" s="128"/>
      <c r="D222" s="128"/>
      <c r="E222" s="128"/>
      <c r="F222" s="127"/>
      <c r="G222" s="85"/>
      <c r="H222" s="86"/>
      <c r="I222" s="84"/>
      <c r="J222" s="86"/>
      <c r="K222" s="84"/>
      <c r="L222" s="86"/>
      <c r="M222" s="84"/>
      <c r="N222" s="86" t="s">
        <v>329</v>
      </c>
      <c r="O222" s="84"/>
      <c r="P222" s="84"/>
      <c r="Q222" s="84"/>
      <c r="R222" s="105"/>
      <c r="S222" s="95"/>
      <c r="T222" s="107"/>
      <c r="U222" s="95"/>
      <c r="V222" s="22">
        <v>5</v>
      </c>
      <c r="W222" s="44"/>
      <c r="X222" s="43"/>
      <c r="Y222" s="43"/>
      <c r="Z222" s="110"/>
      <c r="AA222" s="110"/>
      <c r="AB222" s="86" t="s">
        <v>215</v>
      </c>
      <c r="AC222" s="100"/>
    </row>
    <row r="223" spans="2:29" ht="34.200000000000003" customHeight="1" x14ac:dyDescent="0.3">
      <c r="B223" s="126" t="s">
        <v>572</v>
      </c>
      <c r="C223" s="126" t="s">
        <v>573</v>
      </c>
      <c r="D223" s="126" t="s">
        <v>574</v>
      </c>
      <c r="E223" s="126" t="s">
        <v>575</v>
      </c>
      <c r="F223" s="117">
        <v>39894089450</v>
      </c>
      <c r="G223" s="85">
        <v>6</v>
      </c>
      <c r="H223" s="86" t="str">
        <f>+VLOOKUP(N223,'TC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23" s="82" t="str">
        <f>+VLOOKUP(N223,'TC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23" s="86" t="str">
        <f>+VLOOKUP(N223,'TC 30 agosto'!$A:$AQ,15,FALSE)</f>
        <v>Gestión misional y de gobierno</v>
      </c>
      <c r="K223" s="82" t="str">
        <f>+VLOOKUP(N223,'TC 2 junio'!$1:$1048576,15,FALSE)</f>
        <v>Gestión misional y de gobierno</v>
      </c>
      <c r="L223" s="86" t="str">
        <f>+VLOOKUP(N223,'TC 30 agosto'!$A:$AQ,17,FALSE)</f>
        <v>Indicadores y metas de Gobierno</v>
      </c>
      <c r="M223" s="82" t="str">
        <f>+VLOOKUP(N223,'TC 2 junio'!$1:$1048576,17,FALSE)</f>
        <v>Indicadores y metas de Gobierno</v>
      </c>
      <c r="N223" s="86" t="s">
        <v>381</v>
      </c>
      <c r="O223" s="82" t="str">
        <f>+VLOOKUP(N223,'TC 30 agosto'!$A:$AQ,23,FALSE)</f>
        <v>PA-56</v>
      </c>
      <c r="P223" s="82" t="str">
        <f>+VLOOKUP(N223,'TC 30 agosto'!$A:$AQ,24,FALSE)</f>
        <v>Porcentaje de cumplimiento en la formulación y diseño del PLAN MAESTRO DE INFRAESTRUCTURA del ICBF</v>
      </c>
      <c r="Q223" s="82" t="str">
        <f>+VLOOKUP(N223,'TC 3 junio'!$V:$W,2,FALSE)</f>
        <v>Porcentaje de cumplimiento en el diseño e implementación del PLAN MAESTRO DE INFRAESTRUCTURA</v>
      </c>
      <c r="R223" s="103">
        <f>+VLOOKUP(N223,'TC 30 agosto'!$A:$AQ,29,FALSE)</f>
        <v>0.25</v>
      </c>
      <c r="S223" s="93">
        <f>+VLOOKUP(N223,'TC 2 junio'!$1:$1048576,29,FALSE)</f>
        <v>0.25</v>
      </c>
      <c r="T223" s="106"/>
      <c r="U223" s="96">
        <f>+VLOOKUP(N223,'TC 30 agosto'!$1:$1048576,31,FALSE)</f>
        <v>0</v>
      </c>
      <c r="V223" s="21">
        <v>1</v>
      </c>
      <c r="W223" s="39" t="s">
        <v>997</v>
      </c>
      <c r="X223" s="40">
        <v>42370</v>
      </c>
      <c r="Y223" s="40">
        <v>42674</v>
      </c>
      <c r="Z223" s="108" t="s">
        <v>95</v>
      </c>
      <c r="AA223" s="108" t="str">
        <f>+VLOOKUP(N223,'TC 30 agosto'!$A:$F,6,FALSE)</f>
        <v xml:space="preserve">Servicios administrativos </v>
      </c>
      <c r="AB223" s="86" t="s">
        <v>386</v>
      </c>
      <c r="AC223" s="100" t="str">
        <f>+VLOOKUP(N223,'TC 30 agosto'!$A:$V,22,FALSE)</f>
        <v>Dirección Administrativa</v>
      </c>
    </row>
    <row r="224" spans="2:29" ht="34.200000000000003" customHeight="1" x14ac:dyDescent="0.3">
      <c r="B224" s="126"/>
      <c r="C224" s="126" t="s">
        <v>573</v>
      </c>
      <c r="D224" s="126" t="s">
        <v>574</v>
      </c>
      <c r="E224" s="126" t="s">
        <v>575</v>
      </c>
      <c r="F224" s="117"/>
      <c r="G224" s="85"/>
      <c r="H224" s="86"/>
      <c r="I224" s="83"/>
      <c r="J224" s="86"/>
      <c r="K224" s="83"/>
      <c r="L224" s="86"/>
      <c r="M224" s="83"/>
      <c r="N224" s="86" t="s">
        <v>381</v>
      </c>
      <c r="O224" s="83"/>
      <c r="P224" s="83"/>
      <c r="Q224" s="83"/>
      <c r="R224" s="104"/>
      <c r="S224" s="94"/>
      <c r="T224" s="107"/>
      <c r="U224" s="94"/>
      <c r="V224" s="21">
        <v>2</v>
      </c>
      <c r="W224" s="39" t="s">
        <v>998</v>
      </c>
      <c r="X224" s="40">
        <v>42552</v>
      </c>
      <c r="Y224" s="40">
        <v>42735</v>
      </c>
      <c r="Z224" s="109" t="s">
        <v>95</v>
      </c>
      <c r="AA224" s="109"/>
      <c r="AB224" s="86" t="s">
        <v>386</v>
      </c>
      <c r="AC224" s="100"/>
    </row>
    <row r="225" spans="2:29" ht="34.200000000000003" customHeight="1" x14ac:dyDescent="0.3">
      <c r="B225" s="126"/>
      <c r="C225" s="126" t="s">
        <v>573</v>
      </c>
      <c r="D225" s="126" t="s">
        <v>574</v>
      </c>
      <c r="E225" s="126" t="s">
        <v>575</v>
      </c>
      <c r="F225" s="117"/>
      <c r="G225" s="85"/>
      <c r="H225" s="86"/>
      <c r="I225" s="83"/>
      <c r="J225" s="86"/>
      <c r="K225" s="83"/>
      <c r="L225" s="86"/>
      <c r="M225" s="83"/>
      <c r="N225" s="86" t="s">
        <v>381</v>
      </c>
      <c r="O225" s="83"/>
      <c r="P225" s="83"/>
      <c r="Q225" s="83"/>
      <c r="R225" s="104"/>
      <c r="S225" s="94"/>
      <c r="T225" s="107"/>
      <c r="U225" s="94"/>
      <c r="V225" s="21">
        <v>3</v>
      </c>
      <c r="W225" s="39" t="s">
        <v>999</v>
      </c>
      <c r="X225" s="40">
        <v>42552</v>
      </c>
      <c r="Y225" s="40">
        <v>42735</v>
      </c>
      <c r="Z225" s="109" t="s">
        <v>95</v>
      </c>
      <c r="AA225" s="109"/>
      <c r="AB225" s="86" t="s">
        <v>386</v>
      </c>
      <c r="AC225" s="100"/>
    </row>
    <row r="226" spans="2:29" ht="34.200000000000003" customHeight="1" x14ac:dyDescent="0.3">
      <c r="B226" s="126"/>
      <c r="C226" s="126" t="s">
        <v>573</v>
      </c>
      <c r="D226" s="126" t="s">
        <v>574</v>
      </c>
      <c r="E226" s="126" t="s">
        <v>575</v>
      </c>
      <c r="F226" s="117"/>
      <c r="G226" s="85"/>
      <c r="H226" s="86"/>
      <c r="I226" s="83"/>
      <c r="J226" s="86"/>
      <c r="K226" s="83"/>
      <c r="L226" s="86"/>
      <c r="M226" s="83"/>
      <c r="N226" s="86" t="s">
        <v>381</v>
      </c>
      <c r="O226" s="83"/>
      <c r="P226" s="83"/>
      <c r="Q226" s="83"/>
      <c r="R226" s="104"/>
      <c r="S226" s="94"/>
      <c r="T226" s="107"/>
      <c r="U226" s="94"/>
      <c r="V226" s="22">
        <v>4</v>
      </c>
      <c r="W226" s="41" t="s">
        <v>1000</v>
      </c>
      <c r="X226" s="40">
        <v>42552</v>
      </c>
      <c r="Y226" s="40">
        <v>42735</v>
      </c>
      <c r="Z226" s="109" t="s">
        <v>95</v>
      </c>
      <c r="AA226" s="109"/>
      <c r="AB226" s="86" t="s">
        <v>386</v>
      </c>
      <c r="AC226" s="100"/>
    </row>
    <row r="227" spans="2:29" ht="34.200000000000003" customHeight="1" x14ac:dyDescent="0.3">
      <c r="B227" s="126"/>
      <c r="C227" s="126" t="s">
        <v>573</v>
      </c>
      <c r="D227" s="126" t="s">
        <v>574</v>
      </c>
      <c r="E227" s="126" t="s">
        <v>575</v>
      </c>
      <c r="F227" s="117"/>
      <c r="G227" s="85"/>
      <c r="H227" s="86"/>
      <c r="I227" s="84"/>
      <c r="J227" s="86"/>
      <c r="K227" s="84"/>
      <c r="L227" s="86"/>
      <c r="M227" s="84"/>
      <c r="N227" s="86" t="s">
        <v>381</v>
      </c>
      <c r="O227" s="84"/>
      <c r="P227" s="84"/>
      <c r="Q227" s="84"/>
      <c r="R227" s="105"/>
      <c r="S227" s="95"/>
      <c r="T227" s="107"/>
      <c r="U227" s="95"/>
      <c r="V227" s="22">
        <v>5</v>
      </c>
      <c r="W227" s="44"/>
      <c r="X227" s="43"/>
      <c r="Y227" s="43"/>
      <c r="Z227" s="110" t="s">
        <v>95</v>
      </c>
      <c r="AA227" s="110"/>
      <c r="AB227" s="86" t="s">
        <v>386</v>
      </c>
      <c r="AC227" s="100"/>
    </row>
    <row r="228" spans="2:29" ht="34.200000000000003" customHeight="1" x14ac:dyDescent="0.3">
      <c r="B228" s="126"/>
      <c r="C228" s="126"/>
      <c r="D228" s="126"/>
      <c r="E228" s="126"/>
      <c r="F228" s="117"/>
      <c r="G228" s="85">
        <v>6</v>
      </c>
      <c r="H228" s="86" t="str">
        <f>+VLOOKUP(N228,'TC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28" s="82" t="str">
        <f>+VLOOKUP(N228,'TC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28" s="86" t="str">
        <f>+VLOOKUP(N228,'TC 30 agosto'!$A:$AQ,15,FALSE)</f>
        <v>Gestión misional y de gobierno</v>
      </c>
      <c r="K228" s="82" t="str">
        <f>+VLOOKUP(N228,'TC 2 junio'!$1:$1048576,15,FALSE)</f>
        <v>Gestión misional y de gobierno</v>
      </c>
      <c r="L228" s="86" t="str">
        <f>+VLOOKUP(N228,'TC 30 agosto'!$A:$AQ,17,FALSE)</f>
        <v>Indicadores y metas de Gobierno</v>
      </c>
      <c r="M228" s="82" t="str">
        <f>+VLOOKUP(N228,'TC 2 junio'!$1:$1048576,17,FALSE)</f>
        <v>Indicadores y metas de Gobierno</v>
      </c>
      <c r="N228" s="86" t="s">
        <v>377</v>
      </c>
      <c r="O228" s="82" t="str">
        <f>+VLOOKUP(N228,'TC 30 agosto'!$A:$AQ,23,FALSE)</f>
        <v>PA-58</v>
      </c>
      <c r="P228" s="82" t="str">
        <f>+VLOOKUP(N228,'TC 30 agosto'!$A:$AQ,24,FALSE)</f>
        <v>Porcentaje de avance de la gestión para la realización de Estudios y Diseños</v>
      </c>
      <c r="Q228" s="82" t="str">
        <f>+VLOOKUP(N228,'TC 3 junio'!$V:$W,2,FALSE)</f>
        <v>Porcentaje de avance de la gestión para la realización de Estudios y Diseños</v>
      </c>
      <c r="R228" s="103">
        <f>+VLOOKUP(N228,'TC 30 agosto'!$A:$AQ,29,FALSE)</f>
        <v>0.85</v>
      </c>
      <c r="S228" s="93">
        <f>+VLOOKUP(N228,'TC 2 junio'!$1:$1048576,29,FALSE)</f>
        <v>0.85</v>
      </c>
      <c r="T228" s="106"/>
      <c r="U228" s="96">
        <f>+VLOOKUP(N228,'TC 30 agosto'!$1:$1048576,31,FALSE)</f>
        <v>0</v>
      </c>
      <c r="V228" s="21">
        <v>1</v>
      </c>
      <c r="W228" s="39" t="s">
        <v>629</v>
      </c>
      <c r="X228" s="40">
        <v>42370</v>
      </c>
      <c r="Y228" s="40">
        <v>42735</v>
      </c>
      <c r="Z228" s="86" t="s">
        <v>95</v>
      </c>
      <c r="AA228" s="108" t="str">
        <f>+VLOOKUP(N228,'TC 30 agosto'!$A:$F,6,FALSE)</f>
        <v xml:space="preserve">Servicios administrativos </v>
      </c>
      <c r="AB228" s="86" t="s">
        <v>386</v>
      </c>
      <c r="AC228" s="100" t="str">
        <f>+VLOOKUP(N228,'TC 30 agosto'!$A:$V,22,FALSE)</f>
        <v>Dirección Administrativa</v>
      </c>
    </row>
    <row r="229" spans="2:29" ht="34.200000000000003" customHeight="1" x14ac:dyDescent="0.3">
      <c r="B229" s="126"/>
      <c r="C229" s="126"/>
      <c r="D229" s="126"/>
      <c r="E229" s="126"/>
      <c r="F229" s="117"/>
      <c r="G229" s="85"/>
      <c r="H229" s="86"/>
      <c r="I229" s="83"/>
      <c r="J229" s="86"/>
      <c r="K229" s="83"/>
      <c r="L229" s="86"/>
      <c r="M229" s="83"/>
      <c r="N229" s="86" t="s">
        <v>377</v>
      </c>
      <c r="O229" s="83"/>
      <c r="P229" s="83"/>
      <c r="Q229" s="83"/>
      <c r="R229" s="104"/>
      <c r="S229" s="94"/>
      <c r="T229" s="107"/>
      <c r="U229" s="94"/>
      <c r="V229" s="21">
        <v>2</v>
      </c>
      <c r="W229" s="39" t="s">
        <v>384</v>
      </c>
      <c r="X229" s="40">
        <v>42491</v>
      </c>
      <c r="Y229" s="40">
        <v>42735</v>
      </c>
      <c r="Z229" s="86" t="s">
        <v>95</v>
      </c>
      <c r="AA229" s="109"/>
      <c r="AB229" s="86" t="s">
        <v>386</v>
      </c>
      <c r="AC229" s="100"/>
    </row>
    <row r="230" spans="2:29" ht="34.200000000000003" customHeight="1" x14ac:dyDescent="0.3">
      <c r="B230" s="126"/>
      <c r="C230" s="126"/>
      <c r="D230" s="126"/>
      <c r="E230" s="126"/>
      <c r="F230" s="117"/>
      <c r="G230" s="85"/>
      <c r="H230" s="86"/>
      <c r="I230" s="83"/>
      <c r="J230" s="86"/>
      <c r="K230" s="83"/>
      <c r="L230" s="86"/>
      <c r="M230" s="83"/>
      <c r="N230" s="86" t="s">
        <v>377</v>
      </c>
      <c r="O230" s="83"/>
      <c r="P230" s="83"/>
      <c r="Q230" s="83"/>
      <c r="R230" s="104"/>
      <c r="S230" s="94"/>
      <c r="T230" s="107"/>
      <c r="U230" s="94"/>
      <c r="V230" s="21">
        <v>3</v>
      </c>
      <c r="W230" s="39" t="s">
        <v>630</v>
      </c>
      <c r="X230" s="40">
        <v>42583</v>
      </c>
      <c r="Y230" s="40">
        <v>42612</v>
      </c>
      <c r="Z230" s="86" t="s">
        <v>95</v>
      </c>
      <c r="AA230" s="109"/>
      <c r="AB230" s="86" t="s">
        <v>386</v>
      </c>
      <c r="AC230" s="100"/>
    </row>
    <row r="231" spans="2:29" ht="34.200000000000003" customHeight="1" x14ac:dyDescent="0.3">
      <c r="B231" s="126"/>
      <c r="C231" s="126"/>
      <c r="D231" s="126"/>
      <c r="E231" s="126"/>
      <c r="F231" s="117"/>
      <c r="G231" s="85"/>
      <c r="H231" s="86"/>
      <c r="I231" s="83"/>
      <c r="J231" s="86"/>
      <c r="K231" s="83"/>
      <c r="L231" s="86"/>
      <c r="M231" s="83"/>
      <c r="N231" s="86" t="s">
        <v>377</v>
      </c>
      <c r="O231" s="83"/>
      <c r="P231" s="83"/>
      <c r="Q231" s="83"/>
      <c r="R231" s="104"/>
      <c r="S231" s="94"/>
      <c r="T231" s="107"/>
      <c r="U231" s="94"/>
      <c r="V231" s="22">
        <v>4</v>
      </c>
      <c r="W231" s="44"/>
      <c r="X231" s="43"/>
      <c r="Y231" s="43"/>
      <c r="Z231" s="86" t="s">
        <v>95</v>
      </c>
      <c r="AA231" s="109"/>
      <c r="AB231" s="86" t="s">
        <v>386</v>
      </c>
      <c r="AC231" s="100"/>
    </row>
    <row r="232" spans="2:29" ht="34.200000000000003" customHeight="1" x14ac:dyDescent="0.3">
      <c r="B232" s="126"/>
      <c r="C232" s="126"/>
      <c r="D232" s="126"/>
      <c r="E232" s="126"/>
      <c r="F232" s="117"/>
      <c r="G232" s="85"/>
      <c r="H232" s="86"/>
      <c r="I232" s="84"/>
      <c r="J232" s="86"/>
      <c r="K232" s="84"/>
      <c r="L232" s="86"/>
      <c r="M232" s="84"/>
      <c r="N232" s="86" t="s">
        <v>377</v>
      </c>
      <c r="O232" s="84"/>
      <c r="P232" s="84"/>
      <c r="Q232" s="84"/>
      <c r="R232" s="105"/>
      <c r="S232" s="95"/>
      <c r="T232" s="107"/>
      <c r="U232" s="95"/>
      <c r="V232" s="22">
        <v>5</v>
      </c>
      <c r="W232" s="44"/>
      <c r="X232" s="43"/>
      <c r="Y232" s="43"/>
      <c r="Z232" s="86" t="s">
        <v>95</v>
      </c>
      <c r="AA232" s="110"/>
      <c r="AB232" s="86" t="s">
        <v>386</v>
      </c>
      <c r="AC232" s="100"/>
    </row>
    <row r="233" spans="2:29" ht="34.200000000000003" customHeight="1" x14ac:dyDescent="0.3">
      <c r="B233" s="126"/>
      <c r="C233" s="126"/>
      <c r="D233" s="126"/>
      <c r="E233" s="126"/>
      <c r="F233" s="117"/>
      <c r="G233" s="85">
        <v>6</v>
      </c>
      <c r="H233" s="86" t="str">
        <f>+VLOOKUP(N233,'TC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33" s="82" t="str">
        <f>+VLOOKUP(N233,'TC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33" s="86" t="str">
        <f>+VLOOKUP(N233,'TC 30 agosto'!$A:$AQ,15,FALSE)</f>
        <v>Gestión misional y de gobierno</v>
      </c>
      <c r="K233" s="82" t="str">
        <f>+VLOOKUP(N233,'TC 2 junio'!$1:$1048576,15,FALSE)</f>
        <v>Gestión misional y de gobierno</v>
      </c>
      <c r="L233" s="86" t="str">
        <f>+VLOOKUP(N233,'TC 30 agosto'!$A:$AQ,17,FALSE)</f>
        <v>Indicadores y metas de Gobierno</v>
      </c>
      <c r="M233" s="82" t="str">
        <f>+VLOOKUP(N233,'TC 2 junio'!$1:$1048576,17,FALSE)</f>
        <v>Indicadores y metas de Gobierno</v>
      </c>
      <c r="N233" s="86" t="s">
        <v>766</v>
      </c>
      <c r="O233" s="82" t="str">
        <f>+VLOOKUP(N233,'TC 30 agosto'!$A:$AQ,23,FALSE)</f>
        <v>PA-110</v>
      </c>
      <c r="P233" s="82" t="str">
        <f>+VLOOKUP(N233,'TC 30 agosto'!$A:$AQ,24,FALSE)</f>
        <v>Número de intervenciones en infraestructura para la prestación de los servicios administrativos en las Sedes Regionales, Centros Zonales y demás unidades aplicativas.</v>
      </c>
      <c r="Q233" s="82" t="str">
        <f>+VLOOKUP(N233,'TC 3 junio'!$V:$W,2,FALSE)</f>
        <v>Número de intervenciones en infraestructura para la prestación de los servicios administrativos en las Sedes Regionales, Centros Zonales y demás unidades aplicativas.</v>
      </c>
      <c r="R233" s="130">
        <f>+VLOOKUP(N233,'TC 30 agosto'!$A:$AQ,29,FALSE)</f>
        <v>344</v>
      </c>
      <c r="S233" s="96">
        <f>+VLOOKUP(N233,'TC 2 junio'!$1:$1048576,29,FALSE)</f>
        <v>344</v>
      </c>
      <c r="T233" s="137"/>
      <c r="U233" s="96">
        <f>+VLOOKUP(N233,'TC 30 agosto'!$1:$1048576,31,FALSE)</f>
        <v>0</v>
      </c>
      <c r="V233" s="21">
        <v>1</v>
      </c>
      <c r="W233" s="39" t="s">
        <v>631</v>
      </c>
      <c r="X233" s="40">
        <v>42370</v>
      </c>
      <c r="Y233" s="40">
        <v>42460</v>
      </c>
      <c r="Z233" s="86" t="s">
        <v>95</v>
      </c>
      <c r="AA233" s="108" t="str">
        <f>+VLOOKUP(N233,'TC 30 agosto'!$A:$F,6,FALSE)</f>
        <v xml:space="preserve">Servicios administrativos </v>
      </c>
      <c r="AB233" s="86" t="s">
        <v>386</v>
      </c>
      <c r="AC233" s="100" t="str">
        <f>+VLOOKUP(N233,'TC 30 agosto'!$A:$V,22,FALSE)</f>
        <v>Dirección Administrativa</v>
      </c>
    </row>
    <row r="234" spans="2:29" ht="34.200000000000003" customHeight="1" x14ac:dyDescent="0.3">
      <c r="B234" s="126"/>
      <c r="C234" s="126"/>
      <c r="D234" s="126"/>
      <c r="E234" s="126"/>
      <c r="F234" s="117"/>
      <c r="G234" s="85"/>
      <c r="H234" s="86"/>
      <c r="I234" s="83"/>
      <c r="J234" s="86"/>
      <c r="K234" s="83"/>
      <c r="L234" s="86"/>
      <c r="M234" s="83"/>
      <c r="N234" s="86" t="s">
        <v>382</v>
      </c>
      <c r="O234" s="83"/>
      <c r="P234" s="83"/>
      <c r="Q234" s="83"/>
      <c r="R234" s="104"/>
      <c r="S234" s="94"/>
      <c r="T234" s="138"/>
      <c r="U234" s="94"/>
      <c r="V234" s="21">
        <v>2</v>
      </c>
      <c r="W234" s="39" t="s">
        <v>385</v>
      </c>
      <c r="X234" s="40">
        <v>42401</v>
      </c>
      <c r="Y234" s="40">
        <v>42521</v>
      </c>
      <c r="Z234" s="86" t="s">
        <v>95</v>
      </c>
      <c r="AA234" s="109"/>
      <c r="AB234" s="86" t="s">
        <v>386</v>
      </c>
      <c r="AC234" s="100"/>
    </row>
    <row r="235" spans="2:29" ht="34.200000000000003" customHeight="1" x14ac:dyDescent="0.3">
      <c r="B235" s="126"/>
      <c r="C235" s="126"/>
      <c r="D235" s="126"/>
      <c r="E235" s="126"/>
      <c r="F235" s="117"/>
      <c r="G235" s="85"/>
      <c r="H235" s="86"/>
      <c r="I235" s="83"/>
      <c r="J235" s="86"/>
      <c r="K235" s="83"/>
      <c r="L235" s="86"/>
      <c r="M235" s="83"/>
      <c r="N235" s="86" t="s">
        <v>382</v>
      </c>
      <c r="O235" s="83"/>
      <c r="P235" s="83"/>
      <c r="Q235" s="83"/>
      <c r="R235" s="104"/>
      <c r="S235" s="94"/>
      <c r="T235" s="138"/>
      <c r="U235" s="94"/>
      <c r="V235" s="21">
        <v>3</v>
      </c>
      <c r="W235" s="39" t="s">
        <v>632</v>
      </c>
      <c r="X235" s="40">
        <v>42461</v>
      </c>
      <c r="Y235" s="40">
        <v>42735</v>
      </c>
      <c r="Z235" s="86" t="s">
        <v>95</v>
      </c>
      <c r="AA235" s="109"/>
      <c r="AB235" s="86" t="s">
        <v>386</v>
      </c>
      <c r="AC235" s="100"/>
    </row>
    <row r="236" spans="2:29" ht="34.200000000000003" customHeight="1" x14ac:dyDescent="0.3">
      <c r="B236" s="126"/>
      <c r="C236" s="126"/>
      <c r="D236" s="126"/>
      <c r="E236" s="126"/>
      <c r="F236" s="117"/>
      <c r="G236" s="85"/>
      <c r="H236" s="86"/>
      <c r="I236" s="83"/>
      <c r="J236" s="86"/>
      <c r="K236" s="83"/>
      <c r="L236" s="86"/>
      <c r="M236" s="83"/>
      <c r="N236" s="86" t="s">
        <v>382</v>
      </c>
      <c r="O236" s="83"/>
      <c r="P236" s="83"/>
      <c r="Q236" s="83"/>
      <c r="R236" s="104"/>
      <c r="S236" s="94"/>
      <c r="T236" s="138"/>
      <c r="U236" s="94"/>
      <c r="V236" s="22">
        <v>4</v>
      </c>
      <c r="W236" s="44"/>
      <c r="X236" s="43"/>
      <c r="Y236" s="43"/>
      <c r="Z236" s="86" t="s">
        <v>95</v>
      </c>
      <c r="AA236" s="109"/>
      <c r="AB236" s="86" t="s">
        <v>386</v>
      </c>
      <c r="AC236" s="100"/>
    </row>
    <row r="237" spans="2:29" ht="34.200000000000003" customHeight="1" x14ac:dyDescent="0.3">
      <c r="B237" s="126"/>
      <c r="C237" s="126"/>
      <c r="D237" s="126"/>
      <c r="E237" s="126"/>
      <c r="F237" s="117"/>
      <c r="G237" s="85"/>
      <c r="H237" s="86"/>
      <c r="I237" s="84"/>
      <c r="J237" s="86"/>
      <c r="K237" s="84"/>
      <c r="L237" s="86"/>
      <c r="M237" s="84"/>
      <c r="N237" s="86" t="s">
        <v>382</v>
      </c>
      <c r="O237" s="84"/>
      <c r="P237" s="84"/>
      <c r="Q237" s="84"/>
      <c r="R237" s="105"/>
      <c r="S237" s="95"/>
      <c r="T237" s="138"/>
      <c r="U237" s="95"/>
      <c r="V237" s="22">
        <v>5</v>
      </c>
      <c r="W237" s="44"/>
      <c r="X237" s="43"/>
      <c r="Y237" s="43"/>
      <c r="Z237" s="86" t="s">
        <v>95</v>
      </c>
      <c r="AA237" s="110"/>
      <c r="AB237" s="86" t="s">
        <v>386</v>
      </c>
      <c r="AC237" s="100"/>
    </row>
    <row r="238" spans="2:29" ht="34.200000000000003" customHeight="1" x14ac:dyDescent="0.3">
      <c r="B238" s="129" t="s">
        <v>566</v>
      </c>
      <c r="C238" s="129" t="s">
        <v>567</v>
      </c>
      <c r="D238" s="129" t="s">
        <v>568</v>
      </c>
      <c r="E238" s="129" t="s">
        <v>567</v>
      </c>
      <c r="F238" s="117">
        <v>7000000000</v>
      </c>
      <c r="G238" s="85">
        <v>6</v>
      </c>
      <c r="H238" s="86" t="str">
        <f>+VLOOKUP(N238,'TC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38" s="82" t="str">
        <f>+VLOOKUP(N238,'TC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38" s="86" t="str">
        <f>+VLOOKUP(N238,'TC 30 agosto'!$A:$AQ,15,FALSE)</f>
        <v>Gestión misional y de gobierno</v>
      </c>
      <c r="K238" s="82" t="str">
        <f>+VLOOKUP(N238,'TC 2 junio'!$1:$1048576,15,FALSE)</f>
        <v>Gestión misional y de gobierno</v>
      </c>
      <c r="L238" s="86" t="str">
        <f>+VLOOKUP(N238,'TC 30 agosto'!$A:$AQ,17,FALSE)</f>
        <v>Indicadores y metas de Gobierno</v>
      </c>
      <c r="M238" s="82" t="str">
        <f>+VLOOKUP(N238,'TC 2 junio'!$1:$1048576,17,FALSE)</f>
        <v>Indicadores y metas de Gobierno</v>
      </c>
      <c r="N238" s="86" t="s">
        <v>402</v>
      </c>
      <c r="O238" s="82" t="str">
        <f>+VLOOKUP(N238,'TC 30 agosto'!$A:$AQ,23,FALSE)</f>
        <v>PA-77</v>
      </c>
      <c r="P238" s="82" t="str">
        <f>+VLOOKUP(N238,'TC 30 agosto'!$A:$AQ,24,FALSE)</f>
        <v>Número de campañas desarrolladas que alcanzan cobertura nacional y cumplen con el plan de medios programado</v>
      </c>
      <c r="Q238" s="82" t="str">
        <f>+VLOOKUP(N238,'TC 3 junio'!$V:$W,2,FALSE)</f>
        <v>Número de campañas desarrolladas que alcanzan cobertura nacional y cumplen con el plan de medios programado</v>
      </c>
      <c r="R238" s="130">
        <f>+VLOOKUP(N238,'TC 30 agosto'!$A:$AQ,29,FALSE)</f>
        <v>4</v>
      </c>
      <c r="S238" s="96">
        <f>+VLOOKUP(N238,'TC 2 junio'!$1:$1048576,29,FALSE)</f>
        <v>4</v>
      </c>
      <c r="T238" s="107"/>
      <c r="U238" s="96">
        <f>+VLOOKUP(N238,'TC 30 agosto'!$1:$1048576,31,FALSE)</f>
        <v>0</v>
      </c>
      <c r="V238" s="21">
        <v>1</v>
      </c>
      <c r="W238" s="39" t="s">
        <v>407</v>
      </c>
      <c r="X238" s="40">
        <v>42401</v>
      </c>
      <c r="Y238" s="40">
        <v>42735</v>
      </c>
      <c r="Z238" s="86" t="s">
        <v>83</v>
      </c>
      <c r="AA238" s="108" t="str">
        <f>+VLOOKUP(N238,'TC 30 agosto'!$A:$F,6,FALSE)</f>
        <v xml:space="preserve">Comunicación estratégica </v>
      </c>
      <c r="AB238" s="86" t="s">
        <v>419</v>
      </c>
      <c r="AC238" s="100" t="str">
        <f>+VLOOKUP(N238,'TC 30 agosto'!$A:$V,22,FALSE)</f>
        <v>Oficina Asesora de Comunicaciones</v>
      </c>
    </row>
    <row r="239" spans="2:29" ht="34.200000000000003" customHeight="1" x14ac:dyDescent="0.3">
      <c r="B239" s="129"/>
      <c r="C239" s="129" t="s">
        <v>567</v>
      </c>
      <c r="D239" s="129" t="s">
        <v>568</v>
      </c>
      <c r="E239" s="129" t="s">
        <v>567</v>
      </c>
      <c r="F239" s="117"/>
      <c r="G239" s="85"/>
      <c r="H239" s="86"/>
      <c r="I239" s="83"/>
      <c r="J239" s="86"/>
      <c r="K239" s="83"/>
      <c r="L239" s="86"/>
      <c r="M239" s="83"/>
      <c r="N239" s="86" t="s">
        <v>402</v>
      </c>
      <c r="O239" s="83"/>
      <c r="P239" s="83"/>
      <c r="Q239" s="83"/>
      <c r="R239" s="104"/>
      <c r="S239" s="94"/>
      <c r="T239" s="107"/>
      <c r="U239" s="94"/>
      <c r="V239" s="21">
        <v>2</v>
      </c>
      <c r="W239" s="39" t="s">
        <v>408</v>
      </c>
      <c r="X239" s="40">
        <v>42461</v>
      </c>
      <c r="Y239" s="40">
        <v>42521</v>
      </c>
      <c r="Z239" s="86" t="s">
        <v>83</v>
      </c>
      <c r="AA239" s="109"/>
      <c r="AB239" s="86" t="s">
        <v>419</v>
      </c>
      <c r="AC239" s="100"/>
    </row>
    <row r="240" spans="2:29" ht="34.200000000000003" customHeight="1" x14ac:dyDescent="0.3">
      <c r="B240" s="129"/>
      <c r="C240" s="129" t="s">
        <v>567</v>
      </c>
      <c r="D240" s="129" t="s">
        <v>568</v>
      </c>
      <c r="E240" s="129" t="s">
        <v>567</v>
      </c>
      <c r="F240" s="117"/>
      <c r="G240" s="85"/>
      <c r="H240" s="86"/>
      <c r="I240" s="83"/>
      <c r="J240" s="86"/>
      <c r="K240" s="83"/>
      <c r="L240" s="86"/>
      <c r="M240" s="83"/>
      <c r="N240" s="86" t="s">
        <v>402</v>
      </c>
      <c r="O240" s="83"/>
      <c r="P240" s="83"/>
      <c r="Q240" s="83"/>
      <c r="R240" s="104"/>
      <c r="S240" s="94"/>
      <c r="T240" s="107"/>
      <c r="U240" s="94"/>
      <c r="V240" s="21">
        <v>3</v>
      </c>
      <c r="W240" s="39" t="s">
        <v>409</v>
      </c>
      <c r="X240" s="40">
        <v>42522</v>
      </c>
      <c r="Y240" s="40">
        <v>42582</v>
      </c>
      <c r="Z240" s="86" t="s">
        <v>83</v>
      </c>
      <c r="AA240" s="109"/>
      <c r="AB240" s="86" t="s">
        <v>419</v>
      </c>
      <c r="AC240" s="100"/>
    </row>
    <row r="241" spans="2:29" ht="34.200000000000003" customHeight="1" x14ac:dyDescent="0.3">
      <c r="B241" s="129"/>
      <c r="C241" s="129" t="s">
        <v>567</v>
      </c>
      <c r="D241" s="129" t="s">
        <v>568</v>
      </c>
      <c r="E241" s="129" t="s">
        <v>567</v>
      </c>
      <c r="F241" s="117"/>
      <c r="G241" s="85"/>
      <c r="H241" s="86"/>
      <c r="I241" s="83"/>
      <c r="J241" s="86"/>
      <c r="K241" s="83"/>
      <c r="L241" s="86"/>
      <c r="M241" s="83"/>
      <c r="N241" s="86" t="s">
        <v>402</v>
      </c>
      <c r="O241" s="83"/>
      <c r="P241" s="83"/>
      <c r="Q241" s="83"/>
      <c r="R241" s="104"/>
      <c r="S241" s="94"/>
      <c r="T241" s="107"/>
      <c r="U241" s="94"/>
      <c r="V241" s="22">
        <v>4</v>
      </c>
      <c r="W241" s="41" t="s">
        <v>410</v>
      </c>
      <c r="X241" s="40">
        <v>42614</v>
      </c>
      <c r="Y241" s="40">
        <v>42735</v>
      </c>
      <c r="Z241" s="86" t="s">
        <v>83</v>
      </c>
      <c r="AA241" s="109"/>
      <c r="AB241" s="86" t="s">
        <v>419</v>
      </c>
      <c r="AC241" s="100"/>
    </row>
    <row r="242" spans="2:29" ht="34.200000000000003" customHeight="1" x14ac:dyDescent="0.3">
      <c r="B242" s="129"/>
      <c r="C242" s="129" t="s">
        <v>567</v>
      </c>
      <c r="D242" s="129" t="s">
        <v>568</v>
      </c>
      <c r="E242" s="129" t="s">
        <v>567</v>
      </c>
      <c r="F242" s="117"/>
      <c r="G242" s="85"/>
      <c r="H242" s="86"/>
      <c r="I242" s="84"/>
      <c r="J242" s="86"/>
      <c r="K242" s="84"/>
      <c r="L242" s="86"/>
      <c r="M242" s="84"/>
      <c r="N242" s="86" t="s">
        <v>402</v>
      </c>
      <c r="O242" s="84"/>
      <c r="P242" s="84"/>
      <c r="Q242" s="84"/>
      <c r="R242" s="105"/>
      <c r="S242" s="95"/>
      <c r="T242" s="107"/>
      <c r="U242" s="95"/>
      <c r="V242" s="22">
        <v>5</v>
      </c>
      <c r="W242" s="41" t="s">
        <v>411</v>
      </c>
      <c r="X242" s="40">
        <v>42675</v>
      </c>
      <c r="Y242" s="40">
        <v>42735</v>
      </c>
      <c r="Z242" s="86" t="s">
        <v>83</v>
      </c>
      <c r="AA242" s="110"/>
      <c r="AB242" s="86" t="s">
        <v>419</v>
      </c>
      <c r="AC242" s="100"/>
    </row>
    <row r="243" spans="2:29" ht="34.200000000000003" customHeight="1" x14ac:dyDescent="0.3">
      <c r="B243" s="129"/>
      <c r="C243" s="129"/>
      <c r="D243" s="129"/>
      <c r="E243" s="129"/>
      <c r="F243" s="117"/>
      <c r="G243" s="85">
        <v>6</v>
      </c>
      <c r="H243" s="86" t="str">
        <f>+VLOOKUP(N243,'TC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43" s="82" t="str">
        <f>+VLOOKUP(N243,'TC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43" s="86" t="str">
        <f>+VLOOKUP(N243,'TC 30 agosto'!$A:$AQ,15,FALSE)</f>
        <v>Gestión misional y de gobierno</v>
      </c>
      <c r="K243" s="82" t="str">
        <f>+VLOOKUP(N243,'TC 2 junio'!$1:$1048576,15,FALSE)</f>
        <v>Gestión misional y de gobierno</v>
      </c>
      <c r="L243" s="86" t="str">
        <f>+VLOOKUP(N243,'TC 30 agosto'!$A:$AQ,17,FALSE)</f>
        <v>Indicadores y metas de Gobierno</v>
      </c>
      <c r="M243" s="82" t="str">
        <f>+VLOOKUP(N243,'TC 2 junio'!$1:$1048576,17,FALSE)</f>
        <v>Indicadores y metas de Gobierno</v>
      </c>
      <c r="N243" s="86" t="s">
        <v>404</v>
      </c>
      <c r="O243" s="82" t="str">
        <f>+VLOOKUP(N243,'TC 30 agosto'!$A:$AQ,23,FALSE)</f>
        <v>PA-78</v>
      </c>
      <c r="P243" s="82" t="str">
        <f>+VLOOKUP(N243,'TC 30 agosto'!$A:$AQ,24,FALSE)</f>
        <v>Número de visitas a la información publicada por la Oficina Asesora de Comunicaciones en la pagina web.</v>
      </c>
      <c r="Q243" s="82" t="str">
        <f>+VLOOKUP(N243,'TC 3 junio'!$V:$W,2,FALSE)</f>
        <v>Número de visitas a la información publicada por la Oficina Asesora de Comunicaciones en la pagina web.</v>
      </c>
      <c r="R243" s="130">
        <f>+VLOOKUP(N243,'TC 30 agosto'!$A:$AQ,29,FALSE)</f>
        <v>3809089</v>
      </c>
      <c r="S243" s="96">
        <f>+VLOOKUP(N243,'TC 2 junio'!$1:$1048576,29,FALSE)</f>
        <v>3809089</v>
      </c>
      <c r="T243" s="122"/>
      <c r="U243" s="96">
        <f>+VLOOKUP(N243,'TC 30 agosto'!$1:$1048576,31,FALSE)</f>
        <v>0</v>
      </c>
      <c r="V243" s="21">
        <v>1</v>
      </c>
      <c r="W243" s="39" t="s">
        <v>412</v>
      </c>
      <c r="X243" s="40">
        <v>42370</v>
      </c>
      <c r="Y243" s="40">
        <v>42735</v>
      </c>
      <c r="Z243" s="86" t="s">
        <v>83</v>
      </c>
      <c r="AA243" s="97" t="str">
        <f>+VLOOKUP(N243,'TC 30 agosto'!$A:$F,6,FALSE)</f>
        <v xml:space="preserve">Comunicación estratégica </v>
      </c>
      <c r="AB243" s="86" t="s">
        <v>419</v>
      </c>
      <c r="AC243" s="100" t="str">
        <f>+VLOOKUP(N243,'TC 30 agosto'!$A:$V,22,FALSE)</f>
        <v>Oficina Asesora de Comunicaciones</v>
      </c>
    </row>
    <row r="244" spans="2:29" ht="34.200000000000003" customHeight="1" x14ac:dyDescent="0.3">
      <c r="B244" s="129"/>
      <c r="C244" s="129"/>
      <c r="D244" s="129"/>
      <c r="E244" s="129"/>
      <c r="F244" s="117"/>
      <c r="G244" s="85"/>
      <c r="H244" s="86"/>
      <c r="I244" s="83"/>
      <c r="J244" s="86"/>
      <c r="K244" s="83"/>
      <c r="L244" s="86"/>
      <c r="M244" s="83"/>
      <c r="N244" s="86" t="s">
        <v>404</v>
      </c>
      <c r="O244" s="83"/>
      <c r="P244" s="83"/>
      <c r="Q244" s="83"/>
      <c r="R244" s="104"/>
      <c r="S244" s="94"/>
      <c r="T244" s="101"/>
      <c r="U244" s="94"/>
      <c r="V244" s="21">
        <v>2</v>
      </c>
      <c r="W244" s="39" t="s">
        <v>413</v>
      </c>
      <c r="X244" s="40">
        <v>42370</v>
      </c>
      <c r="Y244" s="40">
        <v>42735</v>
      </c>
      <c r="Z244" s="86" t="s">
        <v>94</v>
      </c>
      <c r="AA244" s="98"/>
      <c r="AB244" s="86" t="s">
        <v>419</v>
      </c>
      <c r="AC244" s="100"/>
    </row>
    <row r="245" spans="2:29" ht="34.200000000000003" customHeight="1" x14ac:dyDescent="0.3">
      <c r="B245" s="129"/>
      <c r="C245" s="129"/>
      <c r="D245" s="129"/>
      <c r="E245" s="129"/>
      <c r="F245" s="117"/>
      <c r="G245" s="85"/>
      <c r="H245" s="86"/>
      <c r="I245" s="83"/>
      <c r="J245" s="86"/>
      <c r="K245" s="83"/>
      <c r="L245" s="86"/>
      <c r="M245" s="83"/>
      <c r="N245" s="86" t="s">
        <v>404</v>
      </c>
      <c r="O245" s="83"/>
      <c r="P245" s="83"/>
      <c r="Q245" s="83"/>
      <c r="R245" s="104"/>
      <c r="S245" s="94"/>
      <c r="T245" s="101"/>
      <c r="U245" s="94"/>
      <c r="V245" s="21">
        <v>3</v>
      </c>
      <c r="W245" s="39" t="s">
        <v>414</v>
      </c>
      <c r="X245" s="40">
        <v>42370</v>
      </c>
      <c r="Y245" s="40">
        <v>42735</v>
      </c>
      <c r="Z245" s="86" t="s">
        <v>94</v>
      </c>
      <c r="AA245" s="98"/>
      <c r="AB245" s="86" t="s">
        <v>419</v>
      </c>
      <c r="AC245" s="100"/>
    </row>
    <row r="246" spans="2:29" ht="34.200000000000003" customHeight="1" x14ac:dyDescent="0.3">
      <c r="B246" s="129"/>
      <c r="C246" s="129"/>
      <c r="D246" s="129"/>
      <c r="E246" s="129"/>
      <c r="F246" s="117"/>
      <c r="G246" s="85"/>
      <c r="H246" s="86"/>
      <c r="I246" s="83"/>
      <c r="J246" s="86"/>
      <c r="K246" s="83"/>
      <c r="L246" s="86"/>
      <c r="M246" s="83"/>
      <c r="N246" s="86" t="s">
        <v>404</v>
      </c>
      <c r="O246" s="83"/>
      <c r="P246" s="83"/>
      <c r="Q246" s="83"/>
      <c r="R246" s="104"/>
      <c r="S246" s="94"/>
      <c r="T246" s="101"/>
      <c r="U246" s="94"/>
      <c r="V246" s="22">
        <v>4</v>
      </c>
      <c r="W246" s="41" t="s">
        <v>633</v>
      </c>
      <c r="X246" s="40">
        <v>42370</v>
      </c>
      <c r="Y246" s="40">
        <v>42735</v>
      </c>
      <c r="Z246" s="86" t="s">
        <v>94</v>
      </c>
      <c r="AA246" s="98"/>
      <c r="AB246" s="86" t="s">
        <v>419</v>
      </c>
      <c r="AC246" s="100"/>
    </row>
    <row r="247" spans="2:29" ht="34.200000000000003" customHeight="1" x14ac:dyDescent="0.3">
      <c r="B247" s="129"/>
      <c r="C247" s="129"/>
      <c r="D247" s="129"/>
      <c r="E247" s="129"/>
      <c r="F247" s="117"/>
      <c r="G247" s="85"/>
      <c r="H247" s="86"/>
      <c r="I247" s="84"/>
      <c r="J247" s="86"/>
      <c r="K247" s="84"/>
      <c r="L247" s="86"/>
      <c r="M247" s="84"/>
      <c r="N247" s="86" t="s">
        <v>404</v>
      </c>
      <c r="O247" s="84"/>
      <c r="P247" s="84"/>
      <c r="Q247" s="84"/>
      <c r="R247" s="105"/>
      <c r="S247" s="95"/>
      <c r="T247" s="102"/>
      <c r="U247" s="95"/>
      <c r="V247" s="22">
        <v>5</v>
      </c>
      <c r="W247" s="41" t="s">
        <v>415</v>
      </c>
      <c r="X247" s="40">
        <v>42370</v>
      </c>
      <c r="Y247" s="40">
        <v>42735</v>
      </c>
      <c r="Z247" s="86" t="s">
        <v>94</v>
      </c>
      <c r="AA247" s="99"/>
      <c r="AB247" s="86" t="s">
        <v>419</v>
      </c>
      <c r="AC247" s="100"/>
    </row>
    <row r="248" spans="2:29" ht="34.200000000000003" customHeight="1" x14ac:dyDescent="0.3">
      <c r="B248" s="129"/>
      <c r="C248" s="129"/>
      <c r="D248" s="129"/>
      <c r="E248" s="129"/>
      <c r="F248" s="117"/>
      <c r="G248" s="85">
        <v>6</v>
      </c>
      <c r="H248" s="86" t="str">
        <f>+VLOOKUP(N248,'TC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48" s="82" t="str">
        <f>+VLOOKUP(N248,'TC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48" s="86" t="str">
        <f>+VLOOKUP(N248,'TC 30 agosto'!$A:$AQ,15,FALSE)</f>
        <v>Gestión misional y de gobierno</v>
      </c>
      <c r="K248" s="82" t="str">
        <f>+VLOOKUP(N248,'TC 2 junio'!$1:$1048576,15,FALSE)</f>
        <v>Gestión misional y de gobierno</v>
      </c>
      <c r="L248" s="86" t="str">
        <f>+VLOOKUP(N248,'TC 30 agosto'!$A:$AQ,17,FALSE)</f>
        <v>Indicadores y metas de Gobierno</v>
      </c>
      <c r="M248" s="82" t="str">
        <f>+VLOOKUP(N248,'TC 2 junio'!$1:$1048576,17,FALSE)</f>
        <v>Indicadores y metas de Gobierno</v>
      </c>
      <c r="N248" s="86" t="s">
        <v>406</v>
      </c>
      <c r="O248" s="82" t="str">
        <f>+VLOOKUP(N248,'TC 30 agosto'!$A:$AQ,23,FALSE)</f>
        <v>PA-79</v>
      </c>
      <c r="P248" s="82" t="str">
        <f>+VLOOKUP(N248,'TC 30 agosto'!$A:$AQ,24,FALSE)</f>
        <v>Número de noticias en las que se hacen mención al ICBF, en monitoreo de prensa</v>
      </c>
      <c r="Q248" s="82" t="str">
        <f>+VLOOKUP(N248,'TC 3 junio'!$V:$W,2,FALSE)</f>
        <v>Número de noticias en las que se hacen mención al ICBF, en monitoreo de prensa</v>
      </c>
      <c r="R248" s="130">
        <f>+VLOOKUP(N248,'TC 30 agosto'!$A:$AQ,29,FALSE)</f>
        <v>759</v>
      </c>
      <c r="S248" s="96">
        <f>+VLOOKUP(N248,'TC 2 junio'!$1:$1048576,29,FALSE)</f>
        <v>759</v>
      </c>
      <c r="T248" s="107"/>
      <c r="U248" s="96">
        <f>+VLOOKUP(N248,'TC 30 agosto'!$1:$1048576,31,FALSE)</f>
        <v>0</v>
      </c>
      <c r="V248" s="21">
        <v>1</v>
      </c>
      <c r="W248" s="39" t="s">
        <v>416</v>
      </c>
      <c r="X248" s="40">
        <v>42370</v>
      </c>
      <c r="Y248" s="40">
        <v>42735</v>
      </c>
      <c r="Z248" s="86" t="s">
        <v>83</v>
      </c>
      <c r="AA248" s="108" t="str">
        <f>+VLOOKUP(N248,'TC 30 agosto'!$A:$F,6,FALSE)</f>
        <v xml:space="preserve">Comunicación estratégica </v>
      </c>
      <c r="AB248" s="86" t="s">
        <v>419</v>
      </c>
      <c r="AC248" s="100" t="str">
        <f>+VLOOKUP(N248,'TC 30 agosto'!$A:$V,22,FALSE)</f>
        <v>Oficina Asesora de Comunicaciones</v>
      </c>
    </row>
    <row r="249" spans="2:29" ht="34.200000000000003" customHeight="1" x14ac:dyDescent="0.3">
      <c r="B249" s="129"/>
      <c r="C249" s="129"/>
      <c r="D249" s="129"/>
      <c r="E249" s="129"/>
      <c r="F249" s="117"/>
      <c r="G249" s="85"/>
      <c r="H249" s="86"/>
      <c r="I249" s="83"/>
      <c r="J249" s="86"/>
      <c r="K249" s="83"/>
      <c r="L249" s="86"/>
      <c r="M249" s="83"/>
      <c r="N249" s="86" t="s">
        <v>406</v>
      </c>
      <c r="O249" s="83"/>
      <c r="P249" s="83"/>
      <c r="Q249" s="83"/>
      <c r="R249" s="104"/>
      <c r="S249" s="94"/>
      <c r="T249" s="107"/>
      <c r="U249" s="94"/>
      <c r="V249" s="21">
        <v>2</v>
      </c>
      <c r="W249" s="39" t="s">
        <v>634</v>
      </c>
      <c r="X249" s="40">
        <v>42370</v>
      </c>
      <c r="Y249" s="40">
        <v>42735</v>
      </c>
      <c r="Z249" s="86" t="s">
        <v>83</v>
      </c>
      <c r="AA249" s="109"/>
      <c r="AB249" s="86" t="s">
        <v>419</v>
      </c>
      <c r="AC249" s="100"/>
    </row>
    <row r="250" spans="2:29" ht="34.200000000000003" customHeight="1" x14ac:dyDescent="0.3">
      <c r="B250" s="129"/>
      <c r="C250" s="129"/>
      <c r="D250" s="129"/>
      <c r="E250" s="129"/>
      <c r="F250" s="117"/>
      <c r="G250" s="85"/>
      <c r="H250" s="86"/>
      <c r="I250" s="83"/>
      <c r="J250" s="86"/>
      <c r="K250" s="83"/>
      <c r="L250" s="86"/>
      <c r="M250" s="83"/>
      <c r="N250" s="86" t="s">
        <v>406</v>
      </c>
      <c r="O250" s="83"/>
      <c r="P250" s="83"/>
      <c r="Q250" s="83"/>
      <c r="R250" s="104"/>
      <c r="S250" s="94"/>
      <c r="T250" s="107"/>
      <c r="U250" s="94"/>
      <c r="V250" s="21">
        <v>3</v>
      </c>
      <c r="W250" s="39" t="s">
        <v>417</v>
      </c>
      <c r="X250" s="40">
        <v>42370</v>
      </c>
      <c r="Y250" s="40">
        <v>42735</v>
      </c>
      <c r="Z250" s="86" t="s">
        <v>83</v>
      </c>
      <c r="AA250" s="109"/>
      <c r="AB250" s="86" t="s">
        <v>419</v>
      </c>
      <c r="AC250" s="100"/>
    </row>
    <row r="251" spans="2:29" ht="34.200000000000003" customHeight="1" x14ac:dyDescent="0.3">
      <c r="B251" s="129"/>
      <c r="C251" s="129"/>
      <c r="D251" s="129"/>
      <c r="E251" s="129"/>
      <c r="F251" s="117"/>
      <c r="G251" s="85"/>
      <c r="H251" s="86"/>
      <c r="I251" s="83"/>
      <c r="J251" s="86"/>
      <c r="K251" s="83"/>
      <c r="L251" s="86"/>
      <c r="M251" s="83"/>
      <c r="N251" s="86" t="s">
        <v>406</v>
      </c>
      <c r="O251" s="83"/>
      <c r="P251" s="83"/>
      <c r="Q251" s="83"/>
      <c r="R251" s="104"/>
      <c r="S251" s="94"/>
      <c r="T251" s="107"/>
      <c r="U251" s="94"/>
      <c r="V251" s="22">
        <v>4</v>
      </c>
      <c r="W251" s="41" t="s">
        <v>418</v>
      </c>
      <c r="X251" s="40">
        <v>42370</v>
      </c>
      <c r="Y251" s="40">
        <v>42735</v>
      </c>
      <c r="Z251" s="86" t="s">
        <v>83</v>
      </c>
      <c r="AA251" s="109"/>
      <c r="AB251" s="86" t="s">
        <v>419</v>
      </c>
      <c r="AC251" s="100"/>
    </row>
    <row r="252" spans="2:29" ht="34.200000000000003" customHeight="1" x14ac:dyDescent="0.3">
      <c r="B252" s="129"/>
      <c r="C252" s="129"/>
      <c r="D252" s="129"/>
      <c r="E252" s="129"/>
      <c r="F252" s="117"/>
      <c r="G252" s="85"/>
      <c r="H252" s="86"/>
      <c r="I252" s="84"/>
      <c r="J252" s="86"/>
      <c r="K252" s="84"/>
      <c r="L252" s="86"/>
      <c r="M252" s="84"/>
      <c r="N252" s="86" t="s">
        <v>406</v>
      </c>
      <c r="O252" s="84"/>
      <c r="P252" s="84"/>
      <c r="Q252" s="84"/>
      <c r="R252" s="105"/>
      <c r="S252" s="95"/>
      <c r="T252" s="107"/>
      <c r="U252" s="95"/>
      <c r="V252" s="22">
        <v>5</v>
      </c>
      <c r="W252" s="44"/>
      <c r="X252" s="43"/>
      <c r="Y252" s="43"/>
      <c r="Z252" s="86" t="s">
        <v>83</v>
      </c>
      <c r="AA252" s="110"/>
      <c r="AB252" s="86" t="s">
        <v>419</v>
      </c>
      <c r="AC252" s="100"/>
    </row>
    <row r="253" spans="2:29" ht="34.200000000000003" customHeight="1" x14ac:dyDescent="0.3">
      <c r="B253" s="129" t="s">
        <v>569</v>
      </c>
      <c r="C253" s="129" t="s">
        <v>570</v>
      </c>
      <c r="D253" s="129" t="s">
        <v>571</v>
      </c>
      <c r="E253" s="129" t="s">
        <v>570</v>
      </c>
      <c r="F253" s="117">
        <v>7000000000</v>
      </c>
      <c r="G253" s="85">
        <v>6</v>
      </c>
      <c r="H253" s="86" t="str">
        <f>+VLOOKUP(N253,'TC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53" s="82" t="str">
        <f>+VLOOKUP(N253,'TC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53" s="86" t="str">
        <f>+VLOOKUP(N253,'TC 30 agosto'!$A:$AQ,15,FALSE)</f>
        <v>Gestión misional y de gobierno</v>
      </c>
      <c r="K253" s="82" t="str">
        <f>+VLOOKUP(N253,'TC 2 junio'!$1:$1048576,15,FALSE)</f>
        <v>Gestión misional y de gobierno</v>
      </c>
      <c r="L253" s="86" t="str">
        <f>+VLOOKUP(N253,'TC 30 agosto'!$A:$AQ,17,FALSE)</f>
        <v>Indicadores y metas de Gobierno</v>
      </c>
      <c r="M253" s="82" t="str">
        <f>+VLOOKUP(N253,'TC 2 junio'!$1:$1048576,17,FALSE)</f>
        <v>Indicadores y metas de Gobierno</v>
      </c>
      <c r="N253" s="86" t="s">
        <v>478</v>
      </c>
      <c r="O253" s="82" t="str">
        <f>+VLOOKUP(N253,'TC 30 agosto'!$A:$AQ,23,FALSE)</f>
        <v>PA-96</v>
      </c>
      <c r="P253" s="82" t="str">
        <f>+VLOOKUP(N253,'TC 30 agosto'!$A:$AQ,24,FALSE)</f>
        <v>Número de Evaluaciones e investigaciones realizadas</v>
      </c>
      <c r="Q253" s="82" t="str">
        <f>+VLOOKUP(N253,'TC 3 junio'!$V:$W,2,FALSE)</f>
        <v>Número de Evaluaciones e investigaciones realizadas</v>
      </c>
      <c r="R253" s="130">
        <f>+VLOOKUP(N253,'TC 30 agosto'!$A:$AQ,29,FALSE)</f>
        <v>10</v>
      </c>
      <c r="S253" s="96">
        <f>+VLOOKUP(N253,'TC 2 junio'!$1:$1048576,29,FALSE)</f>
        <v>10</v>
      </c>
      <c r="T253" s="134"/>
      <c r="U253" s="96">
        <f>+VLOOKUP(N253,'TC 30 agosto'!$1:$1048576,31,FALSE)</f>
        <v>0</v>
      </c>
      <c r="V253" s="21">
        <v>1</v>
      </c>
      <c r="W253" s="39" t="s">
        <v>635</v>
      </c>
      <c r="X253" s="40">
        <v>42401</v>
      </c>
      <c r="Y253" s="40">
        <v>42461</v>
      </c>
      <c r="Z253" s="82" t="s">
        <v>86</v>
      </c>
      <c r="AA253" s="108" t="str">
        <f>+VLOOKUP(N253,'TC 30 agosto'!$A:$F,6,FALSE)</f>
        <v>Evaluación y monitoreo  de la gestión</v>
      </c>
      <c r="AB253" s="86" t="s">
        <v>257</v>
      </c>
      <c r="AC253" s="100" t="str">
        <f>+VLOOKUP(N253,'TC 30 agosto'!$A:$V,22,FALSE)</f>
        <v>Dirección de Planeación y Control de Gestión</v>
      </c>
    </row>
    <row r="254" spans="2:29" ht="34.200000000000003" customHeight="1" x14ac:dyDescent="0.3">
      <c r="B254" s="129"/>
      <c r="C254" s="129"/>
      <c r="D254" s="129"/>
      <c r="E254" s="129"/>
      <c r="F254" s="117"/>
      <c r="G254" s="85"/>
      <c r="H254" s="86"/>
      <c r="I254" s="83"/>
      <c r="J254" s="86"/>
      <c r="K254" s="83"/>
      <c r="L254" s="86"/>
      <c r="M254" s="83"/>
      <c r="N254" s="86" t="s">
        <v>478</v>
      </c>
      <c r="O254" s="83"/>
      <c r="P254" s="83"/>
      <c r="Q254" s="83"/>
      <c r="R254" s="104"/>
      <c r="S254" s="94"/>
      <c r="T254" s="134"/>
      <c r="U254" s="94"/>
      <c r="V254" s="21">
        <v>2</v>
      </c>
      <c r="W254" s="39" t="s">
        <v>481</v>
      </c>
      <c r="X254" s="40">
        <v>42464</v>
      </c>
      <c r="Y254" s="40">
        <v>42613</v>
      </c>
      <c r="Z254" s="83"/>
      <c r="AA254" s="109"/>
      <c r="AB254" s="86"/>
      <c r="AC254" s="100"/>
    </row>
    <row r="255" spans="2:29" ht="34.200000000000003" customHeight="1" x14ac:dyDescent="0.3">
      <c r="B255" s="129"/>
      <c r="C255" s="129"/>
      <c r="D255" s="129"/>
      <c r="E255" s="129"/>
      <c r="F255" s="117"/>
      <c r="G255" s="85"/>
      <c r="H255" s="86"/>
      <c r="I255" s="83"/>
      <c r="J255" s="86"/>
      <c r="K255" s="83"/>
      <c r="L255" s="86"/>
      <c r="M255" s="83"/>
      <c r="N255" s="86" t="s">
        <v>478</v>
      </c>
      <c r="O255" s="83"/>
      <c r="P255" s="83"/>
      <c r="Q255" s="83"/>
      <c r="R255" s="104"/>
      <c r="S255" s="94"/>
      <c r="T255" s="134"/>
      <c r="U255" s="94"/>
      <c r="V255" s="21">
        <v>3</v>
      </c>
      <c r="W255" s="39" t="s">
        <v>482</v>
      </c>
      <c r="X255" s="40">
        <v>42490</v>
      </c>
      <c r="Y255" s="40">
        <v>42735</v>
      </c>
      <c r="Z255" s="83"/>
      <c r="AA255" s="109"/>
      <c r="AB255" s="86"/>
      <c r="AC255" s="100"/>
    </row>
    <row r="256" spans="2:29" ht="34.200000000000003" customHeight="1" x14ac:dyDescent="0.3">
      <c r="B256" s="129"/>
      <c r="C256" s="129"/>
      <c r="D256" s="129"/>
      <c r="E256" s="129"/>
      <c r="F256" s="117"/>
      <c r="G256" s="85"/>
      <c r="H256" s="86"/>
      <c r="I256" s="83"/>
      <c r="J256" s="86"/>
      <c r="K256" s="83"/>
      <c r="L256" s="86"/>
      <c r="M256" s="83"/>
      <c r="N256" s="86" t="s">
        <v>478</v>
      </c>
      <c r="O256" s="83"/>
      <c r="P256" s="83"/>
      <c r="Q256" s="83"/>
      <c r="R256" s="104"/>
      <c r="S256" s="94"/>
      <c r="T256" s="134"/>
      <c r="U256" s="94"/>
      <c r="V256" s="22">
        <v>4</v>
      </c>
      <c r="W256" s="41" t="s">
        <v>483</v>
      </c>
      <c r="X256" s="40">
        <v>42614</v>
      </c>
      <c r="Y256" s="40">
        <v>42735</v>
      </c>
      <c r="Z256" s="83"/>
      <c r="AA256" s="109"/>
      <c r="AB256" s="86"/>
      <c r="AC256" s="100"/>
    </row>
    <row r="257" spans="2:29" ht="34.200000000000003" customHeight="1" x14ac:dyDescent="0.3">
      <c r="B257" s="129"/>
      <c r="C257" s="129"/>
      <c r="D257" s="129"/>
      <c r="E257" s="129"/>
      <c r="F257" s="117"/>
      <c r="G257" s="85"/>
      <c r="H257" s="86"/>
      <c r="I257" s="84"/>
      <c r="J257" s="86"/>
      <c r="K257" s="84"/>
      <c r="L257" s="86"/>
      <c r="M257" s="84"/>
      <c r="N257" s="86" t="s">
        <v>478</v>
      </c>
      <c r="O257" s="84"/>
      <c r="P257" s="84"/>
      <c r="Q257" s="84"/>
      <c r="R257" s="105"/>
      <c r="S257" s="95"/>
      <c r="T257" s="134"/>
      <c r="U257" s="95"/>
      <c r="V257" s="22">
        <v>5</v>
      </c>
      <c r="W257" s="41" t="s">
        <v>484</v>
      </c>
      <c r="X257" s="40">
        <v>42705</v>
      </c>
      <c r="Y257" s="40">
        <v>42735</v>
      </c>
      <c r="Z257" s="84"/>
      <c r="AA257" s="110"/>
      <c r="AB257" s="86"/>
      <c r="AC257" s="100"/>
    </row>
    <row r="258" spans="2:29" ht="34.200000000000003" customHeight="1" x14ac:dyDescent="0.3">
      <c r="B258" s="129"/>
      <c r="C258" s="129"/>
      <c r="D258" s="129"/>
      <c r="E258" s="129"/>
      <c r="F258" s="117"/>
      <c r="G258" s="85">
        <v>6</v>
      </c>
      <c r="H258" s="86" t="str">
        <f>+VLOOKUP(N258,'TC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58" s="82" t="str">
        <f>+VLOOKUP(N258,'TC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58" s="86" t="str">
        <f>+VLOOKUP(N258,'TC 30 agosto'!$A:$AQ,15,FALSE)</f>
        <v>Gestión misional y de gobierno</v>
      </c>
      <c r="K258" s="82" t="str">
        <f>+VLOOKUP(N258,'TC 2 junio'!$1:$1048576,15,FALSE)</f>
        <v>Gestión misional y de gobierno</v>
      </c>
      <c r="L258" s="86" t="str">
        <f>+VLOOKUP(N258,'TC 30 agosto'!$A:$AQ,17,FALSE)</f>
        <v>Indicadores y metas de Gobierno</v>
      </c>
      <c r="M258" s="82" t="str">
        <f>+VLOOKUP(N258,'TC 2 junio'!$1:$1048576,17,FALSE)</f>
        <v>Indicadores y metas de Gobierno</v>
      </c>
      <c r="N258" s="86" t="s">
        <v>480</v>
      </c>
      <c r="O258" s="82" t="str">
        <f>+VLOOKUP(N258,'TC 30 agosto'!$A:$AQ,23,FALSE)</f>
        <v>PA-97</v>
      </c>
      <c r="P258" s="82" t="str">
        <f>+VLOOKUP(N258,'TC 30 agosto'!$A:$AQ,24,FALSE)</f>
        <v>Porcentaje de avance del diseño e implementación de la sistematización del tablero de control</v>
      </c>
      <c r="Q258" s="82" t="str">
        <f>+VLOOKUP(N258,'TC 3 junio'!$V:$W,2,FALSE)</f>
        <v>Porcentaje de avance del diseño e implementación de la sistematización del tablero de control</v>
      </c>
      <c r="R258" s="103">
        <f>+VLOOKUP(N258,'TC 30 agosto'!$A:$AQ,29,FALSE)</f>
        <v>0.25</v>
      </c>
      <c r="S258" s="93">
        <f>+VLOOKUP(N258,'TC 2 junio'!$1:$1048576,29,FALSE)</f>
        <v>0.25</v>
      </c>
      <c r="T258" s="135"/>
      <c r="U258" s="96">
        <f>+VLOOKUP(N258,'TC 30 agosto'!$1:$1048576,31,FALSE)</f>
        <v>0</v>
      </c>
      <c r="V258" s="21">
        <v>1</v>
      </c>
      <c r="W258" s="39" t="s">
        <v>636</v>
      </c>
      <c r="X258" s="40">
        <v>42379</v>
      </c>
      <c r="Y258" s="40">
        <v>42423</v>
      </c>
      <c r="Z258" s="86" t="s">
        <v>87</v>
      </c>
      <c r="AA258" s="108" t="str">
        <f>+VLOOKUP(N258,'TC 30 agosto'!$A:$F,6,FALSE)</f>
        <v>Gestión de la tecnología e información</v>
      </c>
      <c r="AB258" s="86" t="s">
        <v>257</v>
      </c>
      <c r="AC258" s="100" t="str">
        <f>+VLOOKUP(N258,'TC 30 agosto'!$A:$V,22,FALSE)</f>
        <v>Dirección de Planeación y Control de Gestión</v>
      </c>
    </row>
    <row r="259" spans="2:29" ht="34.200000000000003" customHeight="1" x14ac:dyDescent="0.3">
      <c r="B259" s="129"/>
      <c r="C259" s="129"/>
      <c r="D259" s="129"/>
      <c r="E259" s="129"/>
      <c r="F259" s="117"/>
      <c r="G259" s="85"/>
      <c r="H259" s="86"/>
      <c r="I259" s="83"/>
      <c r="J259" s="86"/>
      <c r="K259" s="83"/>
      <c r="L259" s="86"/>
      <c r="M259" s="83"/>
      <c r="N259" s="86" t="s">
        <v>480</v>
      </c>
      <c r="O259" s="83"/>
      <c r="P259" s="83"/>
      <c r="Q259" s="83"/>
      <c r="R259" s="104"/>
      <c r="S259" s="94"/>
      <c r="T259" s="134"/>
      <c r="U259" s="94"/>
      <c r="V259" s="21">
        <v>2</v>
      </c>
      <c r="W259" s="39" t="s">
        <v>485</v>
      </c>
      <c r="X259" s="40">
        <v>42401</v>
      </c>
      <c r="Y259" s="40">
        <v>42551</v>
      </c>
      <c r="Z259" s="86" t="s">
        <v>87</v>
      </c>
      <c r="AA259" s="109"/>
      <c r="AB259" s="86"/>
      <c r="AC259" s="100"/>
    </row>
    <row r="260" spans="2:29" ht="34.200000000000003" customHeight="1" x14ac:dyDescent="0.3">
      <c r="B260" s="129"/>
      <c r="C260" s="129"/>
      <c r="D260" s="129"/>
      <c r="E260" s="129"/>
      <c r="F260" s="117"/>
      <c r="G260" s="85"/>
      <c r="H260" s="86"/>
      <c r="I260" s="83"/>
      <c r="J260" s="86"/>
      <c r="K260" s="83"/>
      <c r="L260" s="86"/>
      <c r="M260" s="83"/>
      <c r="N260" s="86" t="s">
        <v>480</v>
      </c>
      <c r="O260" s="83"/>
      <c r="P260" s="83"/>
      <c r="Q260" s="83"/>
      <c r="R260" s="104"/>
      <c r="S260" s="94"/>
      <c r="T260" s="134"/>
      <c r="U260" s="94"/>
      <c r="V260" s="21">
        <v>3</v>
      </c>
      <c r="W260" s="39" t="s">
        <v>637</v>
      </c>
      <c r="X260" s="40">
        <v>42491</v>
      </c>
      <c r="Y260" s="40">
        <v>42551</v>
      </c>
      <c r="Z260" s="86" t="s">
        <v>87</v>
      </c>
      <c r="AA260" s="109"/>
      <c r="AB260" s="86"/>
      <c r="AC260" s="100"/>
    </row>
    <row r="261" spans="2:29" ht="34.200000000000003" customHeight="1" x14ac:dyDescent="0.3">
      <c r="B261" s="129"/>
      <c r="C261" s="129"/>
      <c r="D261" s="129"/>
      <c r="E261" s="129"/>
      <c r="F261" s="117"/>
      <c r="G261" s="85"/>
      <c r="H261" s="86"/>
      <c r="I261" s="83"/>
      <c r="J261" s="86"/>
      <c r="K261" s="83"/>
      <c r="L261" s="86"/>
      <c r="M261" s="83"/>
      <c r="N261" s="86" t="s">
        <v>480</v>
      </c>
      <c r="O261" s="83"/>
      <c r="P261" s="83"/>
      <c r="Q261" s="83"/>
      <c r="R261" s="104"/>
      <c r="S261" s="94"/>
      <c r="T261" s="134"/>
      <c r="U261" s="94"/>
      <c r="V261" s="22">
        <v>4</v>
      </c>
      <c r="W261" s="41" t="s">
        <v>486</v>
      </c>
      <c r="X261" s="40">
        <v>42379</v>
      </c>
      <c r="Y261" s="40">
        <v>42735</v>
      </c>
      <c r="Z261" s="86" t="s">
        <v>87</v>
      </c>
      <c r="AA261" s="109"/>
      <c r="AB261" s="86"/>
      <c r="AC261" s="100"/>
    </row>
    <row r="262" spans="2:29" ht="34.200000000000003" customHeight="1" x14ac:dyDescent="0.3">
      <c r="B262" s="129"/>
      <c r="C262" s="129"/>
      <c r="D262" s="129"/>
      <c r="E262" s="129"/>
      <c r="F262" s="117"/>
      <c r="G262" s="85"/>
      <c r="H262" s="86"/>
      <c r="I262" s="84"/>
      <c r="J262" s="86"/>
      <c r="K262" s="84"/>
      <c r="L262" s="86"/>
      <c r="M262" s="84"/>
      <c r="N262" s="86" t="s">
        <v>480</v>
      </c>
      <c r="O262" s="84"/>
      <c r="P262" s="84"/>
      <c r="Q262" s="84"/>
      <c r="R262" s="105"/>
      <c r="S262" s="95"/>
      <c r="T262" s="134"/>
      <c r="U262" s="95"/>
      <c r="V262" s="22">
        <v>5</v>
      </c>
      <c r="W262" s="41" t="s">
        <v>487</v>
      </c>
      <c r="X262" s="40">
        <v>42491</v>
      </c>
      <c r="Y262" s="40">
        <v>42735</v>
      </c>
      <c r="Z262" s="86" t="s">
        <v>87</v>
      </c>
      <c r="AA262" s="110"/>
      <c r="AB262" s="86"/>
      <c r="AC262" s="100"/>
    </row>
    <row r="263" spans="2:29" ht="24" customHeight="1" x14ac:dyDescent="0.3">
      <c r="B263" s="129"/>
      <c r="C263" s="129"/>
      <c r="D263" s="129"/>
      <c r="E263" s="129"/>
      <c r="F263" s="117"/>
      <c r="G263" s="85">
        <v>6</v>
      </c>
      <c r="H263" s="86" t="str">
        <f>+VLOOKUP(N263,'TC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63" s="82" t="str">
        <f>+VLOOKUP(N263,'TC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63" s="86" t="str">
        <f>+VLOOKUP(N263,'TC 30 agosto'!$A:$AQ,15,FALSE)</f>
        <v>Gestión misional y de gobierno</v>
      </c>
      <c r="K263" s="82" t="str">
        <f>+VLOOKUP(N263,'TC 2 junio'!$1:$1048576,15,FALSE)</f>
        <v>Gestión misional y de gobierno</v>
      </c>
      <c r="L263" s="86" t="str">
        <f>+VLOOKUP(N263,'TC 30 agosto'!$A:$AQ,17,FALSE)</f>
        <v>Indicadores y metas de Gobierno</v>
      </c>
      <c r="M263" s="82" t="str">
        <f>+VLOOKUP(N263,'TC 2 junio'!$1:$1048576,17,FALSE)</f>
        <v>Indicadores y metas de Gobierno</v>
      </c>
      <c r="N263" s="86" t="s">
        <v>800</v>
      </c>
      <c r="O263" s="82" t="str">
        <f>+VLOOKUP(N263,'TC 30 agosto'!$A:$AQ,23,FALSE)</f>
        <v>PA-109</v>
      </c>
      <c r="P263" s="82" t="str">
        <f>+VLOOKUP(N263,'TC 30 agosto'!$A:$AQ,24,FALSE)</f>
        <v>Número de documentos realizados de estudios y análisis sobre las situaciones que rodean a los niños, niñas, adolescentes y sus familias en el marco de la garantía de los derechos</v>
      </c>
      <c r="Q263" s="82" t="str">
        <f>+VLOOKUP(N263,'TC 3 junio'!$V:$W,2,FALSE)</f>
        <v>Número de documentos realizados de estudios y análisis sobre las situaciones que rodean a los niños, niñas, adolescentes y sus familias en el marco de la garantía de los derechos</v>
      </c>
      <c r="R263" s="130">
        <f>+VLOOKUP(N263,'TC 30 agosto'!$A:$AQ,29,FALSE)</f>
        <v>6</v>
      </c>
      <c r="S263" s="96">
        <f>+VLOOKUP(N263,'TC 2 junio'!$1:$1048576,29,FALSE)</f>
        <v>6</v>
      </c>
      <c r="T263" s="121"/>
      <c r="U263" s="96">
        <f>+VLOOKUP(N263,'TC 30 agosto'!$1:$1048576,31,FALSE)</f>
        <v>0</v>
      </c>
      <c r="V263" s="21">
        <v>1</v>
      </c>
      <c r="W263" s="39" t="s">
        <v>488</v>
      </c>
      <c r="X263" s="40">
        <v>42381</v>
      </c>
      <c r="Y263" s="40">
        <v>42460</v>
      </c>
      <c r="Z263" s="82" t="s">
        <v>91</v>
      </c>
      <c r="AA263" s="108" t="str">
        <f>+VLOOKUP(N263,'TC 30 agosto'!$A:$F,6,FALSE)</f>
        <v xml:space="preserve">Mejora e Innovación </v>
      </c>
      <c r="AB263" s="86" t="s">
        <v>257</v>
      </c>
      <c r="AC263" s="100" t="str">
        <f>+VLOOKUP(N263,'TC 30 agosto'!$A:$V,22,FALSE)</f>
        <v>Dirección de Planeación y Control de Gestión</v>
      </c>
    </row>
    <row r="264" spans="2:29" ht="53.4" customHeight="1" x14ac:dyDescent="0.3">
      <c r="B264" s="129"/>
      <c r="C264" s="129"/>
      <c r="D264" s="129"/>
      <c r="E264" s="129"/>
      <c r="F264" s="117"/>
      <c r="G264" s="85"/>
      <c r="H264" s="86"/>
      <c r="I264" s="83"/>
      <c r="J264" s="86"/>
      <c r="K264" s="83"/>
      <c r="L264" s="86"/>
      <c r="M264" s="83"/>
      <c r="N264" s="86"/>
      <c r="O264" s="83"/>
      <c r="P264" s="83"/>
      <c r="Q264" s="83"/>
      <c r="R264" s="104"/>
      <c r="S264" s="94"/>
      <c r="T264" s="121"/>
      <c r="U264" s="94"/>
      <c r="V264" s="21">
        <v>2</v>
      </c>
      <c r="W264" s="39" t="s">
        <v>638</v>
      </c>
      <c r="X264" s="40">
        <v>42461</v>
      </c>
      <c r="Y264" s="40">
        <v>42643</v>
      </c>
      <c r="Z264" s="83"/>
      <c r="AA264" s="109"/>
      <c r="AB264" s="86"/>
      <c r="AC264" s="100"/>
    </row>
    <row r="265" spans="2:29" ht="34.200000000000003" customHeight="1" x14ac:dyDescent="0.3">
      <c r="B265" s="129"/>
      <c r="C265" s="129"/>
      <c r="D265" s="129"/>
      <c r="E265" s="129"/>
      <c r="F265" s="117"/>
      <c r="G265" s="85"/>
      <c r="H265" s="86"/>
      <c r="I265" s="83"/>
      <c r="J265" s="86"/>
      <c r="K265" s="83"/>
      <c r="L265" s="86"/>
      <c r="M265" s="83"/>
      <c r="N265" s="86"/>
      <c r="O265" s="83"/>
      <c r="P265" s="83"/>
      <c r="Q265" s="83"/>
      <c r="R265" s="104"/>
      <c r="S265" s="94"/>
      <c r="T265" s="121"/>
      <c r="U265" s="94"/>
      <c r="V265" s="21">
        <v>3</v>
      </c>
      <c r="W265" s="39" t="s">
        <v>489</v>
      </c>
      <c r="X265" s="40">
        <v>42644</v>
      </c>
      <c r="Y265" s="40">
        <v>42674</v>
      </c>
      <c r="Z265" s="83"/>
      <c r="AA265" s="109"/>
      <c r="AB265" s="86"/>
      <c r="AC265" s="100"/>
    </row>
    <row r="266" spans="2:29" ht="34.200000000000003" customHeight="1" x14ac:dyDescent="0.3">
      <c r="B266" s="129"/>
      <c r="C266" s="129"/>
      <c r="D266" s="129"/>
      <c r="E266" s="129"/>
      <c r="F266" s="117"/>
      <c r="G266" s="85"/>
      <c r="H266" s="86"/>
      <c r="I266" s="83"/>
      <c r="J266" s="86"/>
      <c r="K266" s="83"/>
      <c r="L266" s="86"/>
      <c r="M266" s="83"/>
      <c r="N266" s="86"/>
      <c r="O266" s="83"/>
      <c r="P266" s="83"/>
      <c r="Q266" s="83"/>
      <c r="R266" s="104"/>
      <c r="S266" s="94"/>
      <c r="T266" s="121"/>
      <c r="U266" s="94"/>
      <c r="V266" s="22">
        <v>4</v>
      </c>
      <c r="W266" s="41" t="s">
        <v>490</v>
      </c>
      <c r="X266" s="40">
        <v>42675</v>
      </c>
      <c r="Y266" s="40">
        <v>42735</v>
      </c>
      <c r="Z266" s="83"/>
      <c r="AA266" s="109"/>
      <c r="AB266" s="86"/>
      <c r="AC266" s="100"/>
    </row>
    <row r="267" spans="2:29" ht="34.200000000000003" customHeight="1" x14ac:dyDescent="0.3">
      <c r="B267" s="129"/>
      <c r="C267" s="129"/>
      <c r="D267" s="129"/>
      <c r="E267" s="129"/>
      <c r="F267" s="117"/>
      <c r="G267" s="85"/>
      <c r="H267" s="86"/>
      <c r="I267" s="84"/>
      <c r="J267" s="86"/>
      <c r="K267" s="84"/>
      <c r="L267" s="86"/>
      <c r="M267" s="84"/>
      <c r="N267" s="86"/>
      <c r="O267" s="84"/>
      <c r="P267" s="84"/>
      <c r="Q267" s="84"/>
      <c r="R267" s="105"/>
      <c r="S267" s="95"/>
      <c r="T267" s="121"/>
      <c r="U267" s="95"/>
      <c r="V267" s="22">
        <v>5</v>
      </c>
      <c r="W267" s="41" t="s">
        <v>639</v>
      </c>
      <c r="X267" s="40">
        <v>42675</v>
      </c>
      <c r="Y267" s="40">
        <v>42735</v>
      </c>
      <c r="Z267" s="84"/>
      <c r="AA267" s="110"/>
      <c r="AB267" s="86"/>
      <c r="AC267" s="100"/>
    </row>
    <row r="268" spans="2:29" ht="34.200000000000003" customHeight="1" x14ac:dyDescent="0.3">
      <c r="B268" s="129"/>
      <c r="C268" s="129"/>
      <c r="D268" s="129"/>
      <c r="E268" s="129"/>
      <c r="F268" s="117"/>
      <c r="G268" s="85">
        <v>6</v>
      </c>
      <c r="H268" s="86" t="str">
        <f>+VLOOKUP(N268,'TC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68" s="82" t="str">
        <f>+VLOOKUP(N268,'TC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68" s="86" t="str">
        <f>+VLOOKUP(N268,'TC 30 agosto'!$A:$AQ,15,FALSE)</f>
        <v>Transparencia, participación y servicio al ciudadano</v>
      </c>
      <c r="K268" s="82" t="str">
        <f>+VLOOKUP(N268,'TC 2 junio'!$1:$1048576,15,FALSE)</f>
        <v>Transparencia, participación y servicio al ciudadano</v>
      </c>
      <c r="L268" s="86" t="str">
        <f>+VLOOKUP(N268,'TC 30 agosto'!$A:$AQ,17,FALSE)</f>
        <v>Rendición de Cuentas a la ciudadania</v>
      </c>
      <c r="M268" s="82" t="str">
        <f>+VLOOKUP(N268,'TC 2 junio'!$1:$1048576,17,FALSE)</f>
        <v>Rendición de Cuentas a la ciudadania</v>
      </c>
      <c r="N268" s="86" t="s">
        <v>340</v>
      </c>
      <c r="O268" s="82" t="str">
        <f>+VLOOKUP(N268,'TC 30 agosto'!$A:$AQ,23,FALSE)</f>
        <v>PA-98</v>
      </c>
      <c r="P268" s="82" t="str">
        <f>+VLOOKUP(N268,'TC 30 agosto'!$A:$AQ,24,FALSE)</f>
        <v>Porcentaje de cumplimiento de compromisos formulados en las mesas publicas y rendición de cuentas</v>
      </c>
      <c r="Q268" s="82" t="str">
        <f>+VLOOKUP(N268,'TC 3 junio'!$V:$W,2,FALSE)</f>
        <v>Porcentaje de cumplimiento de compromisos formulados en las mesas publicas y rendición de cuentas</v>
      </c>
      <c r="R268" s="103">
        <f>+VLOOKUP(N268,'TC 30 agosto'!$A:$AQ,29,FALSE)</f>
        <v>1</v>
      </c>
      <c r="S268" s="93">
        <f>+VLOOKUP(N268,'TC 2 junio'!$1:$1048576,29,FALSE)</f>
        <v>1</v>
      </c>
      <c r="T268" s="118" t="s">
        <v>685</v>
      </c>
      <c r="U268" s="96" t="str">
        <f>+VLOOKUP(N268,'TC 30 agosto'!$1:$1048576,31,FALSE)</f>
        <v>x</v>
      </c>
      <c r="V268" s="21">
        <v>1</v>
      </c>
      <c r="W268" s="39" t="s">
        <v>473</v>
      </c>
      <c r="X268" s="40">
        <v>42396</v>
      </c>
      <c r="Y268" s="40">
        <v>42436</v>
      </c>
      <c r="Z268" s="86" t="s">
        <v>94</v>
      </c>
      <c r="AA268" s="108" t="str">
        <f>+VLOOKUP(N268,'TC 30 agosto'!$A:$F,6,FALSE)</f>
        <v>Relación con el ciudadano</v>
      </c>
      <c r="AB268" s="86" t="s">
        <v>257</v>
      </c>
      <c r="AC268" s="100" t="str">
        <f>+VLOOKUP(N268,'TC 30 agosto'!$A:$V,22,FALSE)</f>
        <v>Dirección de Planeación y Control de Gestión</v>
      </c>
    </row>
    <row r="269" spans="2:29" ht="34.200000000000003" customHeight="1" x14ac:dyDescent="0.3">
      <c r="B269" s="129"/>
      <c r="C269" s="129"/>
      <c r="D269" s="129"/>
      <c r="E269" s="129"/>
      <c r="F269" s="117"/>
      <c r="G269" s="85"/>
      <c r="H269" s="86"/>
      <c r="I269" s="83"/>
      <c r="J269" s="86"/>
      <c r="K269" s="83"/>
      <c r="L269" s="86"/>
      <c r="M269" s="83"/>
      <c r="N269" s="86" t="s">
        <v>340</v>
      </c>
      <c r="O269" s="83"/>
      <c r="P269" s="83"/>
      <c r="Q269" s="83"/>
      <c r="R269" s="104"/>
      <c r="S269" s="94"/>
      <c r="T269" s="119"/>
      <c r="U269" s="94"/>
      <c r="V269" s="21">
        <v>2</v>
      </c>
      <c r="W269" s="39" t="s">
        <v>474</v>
      </c>
      <c r="X269" s="40">
        <v>42408</v>
      </c>
      <c r="Y269" s="40">
        <v>42475</v>
      </c>
      <c r="Z269" s="86"/>
      <c r="AA269" s="109"/>
      <c r="AB269" s="86"/>
      <c r="AC269" s="100"/>
    </row>
    <row r="270" spans="2:29" ht="34.200000000000003" customHeight="1" x14ac:dyDescent="0.3">
      <c r="B270" s="129"/>
      <c r="C270" s="129"/>
      <c r="D270" s="129"/>
      <c r="E270" s="129"/>
      <c r="F270" s="117"/>
      <c r="G270" s="85"/>
      <c r="H270" s="86"/>
      <c r="I270" s="83"/>
      <c r="J270" s="86"/>
      <c r="K270" s="83"/>
      <c r="L270" s="86"/>
      <c r="M270" s="83"/>
      <c r="N270" s="86" t="s">
        <v>340</v>
      </c>
      <c r="O270" s="83"/>
      <c r="P270" s="83"/>
      <c r="Q270" s="83"/>
      <c r="R270" s="104"/>
      <c r="S270" s="94"/>
      <c r="T270" s="119"/>
      <c r="U270" s="94"/>
      <c r="V270" s="21">
        <v>3</v>
      </c>
      <c r="W270" s="39" t="s">
        <v>475</v>
      </c>
      <c r="X270" s="40">
        <v>42459</v>
      </c>
      <c r="Y270" s="40">
        <v>42719</v>
      </c>
      <c r="Z270" s="86"/>
      <c r="AA270" s="109"/>
      <c r="AB270" s="86"/>
      <c r="AC270" s="100"/>
    </row>
    <row r="271" spans="2:29" ht="34.200000000000003" customHeight="1" x14ac:dyDescent="0.3">
      <c r="B271" s="129"/>
      <c r="C271" s="129"/>
      <c r="D271" s="129"/>
      <c r="E271" s="129"/>
      <c r="F271" s="117"/>
      <c r="G271" s="85"/>
      <c r="H271" s="86"/>
      <c r="I271" s="83"/>
      <c r="J271" s="86"/>
      <c r="K271" s="83"/>
      <c r="L271" s="86"/>
      <c r="M271" s="83"/>
      <c r="N271" s="86" t="s">
        <v>340</v>
      </c>
      <c r="O271" s="83"/>
      <c r="P271" s="83"/>
      <c r="Q271" s="83"/>
      <c r="R271" s="104"/>
      <c r="S271" s="94"/>
      <c r="T271" s="119"/>
      <c r="U271" s="94"/>
      <c r="V271" s="22">
        <v>4</v>
      </c>
      <c r="W271" s="41" t="s">
        <v>476</v>
      </c>
      <c r="X271" s="40">
        <v>42489</v>
      </c>
      <c r="Y271" s="40">
        <v>42726</v>
      </c>
      <c r="Z271" s="86"/>
      <c r="AA271" s="109"/>
      <c r="AB271" s="86"/>
      <c r="AC271" s="100"/>
    </row>
    <row r="272" spans="2:29" ht="34.200000000000003" customHeight="1" x14ac:dyDescent="0.3">
      <c r="B272" s="129"/>
      <c r="C272" s="129"/>
      <c r="D272" s="129"/>
      <c r="E272" s="129"/>
      <c r="F272" s="117"/>
      <c r="G272" s="85"/>
      <c r="H272" s="86"/>
      <c r="I272" s="84"/>
      <c r="J272" s="86"/>
      <c r="K272" s="84"/>
      <c r="L272" s="86"/>
      <c r="M272" s="84"/>
      <c r="N272" s="86" t="s">
        <v>340</v>
      </c>
      <c r="O272" s="84"/>
      <c r="P272" s="84"/>
      <c r="Q272" s="84"/>
      <c r="R272" s="105"/>
      <c r="S272" s="95"/>
      <c r="T272" s="119"/>
      <c r="U272" s="95"/>
      <c r="V272" s="22">
        <v>5</v>
      </c>
      <c r="W272" s="41" t="s">
        <v>477</v>
      </c>
      <c r="X272" s="40">
        <v>42475</v>
      </c>
      <c r="Y272" s="40">
        <v>42734</v>
      </c>
      <c r="Z272" s="86"/>
      <c r="AA272" s="110"/>
      <c r="AB272" s="86"/>
      <c r="AC272" s="100"/>
    </row>
    <row r="273" spans="2:29" ht="34.200000000000003" customHeight="1" x14ac:dyDescent="0.3">
      <c r="B273" s="126" t="s">
        <v>559</v>
      </c>
      <c r="C273" s="126" t="s">
        <v>560</v>
      </c>
      <c r="D273" s="126" t="s">
        <v>561</v>
      </c>
      <c r="E273" s="126" t="s">
        <v>560</v>
      </c>
      <c r="F273" s="117">
        <v>9500000000</v>
      </c>
      <c r="G273" s="85">
        <v>6</v>
      </c>
      <c r="H273" s="86" t="str">
        <f>+VLOOKUP(N273,'TC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73" s="82" t="str">
        <f>+VLOOKUP(N273,'TC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73" s="86" t="str">
        <f>+VLOOKUP(N273,'TC 30 agosto'!$A:$AQ,15,FALSE)</f>
        <v>Transparencia, participación y servicio al ciudadano</v>
      </c>
      <c r="K273" s="82" t="str">
        <f>+VLOOKUP(N273,'TC 2 junio'!$1:$1048576,15,FALSE)</f>
        <v>Transparencia, participación y servicio al ciudadano</v>
      </c>
      <c r="L273" s="86" t="str">
        <f>+VLOOKUP(N273,'TC 30 agosto'!$A:$AQ,17,FALSE)</f>
        <v>Participación Ciudadana en la Gestión</v>
      </c>
      <c r="M273" s="82" t="str">
        <f>+VLOOKUP(N273,'TC 2 junio'!$1:$1048576,17,FALSE)</f>
        <v>Participación Ciudadana en la Gestión</v>
      </c>
      <c r="N273" s="86" t="s">
        <v>334</v>
      </c>
      <c r="O273" s="82" t="str">
        <f>+VLOOKUP(N273,'TC 30 agosto'!$A:$AQ,23,FALSE)</f>
        <v>PA-90</v>
      </c>
      <c r="P273" s="82" t="str">
        <f>+VLOOKUP(N273,'TC 30 agosto'!$A:$AQ,24,FALSE)</f>
        <v>Número de Municipios y departamentos asistidos técnicamente en el ciclo de gestión de la Política Pública de primera Infancia, Infancia Adolescencia y fortalecimiento a la Familia</v>
      </c>
      <c r="Q273" s="82" t="str">
        <f>+VLOOKUP(N273,'TC 3 junio'!$V:$W,2,FALSE)</f>
        <v>Número de Municipios y departamentos asistidos técnicamente en el ciclo de gestión de la Política Pública de primera Infancia, Infancia Adolescencia y fortalecimiento a la Familia</v>
      </c>
      <c r="R273" s="130">
        <f>+VLOOKUP(N273,'TC 30 agosto'!$A:$AQ,29,FALSE)</f>
        <v>1133</v>
      </c>
      <c r="S273" s="96">
        <f>+VLOOKUP(N273,'TC 2 junio'!$1:$1048576,29,FALSE)</f>
        <v>1133</v>
      </c>
      <c r="T273" s="131" t="s">
        <v>685</v>
      </c>
      <c r="U273" s="96" t="str">
        <f>+VLOOKUP(N273,'TC 30 agosto'!$1:$1048576,31,FALSE)</f>
        <v>x</v>
      </c>
      <c r="V273" s="21">
        <v>1</v>
      </c>
      <c r="W273" s="39" t="s">
        <v>640</v>
      </c>
      <c r="X273" s="40">
        <v>42373</v>
      </c>
      <c r="Y273" s="40">
        <v>42735</v>
      </c>
      <c r="Z273" s="86" t="s">
        <v>84</v>
      </c>
      <c r="AA273" s="108" t="str">
        <f>+VLOOKUP(N273,'TC 30 agosto'!$A:$F,6,FALSE)</f>
        <v xml:space="preserve">Coordinación y articulación del SNBF y agentes  </v>
      </c>
      <c r="AB273" s="86" t="s">
        <v>805</v>
      </c>
      <c r="AC273" s="100" t="str">
        <f>+VLOOKUP(N273,'TC 30 agosto'!$A:$V,22,FALSE)</f>
        <v>Dirección del SNBF</v>
      </c>
    </row>
    <row r="274" spans="2:29" ht="34.200000000000003" customHeight="1" x14ac:dyDescent="0.3">
      <c r="B274" s="126"/>
      <c r="C274" s="126" t="s">
        <v>560</v>
      </c>
      <c r="D274" s="126" t="s">
        <v>561</v>
      </c>
      <c r="E274" s="126" t="s">
        <v>560</v>
      </c>
      <c r="F274" s="117"/>
      <c r="G274" s="85"/>
      <c r="H274" s="86"/>
      <c r="I274" s="83"/>
      <c r="J274" s="86"/>
      <c r="K274" s="83"/>
      <c r="L274" s="86"/>
      <c r="M274" s="83"/>
      <c r="N274" s="86" t="s">
        <v>334</v>
      </c>
      <c r="O274" s="83"/>
      <c r="P274" s="83"/>
      <c r="Q274" s="83"/>
      <c r="R274" s="104"/>
      <c r="S274" s="94"/>
      <c r="T274" s="119"/>
      <c r="U274" s="94"/>
      <c r="V274" s="21">
        <v>2</v>
      </c>
      <c r="W274" s="39" t="s">
        <v>231</v>
      </c>
      <c r="X274" s="40">
        <v>42401</v>
      </c>
      <c r="Y274" s="40">
        <v>42735</v>
      </c>
      <c r="Z274" s="86"/>
      <c r="AA274" s="109"/>
      <c r="AB274" s="86"/>
      <c r="AC274" s="100"/>
    </row>
    <row r="275" spans="2:29" ht="34.200000000000003" customHeight="1" x14ac:dyDescent="0.3">
      <c r="B275" s="126"/>
      <c r="C275" s="126" t="s">
        <v>560</v>
      </c>
      <c r="D275" s="126" t="s">
        <v>561</v>
      </c>
      <c r="E275" s="126" t="s">
        <v>560</v>
      </c>
      <c r="F275" s="117"/>
      <c r="G275" s="85"/>
      <c r="H275" s="86"/>
      <c r="I275" s="83"/>
      <c r="J275" s="86"/>
      <c r="K275" s="83"/>
      <c r="L275" s="86"/>
      <c r="M275" s="83"/>
      <c r="N275" s="86" t="s">
        <v>334</v>
      </c>
      <c r="O275" s="83"/>
      <c r="P275" s="83"/>
      <c r="Q275" s="83"/>
      <c r="R275" s="104"/>
      <c r="S275" s="94"/>
      <c r="T275" s="119"/>
      <c r="U275" s="94"/>
      <c r="V275" s="21">
        <v>3</v>
      </c>
      <c r="W275" s="39" t="s">
        <v>232</v>
      </c>
      <c r="X275" s="40">
        <v>42491</v>
      </c>
      <c r="Y275" s="40">
        <v>42612</v>
      </c>
      <c r="Z275" s="86"/>
      <c r="AA275" s="109"/>
      <c r="AB275" s="86"/>
      <c r="AC275" s="100"/>
    </row>
    <row r="276" spans="2:29" ht="34.200000000000003" customHeight="1" x14ac:dyDescent="0.3">
      <c r="B276" s="126"/>
      <c r="C276" s="126" t="s">
        <v>560</v>
      </c>
      <c r="D276" s="126" t="s">
        <v>561</v>
      </c>
      <c r="E276" s="126" t="s">
        <v>560</v>
      </c>
      <c r="F276" s="117"/>
      <c r="G276" s="85"/>
      <c r="H276" s="86"/>
      <c r="I276" s="83"/>
      <c r="J276" s="86"/>
      <c r="K276" s="83"/>
      <c r="L276" s="86"/>
      <c r="M276" s="83"/>
      <c r="N276" s="86" t="s">
        <v>334</v>
      </c>
      <c r="O276" s="83"/>
      <c r="P276" s="83"/>
      <c r="Q276" s="83"/>
      <c r="R276" s="104"/>
      <c r="S276" s="94"/>
      <c r="T276" s="119"/>
      <c r="U276" s="94"/>
      <c r="V276" s="22">
        <v>4</v>
      </c>
      <c r="W276" s="41" t="s">
        <v>233</v>
      </c>
      <c r="X276" s="40">
        <v>42491</v>
      </c>
      <c r="Y276" s="40">
        <v>42735</v>
      </c>
      <c r="Z276" s="86"/>
      <c r="AA276" s="109"/>
      <c r="AB276" s="86"/>
      <c r="AC276" s="100"/>
    </row>
    <row r="277" spans="2:29" ht="34.200000000000003" customHeight="1" x14ac:dyDescent="0.3">
      <c r="B277" s="126"/>
      <c r="C277" s="126" t="s">
        <v>560</v>
      </c>
      <c r="D277" s="126" t="s">
        <v>561</v>
      </c>
      <c r="E277" s="126" t="s">
        <v>560</v>
      </c>
      <c r="F277" s="117"/>
      <c r="G277" s="85"/>
      <c r="H277" s="86"/>
      <c r="I277" s="84"/>
      <c r="J277" s="86"/>
      <c r="K277" s="84"/>
      <c r="L277" s="86"/>
      <c r="M277" s="84"/>
      <c r="N277" s="86" t="s">
        <v>334</v>
      </c>
      <c r="O277" s="84"/>
      <c r="P277" s="84"/>
      <c r="Q277" s="84"/>
      <c r="R277" s="105"/>
      <c r="S277" s="95"/>
      <c r="T277" s="119"/>
      <c r="U277" s="95"/>
      <c r="V277" s="22">
        <v>5</v>
      </c>
      <c r="W277" s="44"/>
      <c r="X277" s="43"/>
      <c r="Y277" s="43"/>
      <c r="Z277" s="86"/>
      <c r="AA277" s="110"/>
      <c r="AB277" s="86"/>
      <c r="AC277" s="100"/>
    </row>
    <row r="278" spans="2:29" ht="34.200000000000003" customHeight="1" x14ac:dyDescent="0.3">
      <c r="B278" s="126"/>
      <c r="C278" s="126"/>
      <c r="D278" s="126"/>
      <c r="E278" s="126"/>
      <c r="F278" s="117"/>
      <c r="G278" s="85">
        <v>6</v>
      </c>
      <c r="H278" s="86" t="str">
        <f>+VLOOKUP(N278,'TC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78" s="82" t="str">
        <f>+VLOOKUP(N278,'TC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78" s="86" t="str">
        <f>+VLOOKUP(N278,'TC 30 agosto'!$A:$AQ,15,FALSE)</f>
        <v>Transparencia, participación y servicio al ciudadano</v>
      </c>
      <c r="K278" s="82" t="str">
        <f>+VLOOKUP(N278,'TC 2 junio'!$1:$1048576,15,FALSE)</f>
        <v>Transparencia, participación y servicio al ciudadano</v>
      </c>
      <c r="L278" s="86" t="str">
        <f>+VLOOKUP(N278,'TC 30 agosto'!$A:$AQ,17,FALSE)</f>
        <v>Participación Ciudadana en la Gestión</v>
      </c>
      <c r="M278" s="82" t="str">
        <f>+VLOOKUP(N278,'TC 2 junio'!$1:$1048576,17,FALSE)</f>
        <v>Participación Ciudadana en la Gestión</v>
      </c>
      <c r="N278" s="86" t="s">
        <v>335</v>
      </c>
      <c r="O278" s="82" t="str">
        <f>+VLOOKUP(N278,'TC 30 agosto'!$A:$AQ,23,FALSE)</f>
        <v>PA-91</v>
      </c>
      <c r="P278" s="82" t="str">
        <f>+VLOOKUP(N278,'TC 30 agosto'!$A:$AQ,24,FALSE)</f>
        <v>Número de entidades territoriales con acompañamiento para la implementación de la Ruta Integral de Atenciones</v>
      </c>
      <c r="Q278" s="82" t="str">
        <f>+VLOOKUP(N278,'TC 3 junio'!$V:$W,2,FALSE)</f>
        <v>Número de entidades territoriales con acompañamiento para la implementación de la Ruta Integral de Atenciones</v>
      </c>
      <c r="R278" s="130">
        <f>+VLOOKUP(N278,'TC 30 agosto'!$A:$AQ,29,FALSE)</f>
        <v>70</v>
      </c>
      <c r="S278" s="96">
        <f>+VLOOKUP(N278,'TC 2 junio'!$1:$1048576,29,FALSE)</f>
        <v>70</v>
      </c>
      <c r="T278" s="119" t="s">
        <v>685</v>
      </c>
      <c r="U278" s="96" t="str">
        <f>+VLOOKUP(N278,'TC 30 agosto'!$1:$1048576,31,FALSE)</f>
        <v>x</v>
      </c>
      <c r="V278" s="21">
        <v>1</v>
      </c>
      <c r="W278" s="39" t="s">
        <v>234</v>
      </c>
      <c r="X278" s="40">
        <v>42401</v>
      </c>
      <c r="Y278" s="40">
        <v>42428</v>
      </c>
      <c r="Z278" s="86" t="s">
        <v>84</v>
      </c>
      <c r="AA278" s="108" t="str">
        <f>+VLOOKUP(N278,'TC 30 agosto'!$A:$F,6,FALSE)</f>
        <v xml:space="preserve">Coordinación y articulación del SNBF y agentes  </v>
      </c>
      <c r="AB278" s="86" t="s">
        <v>805</v>
      </c>
      <c r="AC278" s="100" t="str">
        <f>+VLOOKUP(N278,'TC 30 agosto'!$A:$V,22,FALSE)</f>
        <v>Dirección del SNBF</v>
      </c>
    </row>
    <row r="279" spans="2:29" ht="34.200000000000003" customHeight="1" x14ac:dyDescent="0.3">
      <c r="B279" s="126"/>
      <c r="C279" s="126"/>
      <c r="D279" s="126"/>
      <c r="E279" s="126"/>
      <c r="F279" s="117"/>
      <c r="G279" s="85"/>
      <c r="H279" s="86"/>
      <c r="I279" s="83"/>
      <c r="J279" s="86"/>
      <c r="K279" s="83"/>
      <c r="L279" s="86"/>
      <c r="M279" s="83"/>
      <c r="N279" s="86" t="s">
        <v>335</v>
      </c>
      <c r="O279" s="83"/>
      <c r="P279" s="83"/>
      <c r="Q279" s="83"/>
      <c r="R279" s="104"/>
      <c r="S279" s="94"/>
      <c r="T279" s="119"/>
      <c r="U279" s="94"/>
      <c r="V279" s="21">
        <v>2</v>
      </c>
      <c r="W279" s="39" t="s">
        <v>235</v>
      </c>
      <c r="X279" s="40">
        <v>42401</v>
      </c>
      <c r="Y279" s="40">
        <v>42428</v>
      </c>
      <c r="Z279" s="86"/>
      <c r="AA279" s="109"/>
      <c r="AB279" s="86"/>
      <c r="AC279" s="100"/>
    </row>
    <row r="280" spans="2:29" ht="34.200000000000003" customHeight="1" x14ac:dyDescent="0.3">
      <c r="B280" s="126"/>
      <c r="C280" s="126"/>
      <c r="D280" s="126"/>
      <c r="E280" s="126"/>
      <c r="F280" s="117"/>
      <c r="G280" s="85"/>
      <c r="H280" s="86"/>
      <c r="I280" s="83"/>
      <c r="J280" s="86"/>
      <c r="K280" s="83"/>
      <c r="L280" s="86"/>
      <c r="M280" s="83"/>
      <c r="N280" s="86" t="s">
        <v>335</v>
      </c>
      <c r="O280" s="83"/>
      <c r="P280" s="83"/>
      <c r="Q280" s="83"/>
      <c r="R280" s="104"/>
      <c r="S280" s="94"/>
      <c r="T280" s="119"/>
      <c r="U280" s="94"/>
      <c r="V280" s="21">
        <v>3</v>
      </c>
      <c r="W280" s="39" t="s">
        <v>236</v>
      </c>
      <c r="X280" s="40">
        <v>42401</v>
      </c>
      <c r="Y280" s="40">
        <v>42735</v>
      </c>
      <c r="Z280" s="86"/>
      <c r="AA280" s="109"/>
      <c r="AB280" s="86"/>
      <c r="AC280" s="100"/>
    </row>
    <row r="281" spans="2:29" ht="34.200000000000003" customHeight="1" x14ac:dyDescent="0.3">
      <c r="B281" s="126"/>
      <c r="C281" s="126"/>
      <c r="D281" s="126"/>
      <c r="E281" s="126"/>
      <c r="F281" s="117"/>
      <c r="G281" s="85"/>
      <c r="H281" s="86"/>
      <c r="I281" s="83"/>
      <c r="J281" s="86"/>
      <c r="K281" s="83"/>
      <c r="L281" s="86"/>
      <c r="M281" s="83"/>
      <c r="N281" s="86" t="s">
        <v>335</v>
      </c>
      <c r="O281" s="83"/>
      <c r="P281" s="83"/>
      <c r="Q281" s="83"/>
      <c r="R281" s="104"/>
      <c r="S281" s="94"/>
      <c r="T281" s="119"/>
      <c r="U281" s="94"/>
      <c r="V281" s="22">
        <v>4</v>
      </c>
      <c r="W281" s="41" t="s">
        <v>237</v>
      </c>
      <c r="X281" s="40">
        <v>42430</v>
      </c>
      <c r="Y281" s="40">
        <v>42551</v>
      </c>
      <c r="Z281" s="86"/>
      <c r="AA281" s="109"/>
      <c r="AB281" s="86"/>
      <c r="AC281" s="100"/>
    </row>
    <row r="282" spans="2:29" ht="34.200000000000003" customHeight="1" x14ac:dyDescent="0.3">
      <c r="B282" s="126"/>
      <c r="C282" s="126"/>
      <c r="D282" s="126"/>
      <c r="E282" s="126"/>
      <c r="F282" s="117"/>
      <c r="G282" s="85"/>
      <c r="H282" s="86"/>
      <c r="I282" s="84"/>
      <c r="J282" s="86"/>
      <c r="K282" s="84"/>
      <c r="L282" s="86"/>
      <c r="M282" s="84"/>
      <c r="N282" s="86" t="s">
        <v>335</v>
      </c>
      <c r="O282" s="84"/>
      <c r="P282" s="84"/>
      <c r="Q282" s="84"/>
      <c r="R282" s="105"/>
      <c r="S282" s="95"/>
      <c r="T282" s="119"/>
      <c r="U282" s="95"/>
      <c r="V282" s="22">
        <v>5</v>
      </c>
      <c r="W282" s="41" t="s">
        <v>238</v>
      </c>
      <c r="X282" s="40">
        <v>42491</v>
      </c>
      <c r="Y282" s="40">
        <v>42735</v>
      </c>
      <c r="Z282" s="86"/>
      <c r="AA282" s="110"/>
      <c r="AB282" s="86"/>
      <c r="AC282" s="100"/>
    </row>
    <row r="283" spans="2:29" ht="34.200000000000003" customHeight="1" x14ac:dyDescent="0.3">
      <c r="B283" s="126"/>
      <c r="C283" s="126"/>
      <c r="D283" s="126"/>
      <c r="E283" s="126"/>
      <c r="F283" s="117"/>
      <c r="G283" s="85">
        <v>6</v>
      </c>
      <c r="H283" s="86" t="str">
        <f>+VLOOKUP(N283,'TC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83" s="82" t="str">
        <f>+VLOOKUP(N283,'TC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83" s="86" t="str">
        <f>+VLOOKUP(N283,'TC 30 agosto'!$A:$AQ,15,FALSE)</f>
        <v>Transparencia, participación y servicio al ciudadano</v>
      </c>
      <c r="K283" s="82" t="str">
        <f>+VLOOKUP(N283,'TC 2 junio'!$1:$1048576,15,FALSE)</f>
        <v>Transparencia, participación y servicio al ciudadano</v>
      </c>
      <c r="L283" s="86" t="str">
        <f>+VLOOKUP(N283,'TC 30 agosto'!$A:$AQ,17,FALSE)</f>
        <v>Participación Ciudadana en la Gestión</v>
      </c>
      <c r="M283" s="82" t="str">
        <f>+VLOOKUP(N283,'TC 2 junio'!$1:$1048576,17,FALSE)</f>
        <v>Participación Ciudadana en la Gestión</v>
      </c>
      <c r="N283" s="86" t="s">
        <v>339</v>
      </c>
      <c r="O283" s="82" t="str">
        <f>+VLOOKUP(N283,'TC 30 agosto'!$A:$AQ,23,FALSE)</f>
        <v>PA-92</v>
      </c>
      <c r="P283" s="82" t="str">
        <f>+VLOOKUP(N283,'TC 30 agosto'!$A:$AQ,24,FALSE)</f>
        <v>Número de Municipios y departamentos monitoreados en la operación de los Consejos de Política Social</v>
      </c>
      <c r="Q283" s="82" t="str">
        <f>+VLOOKUP(N283,'TC 3 junio'!$V:$W,2,FALSE)</f>
        <v>Número de Municipios y departamentos monitoreados en la operación de los Consejos de Política Social</v>
      </c>
      <c r="R283" s="130">
        <f>+VLOOKUP(N283,'TC 30 agosto'!$A:$AQ,29,FALSE)</f>
        <v>1113</v>
      </c>
      <c r="S283" s="96">
        <f>+VLOOKUP(N283,'TC 2 junio'!$1:$1048576,29,FALSE)</f>
        <v>1113</v>
      </c>
      <c r="T283" s="132" t="s">
        <v>685</v>
      </c>
      <c r="U283" s="96" t="str">
        <f>+VLOOKUP(N283,'TC 30 agosto'!$1:$1048576,31,FALSE)</f>
        <v>x</v>
      </c>
      <c r="V283" s="21">
        <v>1</v>
      </c>
      <c r="W283" s="39" t="s">
        <v>641</v>
      </c>
      <c r="X283" s="40">
        <v>42384</v>
      </c>
      <c r="Y283" s="40">
        <v>42735</v>
      </c>
      <c r="Z283" s="86" t="s">
        <v>253</v>
      </c>
      <c r="AA283" s="108" t="str">
        <f>+VLOOKUP(N283,'TC 30 agosto'!$A:$F,6,FALSE)</f>
        <v xml:space="preserve">Coordinación y articulación del SNBF y agentes  </v>
      </c>
      <c r="AB283" s="86" t="s">
        <v>805</v>
      </c>
      <c r="AC283" s="100" t="str">
        <f>+VLOOKUP(N283,'TC 30 agosto'!$A:$V,22,FALSE)</f>
        <v>Dirección del SNBF</v>
      </c>
    </row>
    <row r="284" spans="2:29" ht="34.200000000000003" customHeight="1" x14ac:dyDescent="0.3">
      <c r="B284" s="126"/>
      <c r="C284" s="126"/>
      <c r="D284" s="126"/>
      <c r="E284" s="126"/>
      <c r="F284" s="117"/>
      <c r="G284" s="85"/>
      <c r="H284" s="86"/>
      <c r="I284" s="83"/>
      <c r="J284" s="86"/>
      <c r="K284" s="83"/>
      <c r="L284" s="86"/>
      <c r="M284" s="83"/>
      <c r="N284" s="86" t="s">
        <v>339</v>
      </c>
      <c r="O284" s="83"/>
      <c r="P284" s="83"/>
      <c r="Q284" s="83"/>
      <c r="R284" s="104"/>
      <c r="S284" s="94"/>
      <c r="T284" s="133"/>
      <c r="U284" s="94"/>
      <c r="V284" s="21">
        <v>2</v>
      </c>
      <c r="W284" s="39" t="s">
        <v>642</v>
      </c>
      <c r="X284" s="40">
        <v>42401</v>
      </c>
      <c r="Y284" s="40">
        <v>42735</v>
      </c>
      <c r="Z284" s="86" t="s">
        <v>253</v>
      </c>
      <c r="AA284" s="109"/>
      <c r="AB284" s="86"/>
      <c r="AC284" s="100"/>
    </row>
    <row r="285" spans="2:29" ht="34.200000000000003" customHeight="1" x14ac:dyDescent="0.3">
      <c r="B285" s="126"/>
      <c r="C285" s="126"/>
      <c r="D285" s="126"/>
      <c r="E285" s="126"/>
      <c r="F285" s="117"/>
      <c r="G285" s="85"/>
      <c r="H285" s="86"/>
      <c r="I285" s="83"/>
      <c r="J285" s="86"/>
      <c r="K285" s="83"/>
      <c r="L285" s="86"/>
      <c r="M285" s="83"/>
      <c r="N285" s="86" t="s">
        <v>339</v>
      </c>
      <c r="O285" s="83"/>
      <c r="P285" s="83"/>
      <c r="Q285" s="83"/>
      <c r="R285" s="104"/>
      <c r="S285" s="94"/>
      <c r="T285" s="133"/>
      <c r="U285" s="94"/>
      <c r="V285" s="21">
        <v>3</v>
      </c>
      <c r="W285" s="39" t="s">
        <v>255</v>
      </c>
      <c r="X285" s="40">
        <v>42401</v>
      </c>
      <c r="Y285" s="40">
        <v>42735</v>
      </c>
      <c r="Z285" s="86" t="s">
        <v>253</v>
      </c>
      <c r="AA285" s="109"/>
      <c r="AB285" s="86"/>
      <c r="AC285" s="100"/>
    </row>
    <row r="286" spans="2:29" ht="34.200000000000003" customHeight="1" x14ac:dyDescent="0.3">
      <c r="B286" s="126"/>
      <c r="C286" s="126"/>
      <c r="D286" s="126"/>
      <c r="E286" s="126"/>
      <c r="F286" s="117"/>
      <c r="G286" s="85"/>
      <c r="H286" s="86"/>
      <c r="I286" s="83"/>
      <c r="J286" s="86"/>
      <c r="K286" s="83"/>
      <c r="L286" s="86"/>
      <c r="M286" s="83"/>
      <c r="N286" s="86" t="s">
        <v>339</v>
      </c>
      <c r="O286" s="83"/>
      <c r="P286" s="83"/>
      <c r="Q286" s="83"/>
      <c r="R286" s="104"/>
      <c r="S286" s="94"/>
      <c r="T286" s="133"/>
      <c r="U286" s="94"/>
      <c r="V286" s="22">
        <v>4</v>
      </c>
      <c r="W286" s="41" t="s">
        <v>643</v>
      </c>
      <c r="X286" s="40">
        <v>42401</v>
      </c>
      <c r="Y286" s="40">
        <v>42735</v>
      </c>
      <c r="Z286" s="86" t="s">
        <v>253</v>
      </c>
      <c r="AA286" s="109"/>
      <c r="AB286" s="86"/>
      <c r="AC286" s="100"/>
    </row>
    <row r="287" spans="2:29" ht="34.200000000000003" customHeight="1" x14ac:dyDescent="0.3">
      <c r="B287" s="126"/>
      <c r="C287" s="126"/>
      <c r="D287" s="126"/>
      <c r="E287" s="126"/>
      <c r="F287" s="117"/>
      <c r="G287" s="85"/>
      <c r="H287" s="86"/>
      <c r="I287" s="84"/>
      <c r="J287" s="86"/>
      <c r="K287" s="84"/>
      <c r="L287" s="86"/>
      <c r="M287" s="84"/>
      <c r="N287" s="86" t="s">
        <v>339</v>
      </c>
      <c r="O287" s="84"/>
      <c r="P287" s="84"/>
      <c r="Q287" s="84"/>
      <c r="R287" s="105"/>
      <c r="S287" s="95"/>
      <c r="T287" s="133"/>
      <c r="U287" s="95"/>
      <c r="V287" s="22">
        <v>5</v>
      </c>
      <c r="W287" s="44"/>
      <c r="X287" s="43"/>
      <c r="Y287" s="43"/>
      <c r="Z287" s="86" t="s">
        <v>253</v>
      </c>
      <c r="AA287" s="110"/>
      <c r="AB287" s="86"/>
      <c r="AC287" s="100"/>
    </row>
    <row r="288" spans="2:29" ht="34.200000000000003" customHeight="1" x14ac:dyDescent="0.3">
      <c r="B288" s="126"/>
      <c r="C288" s="126"/>
      <c r="D288" s="126"/>
      <c r="E288" s="126"/>
      <c r="F288" s="117"/>
      <c r="G288" s="85">
        <v>6</v>
      </c>
      <c r="H288" s="86" t="str">
        <f>+VLOOKUP(N288,'TC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88" s="82" t="str">
        <f>+VLOOKUP(N288,'TC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88" s="86" t="str">
        <f>+VLOOKUP(N288,'TC 30 agosto'!$A:$AQ,15,FALSE)</f>
        <v>Transparencia, participación y servicio al ciudadano</v>
      </c>
      <c r="K288" s="82" t="str">
        <f>+VLOOKUP(N288,'TC 2 junio'!$1:$1048576,15,FALSE)</f>
        <v>Transparencia, participación y servicio al ciudadano</v>
      </c>
      <c r="L288" s="86" t="str">
        <f>+VLOOKUP(N288,'TC 30 agosto'!$A:$AQ,17,FALSE)</f>
        <v>Participación Ciudadana en la Gestión</v>
      </c>
      <c r="M288" s="82" t="str">
        <f>+VLOOKUP(N288,'TC 2 junio'!$1:$1048576,17,FALSE)</f>
        <v>Participación Ciudadana en la Gestión</v>
      </c>
      <c r="N288" s="86" t="s">
        <v>336</v>
      </c>
      <c r="O288" s="82" t="str">
        <f>+VLOOKUP(N288,'TC 30 agosto'!$A:$AQ,23,FALSE)</f>
        <v>PA-93</v>
      </c>
      <c r="P288" s="82" t="str">
        <f>+VLOOKUP(N288,'TC 30 agosto'!$A:$AQ,24,FALSE)</f>
        <v>Porcentaje del Plan de acción del SNBF 2015 -2018 construido, validado (2015), implementado, monitoreado (2016-2017) y evaluado (2018)</v>
      </c>
      <c r="Q288" s="82" t="str">
        <f>+VLOOKUP(N288,'TC 3 junio'!$V:$W,2,FALSE)</f>
        <v>Porcentaje del Plan de acción del SNBF 2015 -2018 construido, validado (2015), implementado, monitoreado (2016-2017) y evaluado (2018)</v>
      </c>
      <c r="R288" s="103">
        <f>+VLOOKUP(N288,'TC 30 agosto'!$A:$AQ,29,FALSE)</f>
        <v>0.2</v>
      </c>
      <c r="S288" s="93">
        <f>+VLOOKUP(N288,'TC 2 junio'!$1:$1048576,29,FALSE)</f>
        <v>0.2</v>
      </c>
      <c r="T288" s="106"/>
      <c r="U288" s="96">
        <f>+VLOOKUP(N288,'TC 30 agosto'!$1:$1048576,31,FALSE)</f>
        <v>0</v>
      </c>
      <c r="V288" s="21">
        <v>1</v>
      </c>
      <c r="W288" s="39" t="s">
        <v>241</v>
      </c>
      <c r="X288" s="40">
        <v>42401</v>
      </c>
      <c r="Y288" s="40">
        <v>42735</v>
      </c>
      <c r="Z288" s="86" t="s">
        <v>253</v>
      </c>
      <c r="AA288" s="108" t="str">
        <f>+VLOOKUP(N288,'TC 30 agosto'!$A:$F,6,FALSE)</f>
        <v xml:space="preserve">Coordinación y articulación del SNBF y agentes  </v>
      </c>
      <c r="AB288" s="86" t="s">
        <v>805</v>
      </c>
      <c r="AC288" s="100" t="str">
        <f>+VLOOKUP(N288,'TC 30 agosto'!$A:$V,22,FALSE)</f>
        <v>Dirección del SNBF</v>
      </c>
    </row>
    <row r="289" spans="2:29" ht="34.200000000000003" customHeight="1" x14ac:dyDescent="0.3">
      <c r="B289" s="126"/>
      <c r="C289" s="126"/>
      <c r="D289" s="126"/>
      <c r="E289" s="126"/>
      <c r="F289" s="117"/>
      <c r="G289" s="85"/>
      <c r="H289" s="86"/>
      <c r="I289" s="83"/>
      <c r="J289" s="86"/>
      <c r="K289" s="83"/>
      <c r="L289" s="86"/>
      <c r="M289" s="83"/>
      <c r="N289" s="86" t="s">
        <v>336</v>
      </c>
      <c r="O289" s="83"/>
      <c r="P289" s="83"/>
      <c r="Q289" s="83"/>
      <c r="R289" s="104"/>
      <c r="S289" s="94"/>
      <c r="T289" s="107"/>
      <c r="U289" s="94"/>
      <c r="V289" s="21">
        <v>2</v>
      </c>
      <c r="W289" s="39" t="s">
        <v>242</v>
      </c>
      <c r="X289" s="40">
        <v>42401</v>
      </c>
      <c r="Y289" s="40">
        <v>42735</v>
      </c>
      <c r="Z289" s="86" t="s">
        <v>253</v>
      </c>
      <c r="AA289" s="109"/>
      <c r="AB289" s="86"/>
      <c r="AC289" s="100"/>
    </row>
    <row r="290" spans="2:29" ht="34.200000000000003" customHeight="1" x14ac:dyDescent="0.3">
      <c r="B290" s="126"/>
      <c r="C290" s="126"/>
      <c r="D290" s="126"/>
      <c r="E290" s="126"/>
      <c r="F290" s="117"/>
      <c r="G290" s="85"/>
      <c r="H290" s="86"/>
      <c r="I290" s="83"/>
      <c r="J290" s="86"/>
      <c r="K290" s="83"/>
      <c r="L290" s="86"/>
      <c r="M290" s="83"/>
      <c r="N290" s="86" t="s">
        <v>336</v>
      </c>
      <c r="O290" s="83"/>
      <c r="P290" s="83"/>
      <c r="Q290" s="83"/>
      <c r="R290" s="104"/>
      <c r="S290" s="94"/>
      <c r="T290" s="107"/>
      <c r="U290" s="94"/>
      <c r="V290" s="21">
        <v>3</v>
      </c>
      <c r="W290" s="39" t="s">
        <v>243</v>
      </c>
      <c r="X290" s="40">
        <v>42415</v>
      </c>
      <c r="Y290" s="40">
        <v>42490</v>
      </c>
      <c r="Z290" s="86" t="s">
        <v>253</v>
      </c>
      <c r="AA290" s="109"/>
      <c r="AB290" s="86"/>
      <c r="AC290" s="100"/>
    </row>
    <row r="291" spans="2:29" ht="34.200000000000003" customHeight="1" x14ac:dyDescent="0.3">
      <c r="B291" s="126"/>
      <c r="C291" s="126"/>
      <c r="D291" s="126"/>
      <c r="E291" s="126"/>
      <c r="F291" s="117"/>
      <c r="G291" s="85"/>
      <c r="H291" s="86"/>
      <c r="I291" s="83"/>
      <c r="J291" s="86"/>
      <c r="K291" s="83"/>
      <c r="L291" s="86"/>
      <c r="M291" s="83"/>
      <c r="N291" s="86" t="s">
        <v>336</v>
      </c>
      <c r="O291" s="83"/>
      <c r="P291" s="83"/>
      <c r="Q291" s="83"/>
      <c r="R291" s="104"/>
      <c r="S291" s="94"/>
      <c r="T291" s="107"/>
      <c r="U291" s="94"/>
      <c r="V291" s="22">
        <v>4</v>
      </c>
      <c r="W291" s="41" t="s">
        <v>644</v>
      </c>
      <c r="X291" s="40">
        <v>42461</v>
      </c>
      <c r="Y291" s="40">
        <v>42735</v>
      </c>
      <c r="Z291" s="86" t="s">
        <v>253</v>
      </c>
      <c r="AA291" s="109"/>
      <c r="AB291" s="86"/>
      <c r="AC291" s="100"/>
    </row>
    <row r="292" spans="2:29" ht="34.200000000000003" customHeight="1" x14ac:dyDescent="0.3">
      <c r="B292" s="126"/>
      <c r="C292" s="126"/>
      <c r="D292" s="126"/>
      <c r="E292" s="126"/>
      <c r="F292" s="117"/>
      <c r="G292" s="85"/>
      <c r="H292" s="86"/>
      <c r="I292" s="84"/>
      <c r="J292" s="86"/>
      <c r="K292" s="84"/>
      <c r="L292" s="86"/>
      <c r="M292" s="84"/>
      <c r="N292" s="86" t="s">
        <v>336</v>
      </c>
      <c r="O292" s="84"/>
      <c r="P292" s="84"/>
      <c r="Q292" s="84"/>
      <c r="R292" s="105"/>
      <c r="S292" s="95"/>
      <c r="T292" s="107"/>
      <c r="U292" s="95"/>
      <c r="V292" s="22">
        <v>5</v>
      </c>
      <c r="W292" s="41" t="s">
        <v>244</v>
      </c>
      <c r="X292" s="40">
        <v>42552</v>
      </c>
      <c r="Y292" s="40">
        <v>42735</v>
      </c>
      <c r="Z292" s="86" t="s">
        <v>253</v>
      </c>
      <c r="AA292" s="110"/>
      <c r="AB292" s="86"/>
      <c r="AC292" s="100"/>
    </row>
    <row r="293" spans="2:29" ht="34.200000000000003" customHeight="1" x14ac:dyDescent="0.3">
      <c r="B293" s="126"/>
      <c r="C293" s="126"/>
      <c r="D293" s="126"/>
      <c r="E293" s="126"/>
      <c r="F293" s="117"/>
      <c r="G293" s="85">
        <v>6</v>
      </c>
      <c r="H293" s="86" t="str">
        <f>+VLOOKUP(N293,'TC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93" s="82" t="str">
        <f>+VLOOKUP(N293,'TC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93" s="86" t="str">
        <f>+VLOOKUP(N293,'TC 30 agosto'!$A:$AQ,15,FALSE)</f>
        <v>Transparencia, participación y servicio al ciudadano</v>
      </c>
      <c r="K293" s="82" t="str">
        <f>+VLOOKUP(N293,'TC 2 junio'!$1:$1048576,15,FALSE)</f>
        <v>Transparencia, participación y servicio al ciudadano</v>
      </c>
      <c r="L293" s="86" t="str">
        <f>+VLOOKUP(N293,'TC 30 agosto'!$A:$AQ,17,FALSE)</f>
        <v>Participación Ciudadana en la Gestión</v>
      </c>
      <c r="M293" s="82" t="str">
        <f>+VLOOKUP(N293,'TC 2 junio'!$1:$1048576,17,FALSE)</f>
        <v>Participación Ciudadana en la Gestión</v>
      </c>
      <c r="N293" s="86" t="s">
        <v>337</v>
      </c>
      <c r="O293" s="82" t="str">
        <f>+VLOOKUP(N293,'TC 30 agosto'!$A:$AQ,23,FALSE)</f>
        <v>PA-94</v>
      </c>
      <c r="P293" s="82" t="str">
        <f>+VLOOKUP(N293,'TC 30 agosto'!$A:$AQ,24,FALSE)</f>
        <v>Porcentaje de indicadores del SUIN con información disponible según su hoja de vida.</v>
      </c>
      <c r="Q293" s="82" t="str">
        <f>+VLOOKUP(N293,'TC 3 junio'!$V:$W,2,FALSE)</f>
        <v>Porcentaje de indicadores del SUIN con información disponible según su hoja de vida.</v>
      </c>
      <c r="R293" s="103">
        <f>+VLOOKUP(N293,'TC 30 agosto'!$A:$AQ,29,FALSE)</f>
        <v>1</v>
      </c>
      <c r="S293" s="93">
        <f>+VLOOKUP(N293,'TC 2 junio'!$1:$1048576,29,FALSE)</f>
        <v>1</v>
      </c>
      <c r="T293" s="106"/>
      <c r="U293" s="96">
        <f>+VLOOKUP(N293,'TC 30 agosto'!$1:$1048576,31,FALSE)</f>
        <v>0</v>
      </c>
      <c r="V293" s="21">
        <v>1</v>
      </c>
      <c r="W293" s="39" t="s">
        <v>645</v>
      </c>
      <c r="X293" s="40">
        <v>42401</v>
      </c>
      <c r="Y293" s="40">
        <v>42735</v>
      </c>
      <c r="Z293" s="86" t="s">
        <v>87</v>
      </c>
      <c r="AA293" s="108" t="str">
        <f>+VLOOKUP(N293,'TC 30 agosto'!$A:$F,6,FALSE)</f>
        <v>Gestión de la tecnología e información</v>
      </c>
      <c r="AB293" s="86" t="s">
        <v>805</v>
      </c>
      <c r="AC293" s="100" t="str">
        <f>+VLOOKUP(N293,'TC 30 agosto'!$A:$V,22,FALSE)</f>
        <v>Dirección del SNBF</v>
      </c>
    </row>
    <row r="294" spans="2:29" ht="34.200000000000003" customHeight="1" x14ac:dyDescent="0.3">
      <c r="B294" s="126"/>
      <c r="C294" s="126"/>
      <c r="D294" s="126"/>
      <c r="E294" s="126"/>
      <c r="F294" s="117"/>
      <c r="G294" s="85"/>
      <c r="H294" s="86"/>
      <c r="I294" s="83"/>
      <c r="J294" s="86"/>
      <c r="K294" s="83"/>
      <c r="L294" s="86"/>
      <c r="M294" s="83"/>
      <c r="N294" s="86" t="s">
        <v>337</v>
      </c>
      <c r="O294" s="83"/>
      <c r="P294" s="83"/>
      <c r="Q294" s="83"/>
      <c r="R294" s="104"/>
      <c r="S294" s="94"/>
      <c r="T294" s="107"/>
      <c r="U294" s="94"/>
      <c r="V294" s="21">
        <v>2</v>
      </c>
      <c r="W294" s="39" t="s">
        <v>245</v>
      </c>
      <c r="X294" s="40">
        <v>42401</v>
      </c>
      <c r="Y294" s="40">
        <v>42735</v>
      </c>
      <c r="Z294" s="86" t="s">
        <v>87</v>
      </c>
      <c r="AA294" s="109"/>
      <c r="AB294" s="86"/>
      <c r="AC294" s="100"/>
    </row>
    <row r="295" spans="2:29" ht="34.200000000000003" customHeight="1" x14ac:dyDescent="0.3">
      <c r="B295" s="126"/>
      <c r="C295" s="126"/>
      <c r="D295" s="126"/>
      <c r="E295" s="126"/>
      <c r="F295" s="117"/>
      <c r="G295" s="85"/>
      <c r="H295" s="86"/>
      <c r="I295" s="83"/>
      <c r="J295" s="86"/>
      <c r="K295" s="83"/>
      <c r="L295" s="86"/>
      <c r="M295" s="83"/>
      <c r="N295" s="86" t="s">
        <v>337</v>
      </c>
      <c r="O295" s="83"/>
      <c r="P295" s="83"/>
      <c r="Q295" s="83"/>
      <c r="R295" s="104"/>
      <c r="S295" s="94"/>
      <c r="T295" s="107"/>
      <c r="U295" s="94"/>
      <c r="V295" s="21">
        <v>3</v>
      </c>
      <c r="W295" s="39" t="s">
        <v>246</v>
      </c>
      <c r="X295" s="40">
        <v>42430</v>
      </c>
      <c r="Y295" s="40">
        <v>42735</v>
      </c>
      <c r="Z295" s="86" t="s">
        <v>87</v>
      </c>
      <c r="AA295" s="109"/>
      <c r="AB295" s="86"/>
      <c r="AC295" s="100"/>
    </row>
    <row r="296" spans="2:29" ht="34.200000000000003" customHeight="1" x14ac:dyDescent="0.3">
      <c r="B296" s="126"/>
      <c r="C296" s="126"/>
      <c r="D296" s="126"/>
      <c r="E296" s="126"/>
      <c r="F296" s="117"/>
      <c r="G296" s="85"/>
      <c r="H296" s="86"/>
      <c r="I296" s="83"/>
      <c r="J296" s="86"/>
      <c r="K296" s="83"/>
      <c r="L296" s="86"/>
      <c r="M296" s="83"/>
      <c r="N296" s="86" t="s">
        <v>337</v>
      </c>
      <c r="O296" s="83"/>
      <c r="P296" s="83"/>
      <c r="Q296" s="83"/>
      <c r="R296" s="104"/>
      <c r="S296" s="94"/>
      <c r="T296" s="107"/>
      <c r="U296" s="94"/>
      <c r="V296" s="22">
        <v>4</v>
      </c>
      <c r="W296" s="41" t="s">
        <v>247</v>
      </c>
      <c r="X296" s="40">
        <v>42522</v>
      </c>
      <c r="Y296" s="40">
        <v>42735</v>
      </c>
      <c r="Z296" s="86" t="s">
        <v>87</v>
      </c>
      <c r="AA296" s="109"/>
      <c r="AB296" s="86"/>
      <c r="AC296" s="100"/>
    </row>
    <row r="297" spans="2:29" ht="34.200000000000003" customHeight="1" x14ac:dyDescent="0.3">
      <c r="B297" s="126"/>
      <c r="C297" s="126"/>
      <c r="D297" s="126"/>
      <c r="E297" s="126"/>
      <c r="F297" s="117"/>
      <c r="G297" s="85"/>
      <c r="H297" s="86"/>
      <c r="I297" s="84"/>
      <c r="J297" s="86"/>
      <c r="K297" s="84"/>
      <c r="L297" s="86"/>
      <c r="M297" s="84"/>
      <c r="N297" s="86" t="s">
        <v>337</v>
      </c>
      <c r="O297" s="84"/>
      <c r="P297" s="84"/>
      <c r="Q297" s="84"/>
      <c r="R297" s="105"/>
      <c r="S297" s="95"/>
      <c r="T297" s="107"/>
      <c r="U297" s="95"/>
      <c r="V297" s="22">
        <v>5</v>
      </c>
      <c r="W297" s="41" t="s">
        <v>248</v>
      </c>
      <c r="X297" s="40">
        <v>42522</v>
      </c>
      <c r="Y297" s="40">
        <v>42735</v>
      </c>
      <c r="Z297" s="86" t="s">
        <v>87</v>
      </c>
      <c r="AA297" s="110"/>
      <c r="AB297" s="86"/>
      <c r="AC297" s="100"/>
    </row>
    <row r="298" spans="2:29" ht="34.200000000000003" customHeight="1" x14ac:dyDescent="0.3">
      <c r="B298" s="126"/>
      <c r="C298" s="126"/>
      <c r="D298" s="126"/>
      <c r="E298" s="126"/>
      <c r="F298" s="117"/>
      <c r="G298" s="85">
        <v>6</v>
      </c>
      <c r="H298" s="86" t="str">
        <f>+VLOOKUP(N298,'TC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298" s="82" t="str">
        <f>+VLOOKUP(N298,'TC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298" s="86" t="str">
        <f>+VLOOKUP(N298,'TC 30 agosto'!$A:$AQ,15,FALSE)</f>
        <v>Transparencia, participación y servicio al ciudadano</v>
      </c>
      <c r="K298" s="82" t="str">
        <f>+VLOOKUP(N298,'TC 2 junio'!$1:$1048576,15,FALSE)</f>
        <v>Transparencia, participación y servicio al ciudadano</v>
      </c>
      <c r="L298" s="86" t="str">
        <f>+VLOOKUP(N298,'TC 30 agosto'!$A:$AQ,17,FALSE)</f>
        <v>Participación Ciudadana en la Gestión</v>
      </c>
      <c r="M298" s="82" t="str">
        <f>+VLOOKUP(N298,'TC 2 junio'!$1:$1048576,17,FALSE)</f>
        <v>Participación Ciudadana en la Gestión</v>
      </c>
      <c r="N298" s="86" t="s">
        <v>338</v>
      </c>
      <c r="O298" s="82" t="str">
        <f>+VLOOKUP(N298,'TC 30 agosto'!$A:$AQ,23,FALSE)</f>
        <v>PA-95</v>
      </c>
      <c r="P298" s="82" t="str">
        <f>+VLOOKUP(N298,'TC 30 agosto'!$A:$AQ,24,FALSE)</f>
        <v>Número de proyectos tipo de inversión formulados y socializados con las entidades territoriales con el fin de acceder a recursos del Sistema de Regalias.</v>
      </c>
      <c r="Q298" s="82" t="str">
        <f>+VLOOKUP(N298,'TC 3 junio'!$V:$W,2,FALSE)</f>
        <v>Número de proyectos tipo de inversión formulados y socializados con las entidades territoriales con el fin de acceder a recursos del Sistema de Regalias.</v>
      </c>
      <c r="R298" s="130">
        <f>+VLOOKUP(N298,'TC 30 agosto'!$A:$AQ,29,FALSE)</f>
        <v>2</v>
      </c>
      <c r="S298" s="96">
        <f>+VLOOKUP(N298,'TC 2 junio'!$1:$1048576,29,FALSE)</f>
        <v>2</v>
      </c>
      <c r="T298" s="107"/>
      <c r="U298" s="96">
        <f>+VLOOKUP(N298,'TC 30 agosto'!$1:$1048576,31,FALSE)</f>
        <v>0</v>
      </c>
      <c r="V298" s="21">
        <v>1</v>
      </c>
      <c r="W298" s="39" t="s">
        <v>249</v>
      </c>
      <c r="X298" s="40">
        <v>42401</v>
      </c>
      <c r="Y298" s="40">
        <v>42551</v>
      </c>
      <c r="Z298" s="86" t="s">
        <v>121</v>
      </c>
      <c r="AA298" s="108" t="str">
        <f>+VLOOKUP(N298,'TC 30 agosto'!$A:$F,6,FALSE)</f>
        <v xml:space="preserve">Direccionamiento Estratégico </v>
      </c>
      <c r="AB298" s="86" t="s">
        <v>805</v>
      </c>
      <c r="AC298" s="100" t="str">
        <f>+VLOOKUP(N298,'TC 30 agosto'!$A:$V,22,FALSE)</f>
        <v>Dirección del SNBF</v>
      </c>
    </row>
    <row r="299" spans="2:29" ht="34.200000000000003" customHeight="1" x14ac:dyDescent="0.3">
      <c r="B299" s="126"/>
      <c r="C299" s="126"/>
      <c r="D299" s="126"/>
      <c r="E299" s="126"/>
      <c r="F299" s="117"/>
      <c r="G299" s="85"/>
      <c r="H299" s="86"/>
      <c r="I299" s="83"/>
      <c r="J299" s="86"/>
      <c r="K299" s="83"/>
      <c r="L299" s="86"/>
      <c r="M299" s="83"/>
      <c r="N299" s="86" t="s">
        <v>338</v>
      </c>
      <c r="O299" s="83"/>
      <c r="P299" s="83"/>
      <c r="Q299" s="83"/>
      <c r="R299" s="104"/>
      <c r="S299" s="94"/>
      <c r="T299" s="107"/>
      <c r="U299" s="94"/>
      <c r="V299" s="21">
        <v>2</v>
      </c>
      <c r="W299" s="39" t="s">
        <v>250</v>
      </c>
      <c r="X299" s="40">
        <v>42461</v>
      </c>
      <c r="Y299" s="40">
        <v>42735</v>
      </c>
      <c r="Z299" s="86" t="s">
        <v>121</v>
      </c>
      <c r="AA299" s="109"/>
      <c r="AB299" s="86"/>
      <c r="AC299" s="100"/>
    </row>
    <row r="300" spans="2:29" ht="34.200000000000003" customHeight="1" x14ac:dyDescent="0.3">
      <c r="B300" s="126"/>
      <c r="C300" s="126"/>
      <c r="D300" s="126"/>
      <c r="E300" s="126"/>
      <c r="F300" s="117"/>
      <c r="G300" s="85"/>
      <c r="H300" s="86"/>
      <c r="I300" s="83"/>
      <c r="J300" s="86"/>
      <c r="K300" s="83"/>
      <c r="L300" s="86"/>
      <c r="M300" s="83"/>
      <c r="N300" s="86" t="s">
        <v>338</v>
      </c>
      <c r="O300" s="83"/>
      <c r="P300" s="83"/>
      <c r="Q300" s="83"/>
      <c r="R300" s="104"/>
      <c r="S300" s="94"/>
      <c r="T300" s="107"/>
      <c r="U300" s="94"/>
      <c r="V300" s="21">
        <v>3</v>
      </c>
      <c r="W300" s="39" t="s">
        <v>251</v>
      </c>
      <c r="X300" s="40">
        <v>42461</v>
      </c>
      <c r="Y300" s="40">
        <v>42735</v>
      </c>
      <c r="Z300" s="86" t="s">
        <v>121</v>
      </c>
      <c r="AA300" s="109"/>
      <c r="AB300" s="86"/>
      <c r="AC300" s="100"/>
    </row>
    <row r="301" spans="2:29" ht="34.200000000000003" customHeight="1" x14ac:dyDescent="0.3">
      <c r="B301" s="126"/>
      <c r="C301" s="126"/>
      <c r="D301" s="126"/>
      <c r="E301" s="126"/>
      <c r="F301" s="117"/>
      <c r="G301" s="85"/>
      <c r="H301" s="86"/>
      <c r="I301" s="83"/>
      <c r="J301" s="86"/>
      <c r="K301" s="83"/>
      <c r="L301" s="86"/>
      <c r="M301" s="83"/>
      <c r="N301" s="86" t="s">
        <v>338</v>
      </c>
      <c r="O301" s="83"/>
      <c r="P301" s="83"/>
      <c r="Q301" s="83"/>
      <c r="R301" s="104"/>
      <c r="S301" s="94"/>
      <c r="T301" s="107"/>
      <c r="U301" s="94"/>
      <c r="V301" s="22">
        <v>4</v>
      </c>
      <c r="W301" s="41" t="s">
        <v>252</v>
      </c>
      <c r="X301" s="40">
        <v>42462</v>
      </c>
      <c r="Y301" s="40">
        <v>42735</v>
      </c>
      <c r="Z301" s="86" t="s">
        <v>121</v>
      </c>
      <c r="AA301" s="109"/>
      <c r="AB301" s="86"/>
      <c r="AC301" s="100"/>
    </row>
    <row r="302" spans="2:29" ht="34.200000000000003" customHeight="1" x14ac:dyDescent="0.3">
      <c r="B302" s="126"/>
      <c r="C302" s="126"/>
      <c r="D302" s="126"/>
      <c r="E302" s="126"/>
      <c r="F302" s="117"/>
      <c r="G302" s="85"/>
      <c r="H302" s="86"/>
      <c r="I302" s="84"/>
      <c r="J302" s="86"/>
      <c r="K302" s="84"/>
      <c r="L302" s="86"/>
      <c r="M302" s="84"/>
      <c r="N302" s="86" t="s">
        <v>338</v>
      </c>
      <c r="O302" s="84"/>
      <c r="P302" s="84"/>
      <c r="Q302" s="84"/>
      <c r="R302" s="105"/>
      <c r="S302" s="95"/>
      <c r="T302" s="107"/>
      <c r="U302" s="95"/>
      <c r="V302" s="22">
        <v>5</v>
      </c>
      <c r="W302" s="44"/>
      <c r="X302" s="43"/>
      <c r="Y302" s="43"/>
      <c r="Z302" s="86" t="s">
        <v>121</v>
      </c>
      <c r="AA302" s="110"/>
      <c r="AB302" s="86"/>
      <c r="AC302" s="100"/>
    </row>
    <row r="303" spans="2:29" ht="34.200000000000003" customHeight="1" x14ac:dyDescent="0.3">
      <c r="B303" s="129" t="s">
        <v>562</v>
      </c>
      <c r="C303" s="129" t="s">
        <v>563</v>
      </c>
      <c r="D303" s="129" t="s">
        <v>564</v>
      </c>
      <c r="E303" s="129" t="s">
        <v>565</v>
      </c>
      <c r="F303" s="117">
        <v>51411956477</v>
      </c>
      <c r="G303" s="85">
        <v>6</v>
      </c>
      <c r="H303" s="86" t="str">
        <f>+VLOOKUP(N303,'TC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03" s="82" t="str">
        <f>+VLOOKUP(N303,'TC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03" s="86" t="str">
        <f>+VLOOKUP(N303,'TC 30 agosto'!$A:$AQ,15,FALSE)</f>
        <v>Eficiencia administrativa</v>
      </c>
      <c r="K303" s="82" t="str">
        <f>+VLOOKUP(N303,'TC 2 junio'!$1:$1048576,15,FALSE)</f>
        <v>Eficiencia administrativa</v>
      </c>
      <c r="L303" s="86" t="str">
        <f>+VLOOKUP(N303,'TC 30 agosto'!$A:$AQ,17,FALSE)</f>
        <v>Gestión de Tecnologías de información</v>
      </c>
      <c r="M303" s="82" t="str">
        <f>+VLOOKUP(N303,'TC 2 junio'!$1:$1048576,17,FALSE)</f>
        <v>Gestión de Tecnologías de información</v>
      </c>
      <c r="N303" s="86" t="s">
        <v>491</v>
      </c>
      <c r="O303" s="82" t="str">
        <f>+VLOOKUP(N303,'TC 30 agosto'!$A:$AQ,23,FALSE)</f>
        <v>PA-75</v>
      </c>
      <c r="P303" s="82" t="str">
        <f>+VLOOKUP(N303,'TC 30 agosto'!$A:$AQ,24,FALSE)</f>
        <v>Porcentaje de avance en la definción e implementación de integración e interoperabilidad de los sistemas de información</v>
      </c>
      <c r="Q303" s="82" t="str">
        <f>+VLOOKUP(N303,'TC 3 junio'!$V:$W,2,FALSE)</f>
        <v>Porcentaje de avance en la definción e implementación de integración e interoperabilidad de los sistemas de información</v>
      </c>
      <c r="R303" s="103">
        <f>+VLOOKUP(N303,'TC 30 agosto'!$A:$AQ,29,FALSE)</f>
        <v>0.2</v>
      </c>
      <c r="S303" s="93">
        <f>+VLOOKUP(N303,'TC 2 junio'!$1:$1048576,29,FALSE)</f>
        <v>0.2</v>
      </c>
      <c r="T303" s="106"/>
      <c r="U303" s="96">
        <f>+VLOOKUP(N303,'TC 30 agosto'!$1:$1048576,31,FALSE)</f>
        <v>0</v>
      </c>
      <c r="V303" s="21">
        <v>1</v>
      </c>
      <c r="W303" s="39" t="s">
        <v>494</v>
      </c>
      <c r="X303" s="40">
        <v>42373</v>
      </c>
      <c r="Y303" s="40">
        <v>42460</v>
      </c>
      <c r="Z303" s="86" t="s">
        <v>87</v>
      </c>
      <c r="AA303" s="108" t="str">
        <f>+VLOOKUP(N303,'TC 30 agosto'!$A:$F,6,FALSE)</f>
        <v>Gestión de la tecnología e información</v>
      </c>
      <c r="AB303" s="82" t="s">
        <v>592</v>
      </c>
      <c r="AC303" s="100" t="str">
        <f>+VLOOKUP(N303,'TC 30 agosto'!$A:$V,22,FALSE)</f>
        <v>Dirección de Información y Tecnología</v>
      </c>
    </row>
    <row r="304" spans="2:29" ht="34.200000000000003" customHeight="1" x14ac:dyDescent="0.3">
      <c r="B304" s="129"/>
      <c r="C304" s="129" t="s">
        <v>563</v>
      </c>
      <c r="D304" s="129" t="s">
        <v>564</v>
      </c>
      <c r="E304" s="129" t="s">
        <v>565</v>
      </c>
      <c r="F304" s="117"/>
      <c r="G304" s="85"/>
      <c r="H304" s="86"/>
      <c r="I304" s="83"/>
      <c r="J304" s="86"/>
      <c r="K304" s="83"/>
      <c r="L304" s="86"/>
      <c r="M304" s="83"/>
      <c r="N304" s="86" t="s">
        <v>491</v>
      </c>
      <c r="O304" s="83"/>
      <c r="P304" s="83"/>
      <c r="Q304" s="83"/>
      <c r="R304" s="104"/>
      <c r="S304" s="94"/>
      <c r="T304" s="107"/>
      <c r="U304" s="94"/>
      <c r="V304" s="21">
        <v>2</v>
      </c>
      <c r="W304" s="39" t="s">
        <v>495</v>
      </c>
      <c r="X304" s="40">
        <v>42461</v>
      </c>
      <c r="Y304" s="40">
        <v>42551</v>
      </c>
      <c r="Z304" s="86" t="s">
        <v>87</v>
      </c>
      <c r="AA304" s="109"/>
      <c r="AB304" s="83"/>
      <c r="AC304" s="100"/>
    </row>
    <row r="305" spans="2:29" ht="34.200000000000003" customHeight="1" x14ac:dyDescent="0.3">
      <c r="B305" s="129"/>
      <c r="C305" s="129" t="s">
        <v>563</v>
      </c>
      <c r="D305" s="129" t="s">
        <v>564</v>
      </c>
      <c r="E305" s="129" t="s">
        <v>565</v>
      </c>
      <c r="F305" s="117"/>
      <c r="G305" s="85"/>
      <c r="H305" s="86"/>
      <c r="I305" s="83"/>
      <c r="J305" s="86"/>
      <c r="K305" s="83"/>
      <c r="L305" s="86"/>
      <c r="M305" s="83"/>
      <c r="N305" s="86" t="s">
        <v>491</v>
      </c>
      <c r="O305" s="83"/>
      <c r="P305" s="83"/>
      <c r="Q305" s="83"/>
      <c r="R305" s="104"/>
      <c r="S305" s="94"/>
      <c r="T305" s="107"/>
      <c r="U305" s="94"/>
      <c r="V305" s="21">
        <v>3</v>
      </c>
      <c r="W305" s="39" t="s">
        <v>496</v>
      </c>
      <c r="X305" s="40">
        <v>42552</v>
      </c>
      <c r="Y305" s="40">
        <v>42643</v>
      </c>
      <c r="Z305" s="86" t="s">
        <v>87</v>
      </c>
      <c r="AA305" s="109"/>
      <c r="AB305" s="83"/>
      <c r="AC305" s="100"/>
    </row>
    <row r="306" spans="2:29" ht="34.200000000000003" customHeight="1" x14ac:dyDescent="0.3">
      <c r="B306" s="129"/>
      <c r="C306" s="129" t="s">
        <v>563</v>
      </c>
      <c r="D306" s="129" t="s">
        <v>564</v>
      </c>
      <c r="E306" s="129" t="s">
        <v>565</v>
      </c>
      <c r="F306" s="117"/>
      <c r="G306" s="85"/>
      <c r="H306" s="86"/>
      <c r="I306" s="83"/>
      <c r="J306" s="86"/>
      <c r="K306" s="83"/>
      <c r="L306" s="86"/>
      <c r="M306" s="83"/>
      <c r="N306" s="86" t="s">
        <v>491</v>
      </c>
      <c r="O306" s="83"/>
      <c r="P306" s="83"/>
      <c r="Q306" s="83"/>
      <c r="R306" s="104"/>
      <c r="S306" s="94"/>
      <c r="T306" s="107"/>
      <c r="U306" s="94"/>
      <c r="V306" s="22">
        <v>4</v>
      </c>
      <c r="W306" s="41" t="s">
        <v>497</v>
      </c>
      <c r="X306" s="40">
        <v>42646</v>
      </c>
      <c r="Y306" s="40">
        <v>42734</v>
      </c>
      <c r="Z306" s="86" t="s">
        <v>87</v>
      </c>
      <c r="AA306" s="109"/>
      <c r="AB306" s="83"/>
      <c r="AC306" s="100"/>
    </row>
    <row r="307" spans="2:29" ht="34.200000000000003" customHeight="1" x14ac:dyDescent="0.3">
      <c r="B307" s="129"/>
      <c r="C307" s="129" t="s">
        <v>563</v>
      </c>
      <c r="D307" s="129" t="s">
        <v>564</v>
      </c>
      <c r="E307" s="129" t="s">
        <v>565</v>
      </c>
      <c r="F307" s="117"/>
      <c r="G307" s="85"/>
      <c r="H307" s="86"/>
      <c r="I307" s="84"/>
      <c r="J307" s="86"/>
      <c r="K307" s="84"/>
      <c r="L307" s="86"/>
      <c r="M307" s="84"/>
      <c r="N307" s="86" t="s">
        <v>491</v>
      </c>
      <c r="O307" s="84"/>
      <c r="P307" s="84"/>
      <c r="Q307" s="84"/>
      <c r="R307" s="105"/>
      <c r="S307" s="95"/>
      <c r="T307" s="107"/>
      <c r="U307" s="95"/>
      <c r="V307" s="22">
        <v>5</v>
      </c>
      <c r="W307" s="44"/>
      <c r="X307" s="43"/>
      <c r="Y307" s="43"/>
      <c r="Z307" s="86" t="s">
        <v>87</v>
      </c>
      <c r="AA307" s="110"/>
      <c r="AB307" s="84"/>
      <c r="AC307" s="100"/>
    </row>
    <row r="308" spans="2:29" s="23" customFormat="1" ht="34.200000000000003" customHeight="1" x14ac:dyDescent="0.3">
      <c r="B308" s="129"/>
      <c r="C308" s="129"/>
      <c r="D308" s="129"/>
      <c r="E308" s="129"/>
      <c r="F308" s="117"/>
      <c r="G308" s="85">
        <v>6</v>
      </c>
      <c r="H308" s="86" t="str">
        <f>+VLOOKUP(N308,'TC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08" s="82" t="str">
        <f>+VLOOKUP(N308,'TC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08" s="86" t="str">
        <f>+VLOOKUP(N308,'TC 30 agosto'!$A:$AQ,15,FALSE)</f>
        <v>Eficiencia administrativa</v>
      </c>
      <c r="K308" s="82" t="str">
        <f>+VLOOKUP(N308,'TC 2 junio'!$1:$1048576,15,FALSE)</f>
        <v>Eficiencia administrativa</v>
      </c>
      <c r="L308" s="86" t="str">
        <f>+VLOOKUP(N308,'TC 30 agosto'!$A:$AQ,17,FALSE)</f>
        <v>Gestión de Tecnologías de información</v>
      </c>
      <c r="M308" s="82" t="str">
        <f>+VLOOKUP(N308,'TC 2 junio'!$1:$1048576,17,FALSE)</f>
        <v>Gestión de Tecnologías de información</v>
      </c>
      <c r="N308" s="86" t="s">
        <v>492</v>
      </c>
      <c r="O308" s="82" t="str">
        <f>+VLOOKUP(N308,'TC 30 agosto'!$A:$AQ,23,FALSE)</f>
        <v>PA-76</v>
      </c>
      <c r="P308" s="82" t="str">
        <f>+VLOOKUP(N308,'TC 30 agosto'!$A:$AQ,24,FALSE)</f>
        <v>Porcentaje de avance en la implementación del plan estratégico de desarrollo informático y tecnológico del ICBF</v>
      </c>
      <c r="Q308" s="82" t="str">
        <f>+VLOOKUP(N308,'TC 3 junio'!$V:$W,2,FALSE)</f>
        <v>Porcentaje de avance en la implementación del plan estratégico de desarrollo informático y tecnológico del ICBF</v>
      </c>
      <c r="R308" s="103">
        <f>+VLOOKUP(N308,'TC 30 agosto'!$A:$AQ,29,FALSE)</f>
        <v>1</v>
      </c>
      <c r="S308" s="93">
        <f>+VLOOKUP(N308,'TC 2 junio'!$1:$1048576,29,FALSE)</f>
        <v>1</v>
      </c>
      <c r="T308" s="106"/>
      <c r="U308" s="96">
        <f>+VLOOKUP(N308,'TC 30 agosto'!$1:$1048576,31,FALSE)</f>
        <v>0</v>
      </c>
      <c r="V308" s="21">
        <v>1</v>
      </c>
      <c r="W308" s="39" t="s">
        <v>498</v>
      </c>
      <c r="X308" s="40">
        <v>42373</v>
      </c>
      <c r="Y308" s="40">
        <v>42460</v>
      </c>
      <c r="Z308" s="86" t="s">
        <v>87</v>
      </c>
      <c r="AA308" s="108" t="str">
        <f>+VLOOKUP(N308,'TC 30 agosto'!$A:$F,6,FALSE)</f>
        <v>Gestión de la tecnología e información</v>
      </c>
      <c r="AB308" s="82" t="s">
        <v>592</v>
      </c>
      <c r="AC308" s="100" t="str">
        <f>+VLOOKUP(N308,'TC 30 agosto'!$A:$V,22,FALSE)</f>
        <v>Dirección de Información y Tecnología</v>
      </c>
    </row>
    <row r="309" spans="2:29" s="23" customFormat="1" ht="34.200000000000003" customHeight="1" x14ac:dyDescent="0.3">
      <c r="B309" s="129"/>
      <c r="C309" s="129"/>
      <c r="D309" s="129"/>
      <c r="E309" s="129"/>
      <c r="F309" s="117"/>
      <c r="G309" s="85"/>
      <c r="H309" s="86"/>
      <c r="I309" s="83"/>
      <c r="J309" s="86"/>
      <c r="K309" s="83"/>
      <c r="L309" s="86"/>
      <c r="M309" s="83"/>
      <c r="N309" s="86" t="s">
        <v>492</v>
      </c>
      <c r="O309" s="83"/>
      <c r="P309" s="83"/>
      <c r="Q309" s="83"/>
      <c r="R309" s="104"/>
      <c r="S309" s="94"/>
      <c r="T309" s="107"/>
      <c r="U309" s="94"/>
      <c r="V309" s="21">
        <v>2</v>
      </c>
      <c r="W309" s="39" t="s">
        <v>499</v>
      </c>
      <c r="X309" s="40">
        <v>42390</v>
      </c>
      <c r="Y309" s="40">
        <v>42551</v>
      </c>
      <c r="Z309" s="86" t="s">
        <v>87</v>
      </c>
      <c r="AA309" s="109"/>
      <c r="AB309" s="83"/>
      <c r="AC309" s="100"/>
    </row>
    <row r="310" spans="2:29" s="23" customFormat="1" ht="34.200000000000003" customHeight="1" x14ac:dyDescent="0.3">
      <c r="B310" s="129"/>
      <c r="C310" s="129"/>
      <c r="D310" s="129"/>
      <c r="E310" s="129"/>
      <c r="F310" s="117"/>
      <c r="G310" s="85"/>
      <c r="H310" s="86"/>
      <c r="I310" s="83"/>
      <c r="J310" s="86"/>
      <c r="K310" s="83"/>
      <c r="L310" s="86"/>
      <c r="M310" s="83"/>
      <c r="N310" s="86" t="s">
        <v>492</v>
      </c>
      <c r="O310" s="83"/>
      <c r="P310" s="83"/>
      <c r="Q310" s="83"/>
      <c r="R310" s="104"/>
      <c r="S310" s="94"/>
      <c r="T310" s="107"/>
      <c r="U310" s="94"/>
      <c r="V310" s="21">
        <v>3</v>
      </c>
      <c r="W310" s="39" t="s">
        <v>500</v>
      </c>
      <c r="X310" s="40">
        <v>42430</v>
      </c>
      <c r="Y310" s="40">
        <v>42643</v>
      </c>
      <c r="Z310" s="86" t="s">
        <v>87</v>
      </c>
      <c r="AA310" s="109"/>
      <c r="AB310" s="83"/>
      <c r="AC310" s="100"/>
    </row>
    <row r="311" spans="2:29" s="23" customFormat="1" ht="34.200000000000003" customHeight="1" x14ac:dyDescent="0.3">
      <c r="B311" s="129"/>
      <c r="C311" s="129"/>
      <c r="D311" s="129"/>
      <c r="E311" s="129"/>
      <c r="F311" s="117"/>
      <c r="G311" s="85"/>
      <c r="H311" s="86"/>
      <c r="I311" s="83"/>
      <c r="J311" s="86"/>
      <c r="K311" s="83"/>
      <c r="L311" s="86"/>
      <c r="M311" s="83"/>
      <c r="N311" s="86" t="s">
        <v>492</v>
      </c>
      <c r="O311" s="83"/>
      <c r="P311" s="83"/>
      <c r="Q311" s="83"/>
      <c r="R311" s="104"/>
      <c r="S311" s="94"/>
      <c r="T311" s="107"/>
      <c r="U311" s="94"/>
      <c r="V311" s="22">
        <v>4</v>
      </c>
      <c r="W311" s="41" t="s">
        <v>501</v>
      </c>
      <c r="X311" s="40">
        <v>42461</v>
      </c>
      <c r="Y311" s="40">
        <v>42734</v>
      </c>
      <c r="Z311" s="86" t="s">
        <v>87</v>
      </c>
      <c r="AA311" s="109"/>
      <c r="AB311" s="83"/>
      <c r="AC311" s="100"/>
    </row>
    <row r="312" spans="2:29" s="23" customFormat="1" ht="34.200000000000003" customHeight="1" x14ac:dyDescent="0.3">
      <c r="B312" s="129"/>
      <c r="C312" s="129"/>
      <c r="D312" s="129"/>
      <c r="E312" s="129"/>
      <c r="F312" s="117"/>
      <c r="G312" s="85"/>
      <c r="H312" s="86"/>
      <c r="I312" s="84"/>
      <c r="J312" s="86"/>
      <c r="K312" s="84"/>
      <c r="L312" s="86"/>
      <c r="M312" s="84"/>
      <c r="N312" s="86" t="s">
        <v>492</v>
      </c>
      <c r="O312" s="84"/>
      <c r="P312" s="84"/>
      <c r="Q312" s="84"/>
      <c r="R312" s="105"/>
      <c r="S312" s="95"/>
      <c r="T312" s="107"/>
      <c r="U312" s="95"/>
      <c r="V312" s="22">
        <v>5</v>
      </c>
      <c r="W312" s="41" t="s">
        <v>502</v>
      </c>
      <c r="X312" s="40">
        <v>42552</v>
      </c>
      <c r="Y312" s="40">
        <v>42734</v>
      </c>
      <c r="Z312" s="86" t="s">
        <v>87</v>
      </c>
      <c r="AA312" s="110"/>
      <c r="AB312" s="84"/>
      <c r="AC312" s="100"/>
    </row>
    <row r="313" spans="2:29" ht="34.200000000000003" customHeight="1" x14ac:dyDescent="0.3">
      <c r="B313" s="126" t="s">
        <v>576</v>
      </c>
      <c r="C313" s="126" t="s">
        <v>577</v>
      </c>
      <c r="D313" s="126" t="s">
        <v>578</v>
      </c>
      <c r="E313" s="126" t="s">
        <v>577</v>
      </c>
      <c r="F313" s="117">
        <v>186180798171</v>
      </c>
      <c r="G313" s="85">
        <v>6</v>
      </c>
      <c r="H313" s="86" t="str">
        <f>+VLOOKUP(N313,'TC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13" s="82" t="str">
        <f>+VLOOKUP(N313,'TC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13" s="86" t="str">
        <f>+VLOOKUP(N313,'TC 30 agosto'!$A:$AQ,15,FALSE)</f>
        <v>Gestión misional y de gobierno</v>
      </c>
      <c r="K313" s="82" t="str">
        <f>+VLOOKUP(N313,'TC 2 junio'!$1:$1048576,15,FALSE)</f>
        <v>Gestión misional y de gobierno</v>
      </c>
      <c r="L313" s="86" t="str">
        <f>+VLOOKUP(N313,'TC 30 agosto'!$A:$AQ,17,FALSE)</f>
        <v>Indicadores y metas de Gobierno</v>
      </c>
      <c r="M313" s="82" t="str">
        <f>+VLOOKUP(N313,'TC 2 junio'!$1:$1048576,17,FALSE)</f>
        <v>Indicadores y metas de Gobierno</v>
      </c>
      <c r="N313" s="86" t="s">
        <v>330</v>
      </c>
      <c r="O313" s="82" t="str">
        <f>+VLOOKUP(N313,'TC 30 agosto'!$A:$AQ,23,FALSE)</f>
        <v>PA-102</v>
      </c>
      <c r="P313" s="82" t="str">
        <f>+VLOOKUP(N313,'TC 30 agosto'!$A:$AQ,24,FALSE)</f>
        <v xml:space="preserve">Porcentaje de Avance del Plan de Mejoramiento de la CGR							</v>
      </c>
      <c r="Q313" s="82" t="str">
        <f>+VLOOKUP(N313,'TC 3 junio'!$V:$W,2,FALSE)</f>
        <v xml:space="preserve">Porcentaje de Avance del Plan de Mejoramiento de la CGR							</v>
      </c>
      <c r="R313" s="103">
        <f>+VLOOKUP(N313,'TC 30 agosto'!$A:$AQ,29,FALSE)</f>
        <v>1</v>
      </c>
      <c r="S313" s="93">
        <f>+VLOOKUP(N313,'TC 2 junio'!$1:$1048576,29,FALSE)</f>
        <v>1</v>
      </c>
      <c r="T313" s="118" t="s">
        <v>685</v>
      </c>
      <c r="U313" s="96" t="str">
        <f>+VLOOKUP(N313,'TC 30 agosto'!$1:$1048576,31,FALSE)</f>
        <v>x</v>
      </c>
      <c r="V313" s="21">
        <v>1</v>
      </c>
      <c r="W313" s="39" t="s">
        <v>646</v>
      </c>
      <c r="X313" s="40">
        <v>42384</v>
      </c>
      <c r="Y313" s="40">
        <v>42399</v>
      </c>
      <c r="Z313" s="82" t="s">
        <v>86</v>
      </c>
      <c r="AA313" s="108" t="str">
        <f>+VLOOKUP(N313,'TC 30 agosto'!$A:$F,6,FALSE)</f>
        <v>Evaluación y monitoreo  de la gestión</v>
      </c>
      <c r="AB313" s="86" t="s">
        <v>222</v>
      </c>
      <c r="AC313" s="100" t="str">
        <f>+VLOOKUP(N313,'TC 30 agosto'!$A:$V,22,FALSE)</f>
        <v>Oficina de Control Interno</v>
      </c>
    </row>
    <row r="314" spans="2:29" ht="34.200000000000003" customHeight="1" x14ac:dyDescent="0.3">
      <c r="B314" s="126"/>
      <c r="C314" s="126" t="s">
        <v>577</v>
      </c>
      <c r="D314" s="126" t="s">
        <v>578</v>
      </c>
      <c r="E314" s="126" t="s">
        <v>577</v>
      </c>
      <c r="F314" s="117"/>
      <c r="G314" s="85"/>
      <c r="H314" s="86"/>
      <c r="I314" s="83"/>
      <c r="J314" s="86"/>
      <c r="K314" s="83"/>
      <c r="L314" s="86"/>
      <c r="M314" s="83"/>
      <c r="N314" s="86" t="s">
        <v>330</v>
      </c>
      <c r="O314" s="83"/>
      <c r="P314" s="83"/>
      <c r="Q314" s="83"/>
      <c r="R314" s="104"/>
      <c r="S314" s="94"/>
      <c r="T314" s="119"/>
      <c r="U314" s="94"/>
      <c r="V314" s="21">
        <v>2</v>
      </c>
      <c r="W314" s="39" t="s">
        <v>227</v>
      </c>
      <c r="X314" s="40">
        <v>42408</v>
      </c>
      <c r="Y314" s="40">
        <v>42663</v>
      </c>
      <c r="Z314" s="83"/>
      <c r="AA314" s="109"/>
      <c r="AB314" s="86"/>
      <c r="AC314" s="100"/>
    </row>
    <row r="315" spans="2:29" ht="34.200000000000003" customHeight="1" x14ac:dyDescent="0.3">
      <c r="B315" s="126"/>
      <c r="C315" s="126" t="s">
        <v>577</v>
      </c>
      <c r="D315" s="126" t="s">
        <v>578</v>
      </c>
      <c r="E315" s="126" t="s">
        <v>577</v>
      </c>
      <c r="F315" s="117"/>
      <c r="G315" s="85"/>
      <c r="H315" s="86"/>
      <c r="I315" s="83"/>
      <c r="J315" s="86"/>
      <c r="K315" s="83"/>
      <c r="L315" s="86"/>
      <c r="M315" s="83"/>
      <c r="N315" s="86" t="s">
        <v>330</v>
      </c>
      <c r="O315" s="83"/>
      <c r="P315" s="83"/>
      <c r="Q315" s="83"/>
      <c r="R315" s="104"/>
      <c r="S315" s="94"/>
      <c r="T315" s="119"/>
      <c r="U315" s="94"/>
      <c r="V315" s="21">
        <v>3</v>
      </c>
      <c r="W315" s="39" t="s">
        <v>226</v>
      </c>
      <c r="X315" s="40">
        <v>42460</v>
      </c>
      <c r="Y315" s="40">
        <v>42735</v>
      </c>
      <c r="Z315" s="83"/>
      <c r="AA315" s="109"/>
      <c r="AB315" s="86"/>
      <c r="AC315" s="100"/>
    </row>
    <row r="316" spans="2:29" ht="34.200000000000003" customHeight="1" x14ac:dyDescent="0.3">
      <c r="B316" s="126"/>
      <c r="C316" s="126" t="s">
        <v>577</v>
      </c>
      <c r="D316" s="126" t="s">
        <v>578</v>
      </c>
      <c r="E316" s="126" t="s">
        <v>577</v>
      </c>
      <c r="F316" s="117"/>
      <c r="G316" s="85"/>
      <c r="H316" s="86"/>
      <c r="I316" s="83"/>
      <c r="J316" s="86"/>
      <c r="K316" s="83"/>
      <c r="L316" s="86"/>
      <c r="M316" s="83"/>
      <c r="N316" s="86" t="s">
        <v>330</v>
      </c>
      <c r="O316" s="83"/>
      <c r="P316" s="83"/>
      <c r="Q316" s="83"/>
      <c r="R316" s="104"/>
      <c r="S316" s="94"/>
      <c r="T316" s="119"/>
      <c r="U316" s="94"/>
      <c r="V316" s="22">
        <v>4</v>
      </c>
      <c r="W316" s="41" t="s">
        <v>647</v>
      </c>
      <c r="X316" s="40">
        <v>42566</v>
      </c>
      <c r="Y316" s="40">
        <v>42580</v>
      </c>
      <c r="Z316" s="83"/>
      <c r="AA316" s="109"/>
      <c r="AB316" s="86"/>
      <c r="AC316" s="100"/>
    </row>
    <row r="317" spans="2:29" ht="34.200000000000003" customHeight="1" x14ac:dyDescent="0.3">
      <c r="B317" s="126"/>
      <c r="C317" s="126" t="s">
        <v>577</v>
      </c>
      <c r="D317" s="126" t="s">
        <v>578</v>
      </c>
      <c r="E317" s="126" t="s">
        <v>577</v>
      </c>
      <c r="F317" s="117"/>
      <c r="G317" s="85"/>
      <c r="H317" s="86"/>
      <c r="I317" s="84"/>
      <c r="J317" s="86"/>
      <c r="K317" s="84"/>
      <c r="L317" s="86"/>
      <c r="M317" s="84"/>
      <c r="N317" s="86" t="s">
        <v>330</v>
      </c>
      <c r="O317" s="84"/>
      <c r="P317" s="84"/>
      <c r="Q317" s="84"/>
      <c r="R317" s="105"/>
      <c r="S317" s="95"/>
      <c r="T317" s="119"/>
      <c r="U317" s="95"/>
      <c r="V317" s="22">
        <v>5</v>
      </c>
      <c r="W317" s="41" t="s">
        <v>228</v>
      </c>
      <c r="X317" s="40">
        <v>42644</v>
      </c>
      <c r="Y317" s="40">
        <v>42674</v>
      </c>
      <c r="Z317" s="84"/>
      <c r="AA317" s="110"/>
      <c r="AB317" s="86"/>
      <c r="AC317" s="100"/>
    </row>
    <row r="318" spans="2:29" ht="34.200000000000003" customHeight="1" x14ac:dyDescent="0.3">
      <c r="B318" s="126"/>
      <c r="C318" s="126"/>
      <c r="D318" s="126"/>
      <c r="E318" s="126"/>
      <c r="F318" s="117"/>
      <c r="G318" s="85">
        <v>6</v>
      </c>
      <c r="H318" s="86" t="str">
        <f>+VLOOKUP(N318,'TC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18" s="82" t="str">
        <f>+VLOOKUP(N318,'TC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18" s="86" t="str">
        <f>+VLOOKUP(N318,'TC 30 agosto'!$A:$AQ,15,FALSE)</f>
        <v>Gestión misional y de gobierno</v>
      </c>
      <c r="K318" s="82" t="str">
        <f>+VLOOKUP(N318,'TC 2 junio'!$1:$1048576,15,FALSE)</f>
        <v>Gestión misional y de gobierno</v>
      </c>
      <c r="L318" s="86" t="str">
        <f>+VLOOKUP(N318,'TC 30 agosto'!$A:$AQ,17,FALSE)</f>
        <v>Indicadores y metas de Gobierno</v>
      </c>
      <c r="M318" s="82" t="str">
        <f>+VLOOKUP(N318,'TC 2 junio'!$1:$1048576,17,FALSE)</f>
        <v>Indicadores y metas de Gobierno</v>
      </c>
      <c r="N318" s="86" t="s">
        <v>350</v>
      </c>
      <c r="O318" s="82" t="str">
        <f>+VLOOKUP(N318,'TC 30 agosto'!$A:$AQ,23,FALSE)</f>
        <v>PA-53</v>
      </c>
      <c r="P318" s="82" t="str">
        <f>+VLOOKUP(N318,'TC 30 agosto'!$A:$AQ,24,FALSE)</f>
        <v>Número de Regionales que implementan la Estrategia de Compras Locales y Compras Eficientes</v>
      </c>
      <c r="Q318" s="82" t="str">
        <f>+VLOOKUP(N318,'TC 3 junio'!$V:$W,2,FALSE)</f>
        <v>Número de Regionales que implementan la Estrategia de Compras Locales y Compras Eficientes</v>
      </c>
      <c r="R318" s="130">
        <f>+VLOOKUP(N318,'TC 30 agosto'!$A:$AQ,29,FALSE)</f>
        <v>6</v>
      </c>
      <c r="S318" s="96">
        <f>+VLOOKUP(N318,'TC 2 junio'!$1:$1048576,29,FALSE)</f>
        <v>6</v>
      </c>
      <c r="T318" s="107"/>
      <c r="U318" s="96">
        <f>+VLOOKUP(N318,'TC 30 agosto'!$1:$1048576,31,FALSE)</f>
        <v>0</v>
      </c>
      <c r="V318" s="21">
        <v>1</v>
      </c>
      <c r="W318" s="39" t="s">
        <v>648</v>
      </c>
      <c r="X318" s="40">
        <v>42401</v>
      </c>
      <c r="Y318" s="40">
        <v>42490</v>
      </c>
      <c r="Z318" s="86" t="s">
        <v>81</v>
      </c>
      <c r="AA318" s="108" t="str">
        <f>+VLOOKUP(N318,'TC 30 agosto'!$A:$F,6,FALSE)</f>
        <v xml:space="preserve">Adquisición de bienes y servicios </v>
      </c>
      <c r="AB318" s="86" t="s">
        <v>360</v>
      </c>
      <c r="AC318" s="100" t="str">
        <f>+VLOOKUP(N318,'TC 30 agosto'!$A:$V,22,FALSE)</f>
        <v>Dirección de Abastecimiento</v>
      </c>
    </row>
    <row r="319" spans="2:29" ht="34.200000000000003" customHeight="1" x14ac:dyDescent="0.3">
      <c r="B319" s="126"/>
      <c r="C319" s="126"/>
      <c r="D319" s="126"/>
      <c r="E319" s="126"/>
      <c r="F319" s="117"/>
      <c r="G319" s="85"/>
      <c r="H319" s="86"/>
      <c r="I319" s="83"/>
      <c r="J319" s="86"/>
      <c r="K319" s="83"/>
      <c r="L319" s="86"/>
      <c r="M319" s="83"/>
      <c r="N319" s="86" t="s">
        <v>350</v>
      </c>
      <c r="O319" s="83"/>
      <c r="P319" s="83"/>
      <c r="Q319" s="83"/>
      <c r="R319" s="104"/>
      <c r="S319" s="94"/>
      <c r="T319" s="107"/>
      <c r="U319" s="94"/>
      <c r="V319" s="21">
        <v>2</v>
      </c>
      <c r="W319" s="39" t="s">
        <v>354</v>
      </c>
      <c r="X319" s="40">
        <v>42401</v>
      </c>
      <c r="Y319" s="40">
        <v>42581</v>
      </c>
      <c r="Z319" s="86"/>
      <c r="AA319" s="109"/>
      <c r="AB319" s="86" t="s">
        <v>360</v>
      </c>
      <c r="AC319" s="100"/>
    </row>
    <row r="320" spans="2:29" ht="34.200000000000003" customHeight="1" x14ac:dyDescent="0.3">
      <c r="B320" s="126"/>
      <c r="C320" s="126"/>
      <c r="D320" s="126"/>
      <c r="E320" s="126"/>
      <c r="F320" s="117"/>
      <c r="G320" s="85"/>
      <c r="H320" s="86"/>
      <c r="I320" s="83"/>
      <c r="J320" s="86"/>
      <c r="K320" s="83"/>
      <c r="L320" s="86"/>
      <c r="M320" s="83"/>
      <c r="N320" s="86" t="s">
        <v>350</v>
      </c>
      <c r="O320" s="83"/>
      <c r="P320" s="83"/>
      <c r="Q320" s="83"/>
      <c r="R320" s="104"/>
      <c r="S320" s="94"/>
      <c r="T320" s="107"/>
      <c r="U320" s="94"/>
      <c r="V320" s="21">
        <v>3</v>
      </c>
      <c r="W320" s="39" t="s">
        <v>355</v>
      </c>
      <c r="X320" s="40">
        <v>42401</v>
      </c>
      <c r="Y320" s="40">
        <v>42735</v>
      </c>
      <c r="Z320" s="86"/>
      <c r="AA320" s="109"/>
      <c r="AB320" s="86" t="s">
        <v>360</v>
      </c>
      <c r="AC320" s="100"/>
    </row>
    <row r="321" spans="2:29" ht="34.200000000000003" customHeight="1" x14ac:dyDescent="0.3">
      <c r="B321" s="126"/>
      <c r="C321" s="126"/>
      <c r="D321" s="126"/>
      <c r="E321" s="126"/>
      <c r="F321" s="117"/>
      <c r="G321" s="85"/>
      <c r="H321" s="86"/>
      <c r="I321" s="83"/>
      <c r="J321" s="86"/>
      <c r="K321" s="83"/>
      <c r="L321" s="86"/>
      <c r="M321" s="83"/>
      <c r="N321" s="86" t="s">
        <v>350</v>
      </c>
      <c r="O321" s="83"/>
      <c r="P321" s="83"/>
      <c r="Q321" s="83"/>
      <c r="R321" s="104"/>
      <c r="S321" s="94"/>
      <c r="T321" s="107"/>
      <c r="U321" s="94"/>
      <c r="V321" s="22">
        <v>4</v>
      </c>
      <c r="W321" s="41" t="s">
        <v>356</v>
      </c>
      <c r="X321" s="40">
        <v>42430</v>
      </c>
      <c r="Y321" s="40">
        <v>42704</v>
      </c>
      <c r="Z321" s="86"/>
      <c r="AA321" s="109"/>
      <c r="AB321" s="86" t="s">
        <v>360</v>
      </c>
      <c r="AC321" s="100"/>
    </row>
    <row r="322" spans="2:29" ht="34.200000000000003" customHeight="1" x14ac:dyDescent="0.3">
      <c r="B322" s="126"/>
      <c r="C322" s="126"/>
      <c r="D322" s="126"/>
      <c r="E322" s="126"/>
      <c r="F322" s="117"/>
      <c r="G322" s="85"/>
      <c r="H322" s="86"/>
      <c r="I322" s="84"/>
      <c r="J322" s="86"/>
      <c r="K322" s="84"/>
      <c r="L322" s="86"/>
      <c r="M322" s="84"/>
      <c r="N322" s="86" t="s">
        <v>350</v>
      </c>
      <c r="O322" s="84"/>
      <c r="P322" s="84"/>
      <c r="Q322" s="84"/>
      <c r="R322" s="105"/>
      <c r="S322" s="95"/>
      <c r="T322" s="107"/>
      <c r="U322" s="95"/>
      <c r="V322" s="22">
        <v>5</v>
      </c>
      <c r="W322" s="41" t="s">
        <v>649</v>
      </c>
      <c r="X322" s="40">
        <v>42430</v>
      </c>
      <c r="Y322" s="40">
        <v>42704</v>
      </c>
      <c r="Z322" s="86"/>
      <c r="AA322" s="110"/>
      <c r="AB322" s="86" t="s">
        <v>360</v>
      </c>
      <c r="AC322" s="100"/>
    </row>
    <row r="323" spans="2:29" ht="34.200000000000003" customHeight="1" x14ac:dyDescent="0.3">
      <c r="B323" s="126"/>
      <c r="C323" s="126"/>
      <c r="D323" s="126"/>
      <c r="E323" s="126"/>
      <c r="F323" s="117"/>
      <c r="G323" s="85">
        <v>6</v>
      </c>
      <c r="H323" s="86" t="str">
        <f>+VLOOKUP(N323,'TC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23" s="82" t="str">
        <f>+VLOOKUP(N323,'TC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23" s="86" t="str">
        <f>+VLOOKUP(N323,'TC 30 agosto'!$A:$AQ,15,FALSE)</f>
        <v>Gestión misional y de gobierno</v>
      </c>
      <c r="K323" s="82" t="str">
        <f>+VLOOKUP(N323,'TC 2 junio'!$1:$1048576,15,FALSE)</f>
        <v>Gestión misional y de gobierno</v>
      </c>
      <c r="L323" s="86" t="str">
        <f>+VLOOKUP(N323,'TC 30 agosto'!$A:$AQ,17,FALSE)</f>
        <v>Indicadores y metas de Gobierno</v>
      </c>
      <c r="M323" s="82" t="str">
        <f>+VLOOKUP(N323,'TC 2 junio'!$1:$1048576,17,FALSE)</f>
        <v>Indicadores y metas de Gobierno</v>
      </c>
      <c r="N323" s="86" t="s">
        <v>352</v>
      </c>
      <c r="O323" s="82" t="str">
        <f>+VLOOKUP(N323,'TC 30 agosto'!$A:$AQ,23,FALSE)</f>
        <v>PA-54</v>
      </c>
      <c r="P323" s="82" t="str">
        <f>+VLOOKUP(N323,'TC 30 agosto'!$A:$AQ,24,FALSE)</f>
        <v>Número de modalidades de atención del ICBF que cuentan con modelos de costos.</v>
      </c>
      <c r="Q323" s="82" t="str">
        <f>+VLOOKUP(N323,'TC 3 junio'!$V:$W,2,FALSE)</f>
        <v>Número de modalidades de atención del ICBF que cuentan con modelos de costos.</v>
      </c>
      <c r="R323" s="130">
        <f>+VLOOKUP(N323,'TC 30 agosto'!$A:$AQ,29,FALSE)</f>
        <v>9</v>
      </c>
      <c r="S323" s="96">
        <f>+VLOOKUP(N323,'TC 2 junio'!$1:$1048576,29,FALSE)</f>
        <v>9</v>
      </c>
      <c r="T323" s="107"/>
      <c r="U323" s="96">
        <f>+VLOOKUP(N323,'TC 30 agosto'!$1:$1048576,31,FALSE)</f>
        <v>0</v>
      </c>
      <c r="V323" s="21">
        <v>1</v>
      </c>
      <c r="W323" s="39" t="s">
        <v>357</v>
      </c>
      <c r="X323" s="40">
        <v>42373</v>
      </c>
      <c r="Y323" s="40">
        <v>42420</v>
      </c>
      <c r="Z323" s="86" t="s">
        <v>81</v>
      </c>
      <c r="AA323" s="108" t="str">
        <f>+VLOOKUP(N323,'TC 30 agosto'!$A:$F,6,FALSE)</f>
        <v xml:space="preserve">Adquisición de bienes y servicios </v>
      </c>
      <c r="AB323" s="86" t="s">
        <v>360</v>
      </c>
      <c r="AC323" s="100" t="str">
        <f>+VLOOKUP(N323,'TC 30 agosto'!$A:$V,22,FALSE)</f>
        <v>Dirección de Abastecimiento</v>
      </c>
    </row>
    <row r="324" spans="2:29" ht="34.200000000000003" customHeight="1" x14ac:dyDescent="0.3">
      <c r="B324" s="126"/>
      <c r="C324" s="126"/>
      <c r="D324" s="126"/>
      <c r="E324" s="126"/>
      <c r="F324" s="117"/>
      <c r="G324" s="85"/>
      <c r="H324" s="86"/>
      <c r="I324" s="83"/>
      <c r="J324" s="86"/>
      <c r="K324" s="83"/>
      <c r="L324" s="86"/>
      <c r="M324" s="83"/>
      <c r="N324" s="86" t="s">
        <v>352</v>
      </c>
      <c r="O324" s="83"/>
      <c r="P324" s="83"/>
      <c r="Q324" s="83"/>
      <c r="R324" s="104"/>
      <c r="S324" s="94"/>
      <c r="T324" s="107"/>
      <c r="U324" s="94"/>
      <c r="V324" s="21">
        <v>2</v>
      </c>
      <c r="W324" s="39" t="s">
        <v>358</v>
      </c>
      <c r="X324" s="40">
        <v>42373</v>
      </c>
      <c r="Y324" s="40">
        <v>42735</v>
      </c>
      <c r="Z324" s="86"/>
      <c r="AA324" s="109"/>
      <c r="AB324" s="86" t="s">
        <v>360</v>
      </c>
      <c r="AC324" s="100"/>
    </row>
    <row r="325" spans="2:29" ht="34.200000000000003" customHeight="1" x14ac:dyDescent="0.3">
      <c r="B325" s="126"/>
      <c r="C325" s="126"/>
      <c r="D325" s="126"/>
      <c r="E325" s="126"/>
      <c r="F325" s="117"/>
      <c r="G325" s="85"/>
      <c r="H325" s="86"/>
      <c r="I325" s="83"/>
      <c r="J325" s="86"/>
      <c r="K325" s="83"/>
      <c r="L325" s="86"/>
      <c r="M325" s="83"/>
      <c r="N325" s="86" t="s">
        <v>352</v>
      </c>
      <c r="O325" s="83"/>
      <c r="P325" s="83"/>
      <c r="Q325" s="83"/>
      <c r="R325" s="104"/>
      <c r="S325" s="94"/>
      <c r="T325" s="107"/>
      <c r="U325" s="94"/>
      <c r="V325" s="21">
        <v>3</v>
      </c>
      <c r="W325" s="39" t="s">
        <v>359</v>
      </c>
      <c r="X325" s="40">
        <v>42401</v>
      </c>
      <c r="Y325" s="40">
        <v>42551</v>
      </c>
      <c r="Z325" s="86"/>
      <c r="AA325" s="109"/>
      <c r="AB325" s="86" t="s">
        <v>360</v>
      </c>
      <c r="AC325" s="100"/>
    </row>
    <row r="326" spans="2:29" ht="34.200000000000003" customHeight="1" x14ac:dyDescent="0.3">
      <c r="B326" s="126"/>
      <c r="C326" s="126"/>
      <c r="D326" s="126"/>
      <c r="E326" s="126"/>
      <c r="F326" s="117"/>
      <c r="G326" s="85"/>
      <c r="H326" s="86"/>
      <c r="I326" s="83"/>
      <c r="J326" s="86"/>
      <c r="K326" s="83"/>
      <c r="L326" s="86"/>
      <c r="M326" s="83"/>
      <c r="N326" s="86" t="s">
        <v>352</v>
      </c>
      <c r="O326" s="83"/>
      <c r="P326" s="83"/>
      <c r="Q326" s="83"/>
      <c r="R326" s="104"/>
      <c r="S326" s="94"/>
      <c r="T326" s="107"/>
      <c r="U326" s="94"/>
      <c r="V326" s="22">
        <v>4</v>
      </c>
      <c r="W326" s="44"/>
      <c r="X326" s="43"/>
      <c r="Y326" s="43"/>
      <c r="Z326" s="86"/>
      <c r="AA326" s="109"/>
      <c r="AB326" s="86" t="s">
        <v>360</v>
      </c>
      <c r="AC326" s="100"/>
    </row>
    <row r="327" spans="2:29" ht="34.200000000000003" customHeight="1" x14ac:dyDescent="0.3">
      <c r="B327" s="126"/>
      <c r="C327" s="126"/>
      <c r="D327" s="126"/>
      <c r="E327" s="126"/>
      <c r="F327" s="117"/>
      <c r="G327" s="85"/>
      <c r="H327" s="86"/>
      <c r="I327" s="84"/>
      <c r="J327" s="86"/>
      <c r="K327" s="84"/>
      <c r="L327" s="86"/>
      <c r="M327" s="84"/>
      <c r="N327" s="86" t="s">
        <v>352</v>
      </c>
      <c r="O327" s="84"/>
      <c r="P327" s="84"/>
      <c r="Q327" s="84"/>
      <c r="R327" s="105"/>
      <c r="S327" s="95"/>
      <c r="T327" s="107"/>
      <c r="U327" s="95"/>
      <c r="V327" s="22">
        <v>5</v>
      </c>
      <c r="W327" s="44"/>
      <c r="X327" s="43"/>
      <c r="Y327" s="43"/>
      <c r="Z327" s="86"/>
      <c r="AA327" s="110"/>
      <c r="AB327" s="86" t="s">
        <v>360</v>
      </c>
      <c r="AC327" s="100"/>
    </row>
    <row r="328" spans="2:29" ht="34.200000000000003" customHeight="1" x14ac:dyDescent="0.3">
      <c r="B328" s="126"/>
      <c r="C328" s="126"/>
      <c r="D328" s="126"/>
      <c r="E328" s="126"/>
      <c r="F328" s="117"/>
      <c r="G328" s="85">
        <v>6</v>
      </c>
      <c r="H328" s="86" t="str">
        <f>+VLOOKUP(N328,'TC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28" s="82" t="str">
        <f>+VLOOKUP(N328,'TC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28" s="86" t="str">
        <f>+VLOOKUP(N328,'TC 30 agosto'!$A:$AQ,15,FALSE)</f>
        <v>Gestión misional y de gobierno</v>
      </c>
      <c r="K328" s="82" t="str">
        <f>+VLOOKUP(N328,'TC 2 junio'!$1:$1048576,15,FALSE)</f>
        <v>Gestión misional y de gobierno</v>
      </c>
      <c r="L328" s="86" t="str">
        <f>+VLOOKUP(N328,'TC 30 agosto'!$A:$AQ,17,FALSE)</f>
        <v>Indicadores y metas de Gobierno</v>
      </c>
      <c r="M328" s="82" t="str">
        <f>+VLOOKUP(N328,'TC 2 junio'!$1:$1048576,17,FALSE)</f>
        <v>Indicadores y metas de Gobierno</v>
      </c>
      <c r="N328" s="86" t="s">
        <v>420</v>
      </c>
      <c r="O328" s="82" t="str">
        <f>+VLOOKUP(N328,'TC 30 agosto'!$A:$AQ,23,FALSE)</f>
        <v>PA-63</v>
      </c>
      <c r="P328" s="82" t="str">
        <f>+VLOOKUP(N328,'TC 30 agosto'!$A:$AQ,24,FALSE)</f>
        <v>Porcentaje de avance de la actualización y aplicación del Proceso de Adquisición de Bienes y Servicios</v>
      </c>
      <c r="Q328" s="82" t="str">
        <f>+VLOOKUP(N328,'TC 3 junio'!$V:$W,2,FALSE)</f>
        <v>Porcentaje de avance de la actualización y aplicación del Proceso de Adquisición de Bienes y Servicios</v>
      </c>
      <c r="R328" s="103">
        <f>+VLOOKUP(N328,'TC 30 agosto'!$A:$AQ,29,FALSE)</f>
        <v>1</v>
      </c>
      <c r="S328" s="93">
        <f>+VLOOKUP(N328,'TC 2 junio'!$1:$1048576,29,FALSE)</f>
        <v>1</v>
      </c>
      <c r="T328" s="106"/>
      <c r="U328" s="96">
        <f>+VLOOKUP(N328,'TC 30 agosto'!$1:$1048576,31,FALSE)</f>
        <v>0</v>
      </c>
      <c r="V328" s="21">
        <v>1</v>
      </c>
      <c r="W328" s="39" t="s">
        <v>650</v>
      </c>
      <c r="X328" s="40">
        <v>42402</v>
      </c>
      <c r="Y328" s="40">
        <v>42490</v>
      </c>
      <c r="Z328" s="82" t="s">
        <v>81</v>
      </c>
      <c r="AA328" s="108" t="str">
        <f>+VLOOKUP(N328,'TC 30 agosto'!$A:$F,6,FALSE)</f>
        <v xml:space="preserve">Adquisición de bienes y servicios </v>
      </c>
      <c r="AB328" s="86" t="s">
        <v>424</v>
      </c>
      <c r="AC328" s="100" t="str">
        <f>+VLOOKUP(N328,'TC 30 agosto'!$A:$V,22,FALSE)</f>
        <v>Dirección de Contratación</v>
      </c>
    </row>
    <row r="329" spans="2:29" ht="34.200000000000003" customHeight="1" x14ac:dyDescent="0.3">
      <c r="B329" s="126"/>
      <c r="C329" s="126"/>
      <c r="D329" s="126"/>
      <c r="E329" s="126"/>
      <c r="F329" s="117"/>
      <c r="G329" s="85"/>
      <c r="H329" s="86"/>
      <c r="I329" s="83"/>
      <c r="J329" s="86"/>
      <c r="K329" s="83"/>
      <c r="L329" s="86"/>
      <c r="M329" s="83"/>
      <c r="N329" s="86"/>
      <c r="O329" s="83"/>
      <c r="P329" s="83"/>
      <c r="Q329" s="83"/>
      <c r="R329" s="104"/>
      <c r="S329" s="94"/>
      <c r="T329" s="107"/>
      <c r="U329" s="94"/>
      <c r="V329" s="21">
        <v>2</v>
      </c>
      <c r="W329" s="39" t="s">
        <v>651</v>
      </c>
      <c r="X329" s="40">
        <v>42430</v>
      </c>
      <c r="Y329" s="40">
        <v>42735</v>
      </c>
      <c r="Z329" s="83"/>
      <c r="AA329" s="109"/>
      <c r="AB329" s="86" t="s">
        <v>424</v>
      </c>
      <c r="AC329" s="100"/>
    </row>
    <row r="330" spans="2:29" ht="34.200000000000003" customHeight="1" x14ac:dyDescent="0.3">
      <c r="B330" s="126"/>
      <c r="C330" s="126"/>
      <c r="D330" s="126"/>
      <c r="E330" s="126"/>
      <c r="F330" s="117"/>
      <c r="G330" s="85"/>
      <c r="H330" s="86"/>
      <c r="I330" s="83"/>
      <c r="J330" s="86"/>
      <c r="K330" s="83"/>
      <c r="L330" s="86"/>
      <c r="M330" s="83"/>
      <c r="N330" s="86"/>
      <c r="O330" s="83"/>
      <c r="P330" s="83"/>
      <c r="Q330" s="83"/>
      <c r="R330" s="104"/>
      <c r="S330" s="94"/>
      <c r="T330" s="107"/>
      <c r="U330" s="94"/>
      <c r="V330" s="21">
        <v>3</v>
      </c>
      <c r="W330" s="39" t="s">
        <v>652</v>
      </c>
      <c r="X330" s="40">
        <v>42430</v>
      </c>
      <c r="Y330" s="40">
        <v>42735</v>
      </c>
      <c r="Z330" s="83"/>
      <c r="AA330" s="109"/>
      <c r="AB330" s="86" t="s">
        <v>424</v>
      </c>
      <c r="AC330" s="100"/>
    </row>
    <row r="331" spans="2:29" ht="34.200000000000003" customHeight="1" x14ac:dyDescent="0.3">
      <c r="B331" s="126"/>
      <c r="C331" s="126"/>
      <c r="D331" s="126"/>
      <c r="E331" s="126"/>
      <c r="F331" s="117"/>
      <c r="G331" s="85"/>
      <c r="H331" s="86"/>
      <c r="I331" s="83"/>
      <c r="J331" s="86"/>
      <c r="K331" s="83"/>
      <c r="L331" s="86"/>
      <c r="M331" s="83"/>
      <c r="N331" s="86"/>
      <c r="O331" s="83"/>
      <c r="P331" s="83"/>
      <c r="Q331" s="83"/>
      <c r="R331" s="104"/>
      <c r="S331" s="94"/>
      <c r="T331" s="107"/>
      <c r="U331" s="94"/>
      <c r="V331" s="22">
        <v>4</v>
      </c>
      <c r="W331" s="44"/>
      <c r="X331" s="43"/>
      <c r="Y331" s="43"/>
      <c r="Z331" s="83"/>
      <c r="AA331" s="109"/>
      <c r="AB331" s="86" t="s">
        <v>424</v>
      </c>
      <c r="AC331" s="100"/>
    </row>
    <row r="332" spans="2:29" ht="34.200000000000003" customHeight="1" x14ac:dyDescent="0.3">
      <c r="B332" s="126"/>
      <c r="C332" s="126"/>
      <c r="D332" s="126"/>
      <c r="E332" s="126"/>
      <c r="F332" s="117"/>
      <c r="G332" s="85"/>
      <c r="H332" s="86"/>
      <c r="I332" s="84"/>
      <c r="J332" s="86"/>
      <c r="K332" s="84"/>
      <c r="L332" s="86"/>
      <c r="M332" s="84"/>
      <c r="N332" s="86"/>
      <c r="O332" s="84"/>
      <c r="P332" s="84"/>
      <c r="Q332" s="84"/>
      <c r="R332" s="105"/>
      <c r="S332" s="95"/>
      <c r="T332" s="107"/>
      <c r="U332" s="95"/>
      <c r="V332" s="22">
        <v>5</v>
      </c>
      <c r="W332" s="44"/>
      <c r="X332" s="43"/>
      <c r="Y332" s="43"/>
      <c r="Z332" s="84"/>
      <c r="AA332" s="110"/>
      <c r="AB332" s="86" t="s">
        <v>424</v>
      </c>
      <c r="AC332" s="100"/>
    </row>
    <row r="333" spans="2:29" ht="34.200000000000003" customHeight="1" x14ac:dyDescent="0.3">
      <c r="B333" s="126"/>
      <c r="C333" s="126"/>
      <c r="D333" s="126"/>
      <c r="E333" s="126"/>
      <c r="F333" s="117"/>
      <c r="G333" s="85">
        <v>6</v>
      </c>
      <c r="H333" s="86" t="str">
        <f>+VLOOKUP(N333,'TC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33" s="82" t="str">
        <f>+VLOOKUP(N333,'TC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33" s="86" t="str">
        <f>+VLOOKUP(N333,'TC 30 agosto'!$A:$AQ,15,FALSE)</f>
        <v>Gestión misional y de gobierno</v>
      </c>
      <c r="K333" s="82" t="str">
        <f>+VLOOKUP(N333,'TC 2 junio'!$1:$1048576,15,FALSE)</f>
        <v>Gestión misional y de gobierno</v>
      </c>
      <c r="L333" s="86" t="str">
        <f>+VLOOKUP(N333,'TC 30 agosto'!$A:$AQ,17,FALSE)</f>
        <v>Indicadores y metas de Gobierno</v>
      </c>
      <c r="M333" s="82" t="str">
        <f>+VLOOKUP(N333,'TC 2 junio'!$1:$1048576,17,FALSE)</f>
        <v>Indicadores y metas de Gobierno</v>
      </c>
      <c r="N333" s="86" t="s">
        <v>421</v>
      </c>
      <c r="O333" s="82" t="str">
        <f>+VLOOKUP(N333,'TC 30 agosto'!$A:$AQ,23,FALSE)</f>
        <v>PA-64</v>
      </c>
      <c r="P333" s="82" t="str">
        <f>+VLOOKUP(N333,'TC 30 agosto'!$A:$AQ,24,FALSE)</f>
        <v>Porcentaje de contratos liquidados de la Sede de la Dirección Nacional y Direcciones Regionales</v>
      </c>
      <c r="Q333" s="82" t="str">
        <f>+VLOOKUP(N333,'TC 3 junio'!$V:$W,2,FALSE)</f>
        <v>Porcentaje de contratos liquidados de la Sede de la Dirección Nacional y Direcciones Regionales</v>
      </c>
      <c r="R333" s="103">
        <f>+VLOOKUP(N333,'TC 30 agosto'!$A:$AQ,29,FALSE)</f>
        <v>0.8</v>
      </c>
      <c r="S333" s="93">
        <f>+VLOOKUP(N333,'TC 2 junio'!$1:$1048576,29,FALSE)</f>
        <v>0.8</v>
      </c>
      <c r="T333" s="118" t="s">
        <v>685</v>
      </c>
      <c r="U333" s="96" t="str">
        <f>+VLOOKUP(N333,'TC 30 agosto'!$1:$1048576,31,FALSE)</f>
        <v>x</v>
      </c>
      <c r="V333" s="21">
        <v>1</v>
      </c>
      <c r="W333" s="39" t="s">
        <v>653</v>
      </c>
      <c r="X333" s="40">
        <v>42402</v>
      </c>
      <c r="Y333" s="40">
        <v>42430</v>
      </c>
      <c r="Z333" s="82" t="s">
        <v>81</v>
      </c>
      <c r="AA333" s="108" t="str">
        <f>+VLOOKUP(N333,'TC 30 agosto'!$A:$F,6,FALSE)</f>
        <v xml:space="preserve">Adquisición de bienes y servicios </v>
      </c>
      <c r="AB333" s="86" t="s">
        <v>424</v>
      </c>
      <c r="AC333" s="100" t="str">
        <f>+VLOOKUP(N333,'TC 30 agosto'!$A:$V,22,FALSE)</f>
        <v>Dirección de Contratación</v>
      </c>
    </row>
    <row r="334" spans="2:29" ht="34.200000000000003" customHeight="1" x14ac:dyDescent="0.3">
      <c r="B334" s="126"/>
      <c r="C334" s="126"/>
      <c r="D334" s="126"/>
      <c r="E334" s="126"/>
      <c r="F334" s="117"/>
      <c r="G334" s="85"/>
      <c r="H334" s="86"/>
      <c r="I334" s="83"/>
      <c r="J334" s="86"/>
      <c r="K334" s="83"/>
      <c r="L334" s="86"/>
      <c r="M334" s="83"/>
      <c r="N334" s="86"/>
      <c r="O334" s="83"/>
      <c r="P334" s="83"/>
      <c r="Q334" s="83"/>
      <c r="R334" s="104"/>
      <c r="S334" s="94"/>
      <c r="T334" s="119"/>
      <c r="U334" s="94"/>
      <c r="V334" s="21">
        <v>2</v>
      </c>
      <c r="W334" s="39" t="s">
        <v>654</v>
      </c>
      <c r="X334" s="40">
        <v>42415</v>
      </c>
      <c r="Y334" s="40">
        <v>42551</v>
      </c>
      <c r="Z334" s="83"/>
      <c r="AA334" s="109"/>
      <c r="AB334" s="86" t="s">
        <v>424</v>
      </c>
      <c r="AC334" s="100"/>
    </row>
    <row r="335" spans="2:29" ht="34.200000000000003" customHeight="1" x14ac:dyDescent="0.3">
      <c r="B335" s="126"/>
      <c r="C335" s="126"/>
      <c r="D335" s="126"/>
      <c r="E335" s="126"/>
      <c r="F335" s="117"/>
      <c r="G335" s="85"/>
      <c r="H335" s="86"/>
      <c r="I335" s="83"/>
      <c r="J335" s="86"/>
      <c r="K335" s="83"/>
      <c r="L335" s="86"/>
      <c r="M335" s="83"/>
      <c r="N335" s="86"/>
      <c r="O335" s="83"/>
      <c r="P335" s="83"/>
      <c r="Q335" s="83"/>
      <c r="R335" s="104"/>
      <c r="S335" s="94"/>
      <c r="T335" s="119"/>
      <c r="U335" s="94"/>
      <c r="V335" s="21">
        <v>3</v>
      </c>
      <c r="W335" s="39" t="s">
        <v>423</v>
      </c>
      <c r="X335" s="40">
        <v>42415</v>
      </c>
      <c r="Y335" s="40">
        <v>42735</v>
      </c>
      <c r="Z335" s="83"/>
      <c r="AA335" s="109"/>
      <c r="AB335" s="86" t="s">
        <v>424</v>
      </c>
      <c r="AC335" s="100"/>
    </row>
    <row r="336" spans="2:29" ht="34.200000000000003" customHeight="1" x14ac:dyDescent="0.3">
      <c r="B336" s="126"/>
      <c r="C336" s="126"/>
      <c r="D336" s="126"/>
      <c r="E336" s="126"/>
      <c r="F336" s="117"/>
      <c r="G336" s="85"/>
      <c r="H336" s="86"/>
      <c r="I336" s="83"/>
      <c r="J336" s="86"/>
      <c r="K336" s="83"/>
      <c r="L336" s="86"/>
      <c r="M336" s="83"/>
      <c r="N336" s="86"/>
      <c r="O336" s="83"/>
      <c r="P336" s="83"/>
      <c r="Q336" s="83"/>
      <c r="R336" s="104"/>
      <c r="S336" s="94"/>
      <c r="T336" s="119"/>
      <c r="U336" s="94"/>
      <c r="V336" s="22">
        <v>4</v>
      </c>
      <c r="W336" s="44"/>
      <c r="X336" s="43"/>
      <c r="Y336" s="43"/>
      <c r="Z336" s="83"/>
      <c r="AA336" s="109"/>
      <c r="AB336" s="86" t="s">
        <v>424</v>
      </c>
      <c r="AC336" s="100"/>
    </row>
    <row r="337" spans="2:29" ht="34.200000000000003" customHeight="1" x14ac:dyDescent="0.3">
      <c r="B337" s="126"/>
      <c r="C337" s="126"/>
      <c r="D337" s="126"/>
      <c r="E337" s="126"/>
      <c r="F337" s="117"/>
      <c r="G337" s="85"/>
      <c r="H337" s="86"/>
      <c r="I337" s="84"/>
      <c r="J337" s="86"/>
      <c r="K337" s="84"/>
      <c r="L337" s="86"/>
      <c r="M337" s="84"/>
      <c r="N337" s="86"/>
      <c r="O337" s="84"/>
      <c r="P337" s="84"/>
      <c r="Q337" s="84"/>
      <c r="R337" s="105"/>
      <c r="S337" s="95"/>
      <c r="T337" s="119"/>
      <c r="U337" s="95"/>
      <c r="V337" s="22">
        <v>5</v>
      </c>
      <c r="W337" s="44"/>
      <c r="X337" s="43"/>
      <c r="Y337" s="43"/>
      <c r="Z337" s="84"/>
      <c r="AA337" s="110"/>
      <c r="AB337" s="86" t="s">
        <v>424</v>
      </c>
      <c r="AC337" s="100"/>
    </row>
    <row r="338" spans="2:29" ht="34.200000000000003" customHeight="1" x14ac:dyDescent="0.3">
      <c r="B338" s="126"/>
      <c r="C338" s="126"/>
      <c r="D338" s="126"/>
      <c r="E338" s="126"/>
      <c r="F338" s="117"/>
      <c r="G338" s="85">
        <v>6</v>
      </c>
      <c r="H338" s="86" t="str">
        <f>+VLOOKUP(N338,'TC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38" s="82" t="str">
        <f>+VLOOKUP(N338,'TC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38" s="86" t="str">
        <f>+VLOOKUP(N338,'TC 30 agosto'!$A:$AQ,15,FALSE)</f>
        <v>Gestión misional y de gobierno</v>
      </c>
      <c r="K338" s="82" t="str">
        <f>+VLOOKUP(N338,'TC 2 junio'!$1:$1048576,15,FALSE)</f>
        <v>Gestión misional y de gobierno</v>
      </c>
      <c r="L338" s="86" t="str">
        <f>+VLOOKUP(N338,'TC 30 agosto'!$A:$AQ,17,FALSE)</f>
        <v>Indicadores y metas de Gobierno</v>
      </c>
      <c r="M338" s="82" t="str">
        <f>+VLOOKUP(N338,'TC 2 junio'!$1:$1048576,17,FALSE)</f>
        <v>Indicadores y metas de Gobierno</v>
      </c>
      <c r="N338" s="86" t="s">
        <v>425</v>
      </c>
      <c r="O338" s="82" t="str">
        <f>+VLOOKUP(N338,'TC 30 agosto'!$A:$AQ,23,FALSE)</f>
        <v>PA-68</v>
      </c>
      <c r="P338" s="82" t="str">
        <f>+VLOOKUP(N338,'TC 30 agosto'!$A:$AQ,24,FALSE)</f>
        <v>Número de departamentos con la " estrategia de articulación" con la cooperación implementada</v>
      </c>
      <c r="Q338" s="82" t="str">
        <f>+VLOOKUP(N338,'TC 3 junio'!$V:$W,2,FALSE)</f>
        <v>Número de departamentos con la " estrategia de articulación" con la cooperación implementada</v>
      </c>
      <c r="R338" s="130">
        <f>+VLOOKUP(N338,'TC 30 agosto'!$A:$AQ,29,FALSE)</f>
        <v>8</v>
      </c>
      <c r="S338" s="96">
        <f>+VLOOKUP(N338,'TC 2 junio'!$1:$1048576,29,FALSE)</f>
        <v>8</v>
      </c>
      <c r="T338" s="107"/>
      <c r="U338" s="96">
        <f>+VLOOKUP(N338,'TC 30 agosto'!$1:$1048576,31,FALSE)</f>
        <v>0</v>
      </c>
      <c r="V338" s="21">
        <v>1</v>
      </c>
      <c r="W338" s="39" t="s">
        <v>655</v>
      </c>
      <c r="X338" s="40">
        <v>42401</v>
      </c>
      <c r="Y338" s="40">
        <v>42428</v>
      </c>
      <c r="Z338" s="86" t="s">
        <v>85</v>
      </c>
      <c r="AA338" s="108" t="str">
        <f>+VLOOKUP(N338,'TC 30 agosto'!$A:$F,6,FALSE)</f>
        <v xml:space="preserve">Direccionamiento Estratégico </v>
      </c>
      <c r="AB338" s="86" t="s">
        <v>442</v>
      </c>
      <c r="AC338" s="100" t="str">
        <f>+VLOOKUP(N338,'TC 30 agosto'!$A:$V,22,FALSE)</f>
        <v>Oficina de Cooperación y Convenios</v>
      </c>
    </row>
    <row r="339" spans="2:29" ht="34.200000000000003" customHeight="1" x14ac:dyDescent="0.3">
      <c r="B339" s="126"/>
      <c r="C339" s="126"/>
      <c r="D339" s="126"/>
      <c r="E339" s="126"/>
      <c r="F339" s="117"/>
      <c r="G339" s="85"/>
      <c r="H339" s="86"/>
      <c r="I339" s="83"/>
      <c r="J339" s="86"/>
      <c r="K339" s="83"/>
      <c r="L339" s="86"/>
      <c r="M339" s="83"/>
      <c r="N339" s="86" t="s">
        <v>425</v>
      </c>
      <c r="O339" s="83"/>
      <c r="P339" s="83"/>
      <c r="Q339" s="83"/>
      <c r="R339" s="104"/>
      <c r="S339" s="94"/>
      <c r="T339" s="107"/>
      <c r="U339" s="94"/>
      <c r="V339" s="21">
        <v>2</v>
      </c>
      <c r="W339" s="39" t="s">
        <v>436</v>
      </c>
      <c r="X339" s="40">
        <v>42428</v>
      </c>
      <c r="Y339" s="40">
        <v>42735</v>
      </c>
      <c r="Z339" s="86" t="s">
        <v>85</v>
      </c>
      <c r="AA339" s="109"/>
      <c r="AB339" s="86" t="s">
        <v>442</v>
      </c>
      <c r="AC339" s="100"/>
    </row>
    <row r="340" spans="2:29" ht="34.200000000000003" customHeight="1" x14ac:dyDescent="0.3">
      <c r="B340" s="126"/>
      <c r="C340" s="126"/>
      <c r="D340" s="126"/>
      <c r="E340" s="126"/>
      <c r="F340" s="117"/>
      <c r="G340" s="85"/>
      <c r="H340" s="86"/>
      <c r="I340" s="83"/>
      <c r="J340" s="86"/>
      <c r="K340" s="83"/>
      <c r="L340" s="86"/>
      <c r="M340" s="83"/>
      <c r="N340" s="86" t="s">
        <v>425</v>
      </c>
      <c r="O340" s="83"/>
      <c r="P340" s="83"/>
      <c r="Q340" s="83"/>
      <c r="R340" s="104"/>
      <c r="S340" s="94"/>
      <c r="T340" s="107"/>
      <c r="U340" s="94"/>
      <c r="V340" s="21">
        <v>3</v>
      </c>
      <c r="W340" s="39" t="s">
        <v>437</v>
      </c>
      <c r="X340" s="40">
        <v>42522</v>
      </c>
      <c r="Y340" s="40">
        <v>42735</v>
      </c>
      <c r="Z340" s="86" t="s">
        <v>85</v>
      </c>
      <c r="AA340" s="109"/>
      <c r="AB340" s="86" t="s">
        <v>442</v>
      </c>
      <c r="AC340" s="100"/>
    </row>
    <row r="341" spans="2:29" ht="34.200000000000003" customHeight="1" x14ac:dyDescent="0.3">
      <c r="B341" s="126"/>
      <c r="C341" s="126"/>
      <c r="D341" s="126"/>
      <c r="E341" s="126"/>
      <c r="F341" s="117"/>
      <c r="G341" s="85"/>
      <c r="H341" s="86"/>
      <c r="I341" s="83"/>
      <c r="J341" s="86"/>
      <c r="K341" s="83"/>
      <c r="L341" s="86"/>
      <c r="M341" s="83"/>
      <c r="N341" s="86" t="s">
        <v>425</v>
      </c>
      <c r="O341" s="83"/>
      <c r="P341" s="83"/>
      <c r="Q341" s="83"/>
      <c r="R341" s="104"/>
      <c r="S341" s="94"/>
      <c r="T341" s="107"/>
      <c r="U341" s="94"/>
      <c r="V341" s="22">
        <v>4</v>
      </c>
      <c r="W341" s="44"/>
      <c r="X341" s="43"/>
      <c r="Y341" s="43"/>
      <c r="Z341" s="86" t="s">
        <v>85</v>
      </c>
      <c r="AA341" s="109"/>
      <c r="AB341" s="86" t="s">
        <v>442</v>
      </c>
      <c r="AC341" s="100"/>
    </row>
    <row r="342" spans="2:29" ht="34.200000000000003" customHeight="1" x14ac:dyDescent="0.3">
      <c r="B342" s="126"/>
      <c r="C342" s="126"/>
      <c r="D342" s="126"/>
      <c r="E342" s="126"/>
      <c r="F342" s="117"/>
      <c r="G342" s="85"/>
      <c r="H342" s="86"/>
      <c r="I342" s="84"/>
      <c r="J342" s="86"/>
      <c r="K342" s="84"/>
      <c r="L342" s="86"/>
      <c r="M342" s="84"/>
      <c r="N342" s="86" t="s">
        <v>425</v>
      </c>
      <c r="O342" s="84"/>
      <c r="P342" s="84"/>
      <c r="Q342" s="84"/>
      <c r="R342" s="105"/>
      <c r="S342" s="95"/>
      <c r="T342" s="107"/>
      <c r="U342" s="95"/>
      <c r="V342" s="22">
        <v>5</v>
      </c>
      <c r="W342" s="44"/>
      <c r="X342" s="43"/>
      <c r="Y342" s="43"/>
      <c r="Z342" s="86" t="s">
        <v>85</v>
      </c>
      <c r="AA342" s="110"/>
      <c r="AB342" s="86" t="s">
        <v>442</v>
      </c>
      <c r="AC342" s="100"/>
    </row>
    <row r="343" spans="2:29" ht="34.200000000000003" customHeight="1" x14ac:dyDescent="0.3">
      <c r="B343" s="126"/>
      <c r="C343" s="126"/>
      <c r="D343" s="126"/>
      <c r="E343" s="126"/>
      <c r="F343" s="117"/>
      <c r="G343" s="85">
        <v>6</v>
      </c>
      <c r="H343" s="86" t="str">
        <f>+VLOOKUP(N343,'TC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43" s="82" t="str">
        <f>+VLOOKUP(N343,'TC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43" s="86" t="str">
        <f>+VLOOKUP(N343,'TC 30 agosto'!$A:$AQ,15,FALSE)</f>
        <v>Gestión misional y de gobierno</v>
      </c>
      <c r="K343" s="82" t="str">
        <f>+VLOOKUP(N343,'TC 2 junio'!$1:$1048576,15,FALSE)</f>
        <v>Gestión misional y de gobierno</v>
      </c>
      <c r="L343" s="86" t="str">
        <f>+VLOOKUP(N343,'TC 30 agosto'!$A:$AQ,17,FALSE)</f>
        <v>Indicadores y metas de Gobierno</v>
      </c>
      <c r="M343" s="82" t="str">
        <f>+VLOOKUP(N343,'TC 2 junio'!$1:$1048576,17,FALSE)</f>
        <v>Indicadores y metas de Gobierno</v>
      </c>
      <c r="N343" s="86" t="s">
        <v>426</v>
      </c>
      <c r="O343" s="82" t="str">
        <f>+VLOOKUP(N343,'TC 30 agosto'!$A:$AQ,23,FALSE)</f>
        <v>PA-69</v>
      </c>
      <c r="P343" s="82" t="str">
        <f>+VLOOKUP(N343,'TC 30 agosto'!$A:$AQ,24,FALSE)</f>
        <v>Número de alianzas gestionadas con el sector privado y ayuda oficial al desarrollo</v>
      </c>
      <c r="Q343" s="82" t="str">
        <f>+VLOOKUP(N343,'TC 3 junio'!$V:$W,2,FALSE)</f>
        <v>Número de alianzas gestionadas con el sector privado y ayuda oficial al desarrollo</v>
      </c>
      <c r="R343" s="130">
        <f>+VLOOKUP(N343,'TC 30 agosto'!$A:$AQ,29,FALSE)</f>
        <v>50</v>
      </c>
      <c r="S343" s="96">
        <f>+VLOOKUP(N343,'TC 2 junio'!$1:$1048576,29,FALSE)</f>
        <v>50</v>
      </c>
      <c r="T343" s="107"/>
      <c r="U343" s="96">
        <f>+VLOOKUP(N343,'TC 30 agosto'!$1:$1048576,31,FALSE)</f>
        <v>0</v>
      </c>
      <c r="V343" s="21">
        <v>1</v>
      </c>
      <c r="W343" s="39" t="s">
        <v>656</v>
      </c>
      <c r="X343" s="40">
        <v>42401</v>
      </c>
      <c r="Y343" s="40">
        <v>42428</v>
      </c>
      <c r="Z343" s="86" t="s">
        <v>85</v>
      </c>
      <c r="AA343" s="108" t="str">
        <f>+VLOOKUP(N343,'TC 30 agosto'!$A:$F,6,FALSE)</f>
        <v xml:space="preserve">Direccionamiento Estratégico </v>
      </c>
      <c r="AB343" s="86" t="s">
        <v>442</v>
      </c>
      <c r="AC343" s="100" t="str">
        <f>+VLOOKUP(N343,'TC 30 agosto'!$A:$V,22,FALSE)</f>
        <v>Oficina de Cooperación y Convenios</v>
      </c>
    </row>
    <row r="344" spans="2:29" ht="34.200000000000003" customHeight="1" x14ac:dyDescent="0.3">
      <c r="B344" s="126"/>
      <c r="C344" s="126"/>
      <c r="D344" s="126"/>
      <c r="E344" s="126"/>
      <c r="F344" s="117"/>
      <c r="G344" s="85"/>
      <c r="H344" s="86"/>
      <c r="I344" s="83"/>
      <c r="J344" s="86"/>
      <c r="K344" s="83"/>
      <c r="L344" s="86"/>
      <c r="M344" s="83"/>
      <c r="N344" s="86" t="s">
        <v>426</v>
      </c>
      <c r="O344" s="83"/>
      <c r="P344" s="83"/>
      <c r="Q344" s="83"/>
      <c r="R344" s="104"/>
      <c r="S344" s="94"/>
      <c r="T344" s="107"/>
      <c r="U344" s="94"/>
      <c r="V344" s="21">
        <v>2</v>
      </c>
      <c r="W344" s="39" t="s">
        <v>429</v>
      </c>
      <c r="X344" s="40">
        <v>42401</v>
      </c>
      <c r="Y344" s="40">
        <v>42735</v>
      </c>
      <c r="Z344" s="86" t="s">
        <v>85</v>
      </c>
      <c r="AA344" s="109"/>
      <c r="AB344" s="86" t="s">
        <v>442</v>
      </c>
      <c r="AC344" s="100"/>
    </row>
    <row r="345" spans="2:29" ht="34.200000000000003" customHeight="1" x14ac:dyDescent="0.3">
      <c r="B345" s="126"/>
      <c r="C345" s="126"/>
      <c r="D345" s="126"/>
      <c r="E345" s="126"/>
      <c r="F345" s="117"/>
      <c r="G345" s="85"/>
      <c r="H345" s="86"/>
      <c r="I345" s="83"/>
      <c r="J345" s="86"/>
      <c r="K345" s="83"/>
      <c r="L345" s="86"/>
      <c r="M345" s="83"/>
      <c r="N345" s="86" t="s">
        <v>426</v>
      </c>
      <c r="O345" s="83"/>
      <c r="P345" s="83"/>
      <c r="Q345" s="83"/>
      <c r="R345" s="104"/>
      <c r="S345" s="94"/>
      <c r="T345" s="107"/>
      <c r="U345" s="94"/>
      <c r="V345" s="21">
        <v>3</v>
      </c>
      <c r="W345" s="42"/>
      <c r="X345" s="43"/>
      <c r="Y345" s="43"/>
      <c r="Z345" s="86" t="s">
        <v>85</v>
      </c>
      <c r="AA345" s="109"/>
      <c r="AB345" s="86" t="s">
        <v>442</v>
      </c>
      <c r="AC345" s="100"/>
    </row>
    <row r="346" spans="2:29" ht="34.200000000000003" customHeight="1" x14ac:dyDescent="0.3">
      <c r="B346" s="126"/>
      <c r="C346" s="126"/>
      <c r="D346" s="126"/>
      <c r="E346" s="126"/>
      <c r="F346" s="117"/>
      <c r="G346" s="85"/>
      <c r="H346" s="86"/>
      <c r="I346" s="83"/>
      <c r="J346" s="86"/>
      <c r="K346" s="83"/>
      <c r="L346" s="86"/>
      <c r="M346" s="83"/>
      <c r="N346" s="86" t="s">
        <v>426</v>
      </c>
      <c r="O346" s="83"/>
      <c r="P346" s="83"/>
      <c r="Q346" s="83"/>
      <c r="R346" s="104"/>
      <c r="S346" s="94"/>
      <c r="T346" s="107"/>
      <c r="U346" s="94"/>
      <c r="V346" s="22">
        <v>4</v>
      </c>
      <c r="W346" s="44"/>
      <c r="X346" s="43"/>
      <c r="Y346" s="43"/>
      <c r="Z346" s="86" t="s">
        <v>85</v>
      </c>
      <c r="AA346" s="109"/>
      <c r="AB346" s="86" t="s">
        <v>442</v>
      </c>
      <c r="AC346" s="100"/>
    </row>
    <row r="347" spans="2:29" ht="34.200000000000003" customHeight="1" x14ac:dyDescent="0.3">
      <c r="B347" s="126"/>
      <c r="C347" s="126"/>
      <c r="D347" s="126"/>
      <c r="E347" s="126"/>
      <c r="F347" s="117"/>
      <c r="G347" s="85"/>
      <c r="H347" s="86"/>
      <c r="I347" s="84"/>
      <c r="J347" s="86"/>
      <c r="K347" s="84"/>
      <c r="L347" s="86"/>
      <c r="M347" s="84"/>
      <c r="N347" s="86" t="s">
        <v>426</v>
      </c>
      <c r="O347" s="84"/>
      <c r="P347" s="84"/>
      <c r="Q347" s="84"/>
      <c r="R347" s="105"/>
      <c r="S347" s="95"/>
      <c r="T347" s="107"/>
      <c r="U347" s="95"/>
      <c r="V347" s="22">
        <v>5</v>
      </c>
      <c r="W347" s="44"/>
      <c r="X347" s="43"/>
      <c r="Y347" s="43"/>
      <c r="Z347" s="86" t="s">
        <v>85</v>
      </c>
      <c r="AA347" s="110"/>
      <c r="AB347" s="86" t="s">
        <v>442</v>
      </c>
      <c r="AC347" s="100"/>
    </row>
    <row r="348" spans="2:29" ht="34.200000000000003" customHeight="1" x14ac:dyDescent="0.3">
      <c r="B348" s="126"/>
      <c r="C348" s="126"/>
      <c r="D348" s="126"/>
      <c r="E348" s="126"/>
      <c r="F348" s="117"/>
      <c r="G348" s="85">
        <v>6</v>
      </c>
      <c r="H348" s="86" t="str">
        <f>+VLOOKUP(N348,'TC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48" s="82" t="str">
        <f>+VLOOKUP(N348,'TC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48" s="86" t="str">
        <f>+VLOOKUP(N348,'TC 30 agosto'!$A:$AQ,15,FALSE)</f>
        <v>Gestión misional y de gobierno</v>
      </c>
      <c r="K348" s="82" t="str">
        <f>+VLOOKUP(N348,'TC 2 junio'!$1:$1048576,15,FALSE)</f>
        <v>Gestión misional y de gobierno</v>
      </c>
      <c r="L348" s="86" t="str">
        <f>+VLOOKUP(N348,'TC 30 agosto'!$A:$AQ,17,FALSE)</f>
        <v>Indicadores y metas de Gobierno</v>
      </c>
      <c r="M348" s="82" t="str">
        <f>+VLOOKUP(N348,'TC 2 junio'!$1:$1048576,17,FALSE)</f>
        <v>Indicadores y metas de Gobierno</v>
      </c>
      <c r="N348" s="86" t="s">
        <v>427</v>
      </c>
      <c r="O348" s="82" t="str">
        <f>+VLOOKUP(N348,'TC 30 agosto'!$A:$AQ,23,FALSE)</f>
        <v>PA-70</v>
      </c>
      <c r="P348" s="82" t="str">
        <f>+VLOOKUP(N348,'TC 30 agosto'!$A:$AQ,24,FALSE)</f>
        <v>Número de beneficios gestionados para los niños, niñas y adolescentes beneficiaros de los programas del ICBF.</v>
      </c>
      <c r="Q348" s="82" t="str">
        <f>+VLOOKUP(N348,'TC 3 junio'!$V:$W,2,FALSE)</f>
        <v>Número de beneficios gestionados para los niños, niñas y adolescentes beneficiaros de los programas del ICBF.</v>
      </c>
      <c r="R348" s="130">
        <f>+VLOOKUP(N348,'TC 30 agosto'!$A:$AQ,29,FALSE)</f>
        <v>100000</v>
      </c>
      <c r="S348" s="96">
        <f>+VLOOKUP(N348,'TC 2 junio'!$1:$1048576,29,FALSE)</f>
        <v>100000</v>
      </c>
      <c r="T348" s="122"/>
      <c r="U348" s="96">
        <f>+VLOOKUP(N348,'TC 30 agosto'!$1:$1048576,31,FALSE)</f>
        <v>0</v>
      </c>
      <c r="V348" s="21">
        <v>1</v>
      </c>
      <c r="W348" s="39" t="s">
        <v>657</v>
      </c>
      <c r="X348" s="40">
        <v>42401</v>
      </c>
      <c r="Y348" s="40">
        <v>42428</v>
      </c>
      <c r="Z348" s="86" t="s">
        <v>85</v>
      </c>
      <c r="AA348" s="108" t="str">
        <f>+VLOOKUP(N348,'TC 30 agosto'!$A:$F,6,FALSE)</f>
        <v xml:space="preserve">Direccionamiento Estratégico </v>
      </c>
      <c r="AB348" s="86" t="s">
        <v>442</v>
      </c>
      <c r="AC348" s="100" t="str">
        <f>+VLOOKUP(N348,'TC 30 agosto'!$A:$V,22,FALSE)</f>
        <v>Oficina de Cooperación y Convenios</v>
      </c>
    </row>
    <row r="349" spans="2:29" ht="34.200000000000003" customHeight="1" x14ac:dyDescent="0.3">
      <c r="B349" s="126"/>
      <c r="C349" s="126"/>
      <c r="D349" s="126"/>
      <c r="E349" s="126"/>
      <c r="F349" s="117"/>
      <c r="G349" s="85"/>
      <c r="H349" s="86"/>
      <c r="I349" s="83"/>
      <c r="J349" s="86"/>
      <c r="K349" s="83"/>
      <c r="L349" s="86"/>
      <c r="M349" s="83"/>
      <c r="N349" s="86" t="s">
        <v>427</v>
      </c>
      <c r="O349" s="83"/>
      <c r="P349" s="83"/>
      <c r="Q349" s="83"/>
      <c r="R349" s="104"/>
      <c r="S349" s="94"/>
      <c r="T349" s="107"/>
      <c r="U349" s="94"/>
      <c r="V349" s="21">
        <v>2</v>
      </c>
      <c r="W349" s="39" t="s">
        <v>430</v>
      </c>
      <c r="X349" s="40">
        <v>42402</v>
      </c>
      <c r="Y349" s="40">
        <v>42490</v>
      </c>
      <c r="Z349" s="86" t="s">
        <v>85</v>
      </c>
      <c r="AA349" s="109"/>
      <c r="AB349" s="86" t="s">
        <v>442</v>
      </c>
      <c r="AC349" s="100"/>
    </row>
    <row r="350" spans="2:29" ht="34.200000000000003" customHeight="1" x14ac:dyDescent="0.3">
      <c r="B350" s="126"/>
      <c r="C350" s="126"/>
      <c r="D350" s="126"/>
      <c r="E350" s="126"/>
      <c r="F350" s="117"/>
      <c r="G350" s="85"/>
      <c r="H350" s="86"/>
      <c r="I350" s="83"/>
      <c r="J350" s="86"/>
      <c r="K350" s="83"/>
      <c r="L350" s="86"/>
      <c r="M350" s="83"/>
      <c r="N350" s="86" t="s">
        <v>427</v>
      </c>
      <c r="O350" s="83"/>
      <c r="P350" s="83"/>
      <c r="Q350" s="83"/>
      <c r="R350" s="104"/>
      <c r="S350" s="94"/>
      <c r="T350" s="107"/>
      <c r="U350" s="94"/>
      <c r="V350" s="21">
        <v>3</v>
      </c>
      <c r="W350" s="39" t="s">
        <v>658</v>
      </c>
      <c r="X350" s="40">
        <v>42402</v>
      </c>
      <c r="Y350" s="40">
        <v>42735</v>
      </c>
      <c r="Z350" s="86" t="s">
        <v>85</v>
      </c>
      <c r="AA350" s="109"/>
      <c r="AB350" s="86" t="s">
        <v>442</v>
      </c>
      <c r="AC350" s="100"/>
    </row>
    <row r="351" spans="2:29" ht="34.200000000000003" customHeight="1" x14ac:dyDescent="0.3">
      <c r="B351" s="126"/>
      <c r="C351" s="126"/>
      <c r="D351" s="126"/>
      <c r="E351" s="126"/>
      <c r="F351" s="117"/>
      <c r="G351" s="85"/>
      <c r="H351" s="86"/>
      <c r="I351" s="83"/>
      <c r="J351" s="86"/>
      <c r="K351" s="83"/>
      <c r="L351" s="86"/>
      <c r="M351" s="83"/>
      <c r="N351" s="86" t="s">
        <v>427</v>
      </c>
      <c r="O351" s="83"/>
      <c r="P351" s="83"/>
      <c r="Q351" s="83"/>
      <c r="R351" s="104"/>
      <c r="S351" s="94"/>
      <c r="T351" s="107"/>
      <c r="U351" s="94"/>
      <c r="V351" s="22">
        <v>4</v>
      </c>
      <c r="W351" s="41" t="s">
        <v>431</v>
      </c>
      <c r="X351" s="40">
        <v>42644</v>
      </c>
      <c r="Y351" s="40">
        <v>42674</v>
      </c>
      <c r="Z351" s="86" t="s">
        <v>85</v>
      </c>
      <c r="AA351" s="109"/>
      <c r="AB351" s="86" t="s">
        <v>442</v>
      </c>
      <c r="AC351" s="100"/>
    </row>
    <row r="352" spans="2:29" ht="34.200000000000003" customHeight="1" x14ac:dyDescent="0.3">
      <c r="B352" s="126"/>
      <c r="C352" s="126"/>
      <c r="D352" s="126"/>
      <c r="E352" s="126"/>
      <c r="F352" s="117"/>
      <c r="G352" s="85"/>
      <c r="H352" s="86"/>
      <c r="I352" s="84"/>
      <c r="J352" s="86"/>
      <c r="K352" s="84"/>
      <c r="L352" s="86"/>
      <c r="M352" s="84"/>
      <c r="N352" s="86" t="s">
        <v>427</v>
      </c>
      <c r="O352" s="84"/>
      <c r="P352" s="84"/>
      <c r="Q352" s="84"/>
      <c r="R352" s="105"/>
      <c r="S352" s="95"/>
      <c r="T352" s="107"/>
      <c r="U352" s="95"/>
      <c r="V352" s="22">
        <v>5</v>
      </c>
      <c r="W352" s="41" t="s">
        <v>432</v>
      </c>
      <c r="X352" s="40">
        <v>42614</v>
      </c>
      <c r="Y352" s="40">
        <v>42735</v>
      </c>
      <c r="Z352" s="86" t="s">
        <v>85</v>
      </c>
      <c r="AA352" s="110"/>
      <c r="AB352" s="86" t="s">
        <v>442</v>
      </c>
      <c r="AC352" s="100"/>
    </row>
    <row r="353" spans="2:29" ht="34.200000000000003" customHeight="1" x14ac:dyDescent="0.3">
      <c r="B353" s="126"/>
      <c r="C353" s="126"/>
      <c r="D353" s="126"/>
      <c r="E353" s="126"/>
      <c r="F353" s="117"/>
      <c r="G353" s="85">
        <v>6</v>
      </c>
      <c r="H353" s="86" t="str">
        <f>+VLOOKUP(N353,'TC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53" s="82" t="str">
        <f>+VLOOKUP(N353,'TC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53" s="86" t="str">
        <f>+VLOOKUP(N353,'TC 30 agosto'!$A:$AQ,15,FALSE)</f>
        <v>Gestión misional y de gobierno</v>
      </c>
      <c r="K353" s="82" t="str">
        <f>+VLOOKUP(N353,'TC 2 junio'!$1:$1048576,15,FALSE)</f>
        <v>Gestión misional y de gobierno</v>
      </c>
      <c r="L353" s="86" t="str">
        <f>+VLOOKUP(N353,'TC 30 agosto'!$A:$AQ,17,FALSE)</f>
        <v>Indicadores y metas de Gobierno</v>
      </c>
      <c r="M353" s="82" t="str">
        <f>+VLOOKUP(N353,'TC 2 junio'!$1:$1048576,17,FALSE)</f>
        <v>Indicadores y metas de Gobierno</v>
      </c>
      <c r="N353" s="86" t="s">
        <v>428</v>
      </c>
      <c r="O353" s="82" t="str">
        <f>+VLOOKUP(N353,'TC 30 agosto'!$A:$AQ,23,FALSE)</f>
        <v>PA-71</v>
      </c>
      <c r="P353" s="82" t="str">
        <f>+VLOOKUP(N353,'TC 30 agosto'!$A:$AQ,24,FALSE)</f>
        <v>Recursos obtenidos por cooperación (cifras en millones)</v>
      </c>
      <c r="Q353" s="82" t="str">
        <f>+VLOOKUP(N353,'TC 3 junio'!$V:$W,2,FALSE)</f>
        <v>Recursos obtenidos por cooperación (cifras en millones)</v>
      </c>
      <c r="R353" s="130">
        <f>+VLOOKUP(N353,'TC 30 agosto'!$A:$AQ,29,FALSE)</f>
        <v>50000</v>
      </c>
      <c r="S353" s="96">
        <f>+VLOOKUP(N353,'TC 2 junio'!$1:$1048576,29,FALSE)</f>
        <v>50000</v>
      </c>
      <c r="T353" s="122"/>
      <c r="U353" s="96">
        <f>+VLOOKUP(N353,'TC 30 agosto'!$1:$1048576,31,FALSE)</f>
        <v>0</v>
      </c>
      <c r="V353" s="21">
        <v>1</v>
      </c>
      <c r="W353" s="39" t="s">
        <v>433</v>
      </c>
      <c r="X353" s="40">
        <v>42401</v>
      </c>
      <c r="Y353" s="40">
        <v>42460</v>
      </c>
      <c r="Z353" s="86" t="s">
        <v>85</v>
      </c>
      <c r="AA353" s="108" t="str">
        <f>+VLOOKUP(N353,'TC 30 agosto'!$A:$F,6,FALSE)</f>
        <v xml:space="preserve">Direccionamiento Estratégico </v>
      </c>
      <c r="AB353" s="86" t="s">
        <v>442</v>
      </c>
      <c r="AC353" s="100" t="str">
        <f>+VLOOKUP(N353,'TC 30 agosto'!$A:$V,22,FALSE)</f>
        <v>Oficina de Cooperación y Convenios</v>
      </c>
    </row>
    <row r="354" spans="2:29" ht="34.200000000000003" customHeight="1" x14ac:dyDescent="0.3">
      <c r="B354" s="126"/>
      <c r="C354" s="126"/>
      <c r="D354" s="126"/>
      <c r="E354" s="126"/>
      <c r="F354" s="117"/>
      <c r="G354" s="85"/>
      <c r="H354" s="86"/>
      <c r="I354" s="83"/>
      <c r="J354" s="86"/>
      <c r="K354" s="83"/>
      <c r="L354" s="86"/>
      <c r="M354" s="83"/>
      <c r="N354" s="86" t="s">
        <v>428</v>
      </c>
      <c r="O354" s="83"/>
      <c r="P354" s="83"/>
      <c r="Q354" s="83"/>
      <c r="R354" s="104"/>
      <c r="S354" s="94"/>
      <c r="T354" s="107"/>
      <c r="U354" s="94"/>
      <c r="V354" s="21">
        <v>2</v>
      </c>
      <c r="W354" s="39" t="s">
        <v>434</v>
      </c>
      <c r="X354" s="40">
        <v>42401</v>
      </c>
      <c r="Y354" s="40">
        <v>42735</v>
      </c>
      <c r="Z354" s="86" t="s">
        <v>85</v>
      </c>
      <c r="AA354" s="109"/>
      <c r="AB354" s="86" t="s">
        <v>442</v>
      </c>
      <c r="AC354" s="100"/>
    </row>
    <row r="355" spans="2:29" ht="34.200000000000003" customHeight="1" x14ac:dyDescent="0.3">
      <c r="B355" s="126"/>
      <c r="C355" s="126"/>
      <c r="D355" s="126"/>
      <c r="E355" s="126"/>
      <c r="F355" s="117"/>
      <c r="G355" s="85"/>
      <c r="H355" s="86"/>
      <c r="I355" s="83"/>
      <c r="J355" s="86"/>
      <c r="K355" s="83"/>
      <c r="L355" s="86"/>
      <c r="M355" s="83"/>
      <c r="N355" s="86" t="s">
        <v>428</v>
      </c>
      <c r="O355" s="83"/>
      <c r="P355" s="83"/>
      <c r="Q355" s="83"/>
      <c r="R355" s="104"/>
      <c r="S355" s="94"/>
      <c r="T355" s="107"/>
      <c r="U355" s="94"/>
      <c r="V355" s="21">
        <v>3</v>
      </c>
      <c r="W355" s="39" t="s">
        <v>435</v>
      </c>
      <c r="X355" s="40">
        <v>42401</v>
      </c>
      <c r="Y355" s="40">
        <v>42735</v>
      </c>
      <c r="Z355" s="86" t="s">
        <v>85</v>
      </c>
      <c r="AA355" s="109"/>
      <c r="AB355" s="86" t="s">
        <v>442</v>
      </c>
      <c r="AC355" s="100"/>
    </row>
    <row r="356" spans="2:29" ht="34.200000000000003" customHeight="1" x14ac:dyDescent="0.3">
      <c r="B356" s="126"/>
      <c r="C356" s="126"/>
      <c r="D356" s="126"/>
      <c r="E356" s="126"/>
      <c r="F356" s="117"/>
      <c r="G356" s="85"/>
      <c r="H356" s="86"/>
      <c r="I356" s="83"/>
      <c r="J356" s="86"/>
      <c r="K356" s="83"/>
      <c r="L356" s="86"/>
      <c r="M356" s="83"/>
      <c r="N356" s="86" t="s">
        <v>428</v>
      </c>
      <c r="O356" s="83"/>
      <c r="P356" s="83"/>
      <c r="Q356" s="83"/>
      <c r="R356" s="104"/>
      <c r="S356" s="94"/>
      <c r="T356" s="107"/>
      <c r="U356" s="94"/>
      <c r="V356" s="22">
        <v>4</v>
      </c>
      <c r="W356" s="44"/>
      <c r="X356" s="43"/>
      <c r="Y356" s="43"/>
      <c r="Z356" s="86" t="s">
        <v>85</v>
      </c>
      <c r="AA356" s="109"/>
      <c r="AB356" s="86" t="s">
        <v>442</v>
      </c>
      <c r="AC356" s="100"/>
    </row>
    <row r="357" spans="2:29" ht="34.200000000000003" customHeight="1" x14ac:dyDescent="0.3">
      <c r="B357" s="126"/>
      <c r="C357" s="126"/>
      <c r="D357" s="126"/>
      <c r="E357" s="126"/>
      <c r="F357" s="117"/>
      <c r="G357" s="85"/>
      <c r="H357" s="86"/>
      <c r="I357" s="84"/>
      <c r="J357" s="86"/>
      <c r="K357" s="84"/>
      <c r="L357" s="86"/>
      <c r="M357" s="84"/>
      <c r="N357" s="86" t="s">
        <v>428</v>
      </c>
      <c r="O357" s="84"/>
      <c r="P357" s="84"/>
      <c r="Q357" s="84"/>
      <c r="R357" s="105"/>
      <c r="S357" s="95"/>
      <c r="T357" s="107"/>
      <c r="U357" s="95"/>
      <c r="V357" s="22">
        <v>5</v>
      </c>
      <c r="W357" s="44"/>
      <c r="X357" s="43"/>
      <c r="Y357" s="43"/>
      <c r="Z357" s="86" t="s">
        <v>85</v>
      </c>
      <c r="AA357" s="110"/>
      <c r="AB357" s="86" t="s">
        <v>442</v>
      </c>
      <c r="AC357" s="100"/>
    </row>
    <row r="358" spans="2:29" ht="34.200000000000003" customHeight="1" x14ac:dyDescent="0.3">
      <c r="B358" s="126"/>
      <c r="C358" s="126"/>
      <c r="D358" s="126"/>
      <c r="E358" s="126"/>
      <c r="F358" s="117"/>
      <c r="G358" s="85">
        <v>6</v>
      </c>
      <c r="H358" s="86" t="str">
        <f>+VLOOKUP(N358,'TC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58" s="82" t="str">
        <f>+VLOOKUP(N358,'TC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58" s="86" t="str">
        <f>+VLOOKUP(N358,'TC 30 agosto'!$A:$AQ,15,FALSE)</f>
        <v>Gestión misional y de gobierno</v>
      </c>
      <c r="K358" s="82" t="str">
        <f>+VLOOKUP(N358,'TC 2 junio'!$1:$1048576,15,FALSE)</f>
        <v>Gestión misional y de gobierno</v>
      </c>
      <c r="L358" s="86" t="str">
        <f>+VLOOKUP(N358,'TC 30 agosto'!$A:$AQ,17,FALSE)</f>
        <v>Indicadores y metas de Gobierno</v>
      </c>
      <c r="M358" s="82" t="str">
        <f>+VLOOKUP(N358,'TC 2 junio'!$1:$1048576,17,FALSE)</f>
        <v>Indicadores y metas de Gobierno</v>
      </c>
      <c r="N358" s="86" t="s">
        <v>438</v>
      </c>
      <c r="O358" s="82" t="str">
        <f>+VLOOKUP(N358,'TC 30 agosto'!$A:$AQ,23,FALSE)</f>
        <v>PA-52</v>
      </c>
      <c r="P358" s="82" t="str">
        <f>+VLOOKUP(N358,'TC 30 agosto'!$A:$AQ,24,FALSE)</f>
        <v>Porcentaje de quejas disciplinarias de vigencias anteriores tramitadas</v>
      </c>
      <c r="Q358" s="82" t="str">
        <f>+VLOOKUP(N358,'TC 3 junio'!$V:$W,2,FALSE)</f>
        <v>Porcentaje de quejas disciplinarias de vigencias anteriores tramitadas</v>
      </c>
      <c r="R358" s="103">
        <f>+VLOOKUP(N358,'TC 30 agosto'!$A:$AQ,29,FALSE)</f>
        <v>0.85</v>
      </c>
      <c r="S358" s="93">
        <f>+VLOOKUP(N358,'TC 2 junio'!$1:$1048576,29,FALSE)</f>
        <v>0.85</v>
      </c>
      <c r="T358" s="106"/>
      <c r="U358" s="96">
        <f>+VLOOKUP(N358,'TC 30 agosto'!$1:$1048576,31,FALSE)</f>
        <v>0</v>
      </c>
      <c r="V358" s="21">
        <v>1</v>
      </c>
      <c r="W358" s="39" t="s">
        <v>439</v>
      </c>
      <c r="X358" s="40">
        <v>42370</v>
      </c>
      <c r="Y358" s="40">
        <v>42460</v>
      </c>
      <c r="Z358" s="86" t="s">
        <v>26</v>
      </c>
      <c r="AA358" s="108" t="str">
        <f>+VLOOKUP(N358,'TC 30 agosto'!$A:$F,6,FALSE)</f>
        <v xml:space="preserve">Gestión de talento humano </v>
      </c>
      <c r="AB358" s="86" t="s">
        <v>443</v>
      </c>
      <c r="AC358" s="100" t="str">
        <f>+VLOOKUP(N358,'TC 30 agosto'!$A:$V,22,FALSE)</f>
        <v>Oficina de Control Interno Disciplinario</v>
      </c>
    </row>
    <row r="359" spans="2:29" ht="34.200000000000003" customHeight="1" x14ac:dyDescent="0.3">
      <c r="B359" s="126"/>
      <c r="C359" s="126"/>
      <c r="D359" s="126"/>
      <c r="E359" s="126"/>
      <c r="F359" s="117"/>
      <c r="G359" s="85"/>
      <c r="H359" s="86"/>
      <c r="I359" s="83"/>
      <c r="J359" s="86"/>
      <c r="K359" s="83"/>
      <c r="L359" s="86"/>
      <c r="M359" s="83"/>
      <c r="N359" s="86"/>
      <c r="O359" s="83"/>
      <c r="P359" s="83"/>
      <c r="Q359" s="83"/>
      <c r="R359" s="104"/>
      <c r="S359" s="94"/>
      <c r="T359" s="107"/>
      <c r="U359" s="94"/>
      <c r="V359" s="21">
        <v>2</v>
      </c>
      <c r="W359" s="39" t="s">
        <v>440</v>
      </c>
      <c r="X359" s="40">
        <v>42370</v>
      </c>
      <c r="Y359" s="40">
        <v>42704</v>
      </c>
      <c r="Z359" s="86"/>
      <c r="AA359" s="109"/>
      <c r="AB359" s="86"/>
      <c r="AC359" s="100"/>
    </row>
    <row r="360" spans="2:29" ht="34.200000000000003" customHeight="1" x14ac:dyDescent="0.3">
      <c r="B360" s="126"/>
      <c r="C360" s="126"/>
      <c r="D360" s="126"/>
      <c r="E360" s="126"/>
      <c r="F360" s="117"/>
      <c r="G360" s="85"/>
      <c r="H360" s="86"/>
      <c r="I360" s="83"/>
      <c r="J360" s="86"/>
      <c r="K360" s="83"/>
      <c r="L360" s="86"/>
      <c r="M360" s="83"/>
      <c r="N360" s="86"/>
      <c r="O360" s="83"/>
      <c r="P360" s="83"/>
      <c r="Q360" s="83"/>
      <c r="R360" s="104"/>
      <c r="S360" s="94"/>
      <c r="T360" s="107"/>
      <c r="U360" s="94"/>
      <c r="V360" s="21">
        <v>3</v>
      </c>
      <c r="W360" s="39" t="s">
        <v>441</v>
      </c>
      <c r="X360" s="40">
        <v>42370</v>
      </c>
      <c r="Y360" s="40">
        <v>42704</v>
      </c>
      <c r="Z360" s="86"/>
      <c r="AA360" s="109"/>
      <c r="AB360" s="86"/>
      <c r="AC360" s="100"/>
    </row>
    <row r="361" spans="2:29" ht="34.200000000000003" customHeight="1" x14ac:dyDescent="0.3">
      <c r="B361" s="126"/>
      <c r="C361" s="126"/>
      <c r="D361" s="126"/>
      <c r="E361" s="126"/>
      <c r="F361" s="117"/>
      <c r="G361" s="85"/>
      <c r="H361" s="86"/>
      <c r="I361" s="83"/>
      <c r="J361" s="86"/>
      <c r="K361" s="83"/>
      <c r="L361" s="86"/>
      <c r="M361" s="83"/>
      <c r="N361" s="86"/>
      <c r="O361" s="83"/>
      <c r="P361" s="83"/>
      <c r="Q361" s="83"/>
      <c r="R361" s="104"/>
      <c r="S361" s="94"/>
      <c r="T361" s="107"/>
      <c r="U361" s="94"/>
      <c r="V361" s="22">
        <v>4</v>
      </c>
      <c r="W361" s="44"/>
      <c r="X361" s="43"/>
      <c r="Y361" s="43"/>
      <c r="Z361" s="86"/>
      <c r="AA361" s="109"/>
      <c r="AB361" s="86"/>
      <c r="AC361" s="100"/>
    </row>
    <row r="362" spans="2:29" ht="34.200000000000003" customHeight="1" x14ac:dyDescent="0.3">
      <c r="B362" s="126"/>
      <c r="C362" s="126"/>
      <c r="D362" s="126"/>
      <c r="E362" s="126"/>
      <c r="F362" s="117"/>
      <c r="G362" s="85"/>
      <c r="H362" s="86"/>
      <c r="I362" s="84"/>
      <c r="J362" s="86"/>
      <c r="K362" s="84"/>
      <c r="L362" s="86"/>
      <c r="M362" s="84"/>
      <c r="N362" s="86"/>
      <c r="O362" s="84"/>
      <c r="P362" s="84"/>
      <c r="Q362" s="84"/>
      <c r="R362" s="105"/>
      <c r="S362" s="95"/>
      <c r="T362" s="107"/>
      <c r="U362" s="95"/>
      <c r="V362" s="22">
        <v>5</v>
      </c>
      <c r="W362" s="44"/>
      <c r="X362" s="43"/>
      <c r="Y362" s="43"/>
      <c r="Z362" s="86"/>
      <c r="AA362" s="110"/>
      <c r="AB362" s="86"/>
      <c r="AC362" s="100"/>
    </row>
    <row r="363" spans="2:29" ht="34.200000000000003" customHeight="1" x14ac:dyDescent="0.3">
      <c r="B363" s="126"/>
      <c r="C363" s="126"/>
      <c r="D363" s="126"/>
      <c r="E363" s="126"/>
      <c r="F363" s="117"/>
      <c r="G363" s="85">
        <v>6</v>
      </c>
      <c r="H363" s="86" t="str">
        <f>+VLOOKUP(N363,'TC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63" s="82" t="str">
        <f>+VLOOKUP(N363,'TC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63" s="86" t="str">
        <f>+VLOOKUP(N363,'TC 30 agosto'!$A:$AQ,15,FALSE)</f>
        <v>Gestión misional y de gobierno</v>
      </c>
      <c r="K363" s="82" t="str">
        <f>+VLOOKUP(N363,'TC 2 junio'!$1:$1048576,15,FALSE)</f>
        <v>Gestión misional y de gobierno</v>
      </c>
      <c r="L363" s="86" t="str">
        <f>+VLOOKUP(N363,'TC 30 agosto'!$A:$AQ,17,FALSE)</f>
        <v>Indicadores y metas de Gobierno</v>
      </c>
      <c r="M363" s="82" t="str">
        <f>+VLOOKUP(N363,'TC 2 junio'!$1:$1048576,17,FALSE)</f>
        <v>Indicadores y metas de Gobierno</v>
      </c>
      <c r="N363" s="86" t="s">
        <v>448</v>
      </c>
      <c r="O363" s="82" t="str">
        <f>+VLOOKUP(N363,'TC 30 agosto'!$A:$AQ,23,FALSE)</f>
        <v>PA-66</v>
      </c>
      <c r="P363" s="82" t="str">
        <f>+VLOOKUP(N363,'TC 30 agosto'!$A:$AQ,24,FALSE)</f>
        <v>Porcentaje de cumplimiento de diseño e implementación del modelo de acompañamiento.</v>
      </c>
      <c r="Q363" s="82" t="str">
        <f>+VLOOKUP(N363,'TC 3 junio'!$V:$W,2,FALSE)</f>
        <v>Porcentaje de cumplimiento de diseño e implementación del modelo de acompañamiento.</v>
      </c>
      <c r="R363" s="103">
        <f>+VLOOKUP(N363,'TC 30 agosto'!$A:$AQ,29,FALSE)</f>
        <v>0.25</v>
      </c>
      <c r="S363" s="93">
        <f>+VLOOKUP(N363,'TC 2 junio'!$1:$1048576,29,FALSE)</f>
        <v>1</v>
      </c>
      <c r="T363" s="106"/>
      <c r="U363" s="96">
        <f>+VLOOKUP(N363,'TC 30 agosto'!$1:$1048576,31,FALSE)</f>
        <v>0</v>
      </c>
      <c r="V363" s="21">
        <v>1</v>
      </c>
      <c r="W363" s="39" t="s">
        <v>450</v>
      </c>
      <c r="X363" s="40">
        <v>42370</v>
      </c>
      <c r="Y363" s="40">
        <v>42429</v>
      </c>
      <c r="Z363" s="108" t="s">
        <v>85</v>
      </c>
      <c r="AA363" s="108" t="str">
        <f>+VLOOKUP(N363,'TC 30 agosto'!$A:$F,6,FALSE)</f>
        <v xml:space="preserve">Direccionamiento Estratégico </v>
      </c>
      <c r="AB363" s="100" t="s">
        <v>459</v>
      </c>
      <c r="AC363" s="100" t="str">
        <f>+VLOOKUP(N363,'TC 30 agosto'!$A:$V,22,FALSE)</f>
        <v>Oficina de Gestión Regional</v>
      </c>
    </row>
    <row r="364" spans="2:29" ht="34.200000000000003" customHeight="1" x14ac:dyDescent="0.3">
      <c r="B364" s="126"/>
      <c r="C364" s="126"/>
      <c r="D364" s="126"/>
      <c r="E364" s="126"/>
      <c r="F364" s="117"/>
      <c r="G364" s="85"/>
      <c r="H364" s="86"/>
      <c r="I364" s="83"/>
      <c r="J364" s="86"/>
      <c r="K364" s="83"/>
      <c r="L364" s="86"/>
      <c r="M364" s="83"/>
      <c r="N364" s="86" t="s">
        <v>448</v>
      </c>
      <c r="O364" s="83"/>
      <c r="P364" s="83"/>
      <c r="Q364" s="83"/>
      <c r="R364" s="104"/>
      <c r="S364" s="94"/>
      <c r="T364" s="107"/>
      <c r="U364" s="94"/>
      <c r="V364" s="21">
        <v>2</v>
      </c>
      <c r="W364" s="39" t="s">
        <v>451</v>
      </c>
      <c r="X364" s="40">
        <v>42370</v>
      </c>
      <c r="Y364" s="40">
        <v>42460</v>
      </c>
      <c r="Z364" s="109" t="s">
        <v>85</v>
      </c>
      <c r="AA364" s="109"/>
      <c r="AB364" s="100" t="s">
        <v>459</v>
      </c>
      <c r="AC364" s="100"/>
    </row>
    <row r="365" spans="2:29" ht="34.200000000000003" customHeight="1" x14ac:dyDescent="0.3">
      <c r="B365" s="126"/>
      <c r="C365" s="126"/>
      <c r="D365" s="126"/>
      <c r="E365" s="126"/>
      <c r="F365" s="117"/>
      <c r="G365" s="85"/>
      <c r="H365" s="86"/>
      <c r="I365" s="83"/>
      <c r="J365" s="86"/>
      <c r="K365" s="83"/>
      <c r="L365" s="86"/>
      <c r="M365" s="83"/>
      <c r="N365" s="86" t="s">
        <v>448</v>
      </c>
      <c r="O365" s="83"/>
      <c r="P365" s="83"/>
      <c r="Q365" s="83"/>
      <c r="R365" s="104"/>
      <c r="S365" s="94"/>
      <c r="T365" s="107"/>
      <c r="U365" s="94"/>
      <c r="V365" s="21">
        <v>3</v>
      </c>
      <c r="W365" s="39" t="s">
        <v>452</v>
      </c>
      <c r="X365" s="40">
        <v>42401</v>
      </c>
      <c r="Y365" s="40">
        <v>42704</v>
      </c>
      <c r="Z365" s="109" t="s">
        <v>85</v>
      </c>
      <c r="AA365" s="109"/>
      <c r="AB365" s="100" t="s">
        <v>459</v>
      </c>
      <c r="AC365" s="100"/>
    </row>
    <row r="366" spans="2:29" ht="34.200000000000003" customHeight="1" x14ac:dyDescent="0.3">
      <c r="B366" s="126"/>
      <c r="C366" s="126"/>
      <c r="D366" s="126"/>
      <c r="E366" s="126"/>
      <c r="F366" s="117"/>
      <c r="G366" s="85"/>
      <c r="H366" s="86"/>
      <c r="I366" s="83"/>
      <c r="J366" s="86"/>
      <c r="K366" s="83"/>
      <c r="L366" s="86"/>
      <c r="M366" s="83"/>
      <c r="N366" s="86" t="s">
        <v>448</v>
      </c>
      <c r="O366" s="83"/>
      <c r="P366" s="83"/>
      <c r="Q366" s="83"/>
      <c r="R366" s="104"/>
      <c r="S366" s="94"/>
      <c r="T366" s="107"/>
      <c r="U366" s="94"/>
      <c r="V366" s="22">
        <v>4</v>
      </c>
      <c r="W366" s="41" t="s">
        <v>453</v>
      </c>
      <c r="X366" s="40">
        <v>42461</v>
      </c>
      <c r="Y366" s="40">
        <v>42735</v>
      </c>
      <c r="Z366" s="109" t="s">
        <v>85</v>
      </c>
      <c r="AA366" s="109"/>
      <c r="AB366" s="100" t="s">
        <v>459</v>
      </c>
      <c r="AC366" s="100"/>
    </row>
    <row r="367" spans="2:29" ht="34.200000000000003" customHeight="1" x14ac:dyDescent="0.3">
      <c r="B367" s="126"/>
      <c r="C367" s="126"/>
      <c r="D367" s="126"/>
      <c r="E367" s="126"/>
      <c r="F367" s="117"/>
      <c r="G367" s="85"/>
      <c r="H367" s="86"/>
      <c r="I367" s="84"/>
      <c r="J367" s="86"/>
      <c r="K367" s="84"/>
      <c r="L367" s="86"/>
      <c r="M367" s="84"/>
      <c r="N367" s="86" t="s">
        <v>448</v>
      </c>
      <c r="O367" s="84"/>
      <c r="P367" s="84"/>
      <c r="Q367" s="84"/>
      <c r="R367" s="105"/>
      <c r="S367" s="95"/>
      <c r="T367" s="107"/>
      <c r="U367" s="95"/>
      <c r="V367" s="22">
        <v>5</v>
      </c>
      <c r="W367" s="41" t="s">
        <v>454</v>
      </c>
      <c r="X367" s="40">
        <v>42461</v>
      </c>
      <c r="Y367" s="40">
        <v>42735</v>
      </c>
      <c r="Z367" s="110" t="s">
        <v>85</v>
      </c>
      <c r="AA367" s="110"/>
      <c r="AB367" s="100" t="s">
        <v>459</v>
      </c>
      <c r="AC367" s="100"/>
    </row>
    <row r="368" spans="2:29" ht="34.200000000000003" customHeight="1" x14ac:dyDescent="0.3">
      <c r="B368" s="126"/>
      <c r="C368" s="126"/>
      <c r="D368" s="126"/>
      <c r="E368" s="126"/>
      <c r="F368" s="117"/>
      <c r="G368" s="85">
        <v>6</v>
      </c>
      <c r="H368" s="86" t="str">
        <f>+VLOOKUP(N368,'TC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68" s="82" t="str">
        <f>+VLOOKUP(N368,'TC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68" s="86" t="str">
        <f>+VLOOKUP(N368,'TC 30 agosto'!$A:$AQ,15,FALSE)</f>
        <v>Gestión misional y de gobierno</v>
      </c>
      <c r="K368" s="82" t="str">
        <f>+VLOOKUP(N368,'TC 2 junio'!$1:$1048576,15,FALSE)</f>
        <v>Gestión misional y de gobierno</v>
      </c>
      <c r="L368" s="86" t="str">
        <f>+VLOOKUP(N368,'TC 30 agosto'!$A:$AQ,17,FALSE)</f>
        <v>Indicadores y metas de Gobierno</v>
      </c>
      <c r="M368" s="82" t="str">
        <f>+VLOOKUP(N368,'TC 2 junio'!$1:$1048576,17,FALSE)</f>
        <v>Indicadores y metas de Gobierno</v>
      </c>
      <c r="N368" s="86" t="s">
        <v>455</v>
      </c>
      <c r="O368" s="82" t="str">
        <f>+VLOOKUP(N368,'TC 30 agosto'!$A:$AQ,23,FALSE)</f>
        <v>PA-65</v>
      </c>
      <c r="P368" s="82" t="str">
        <f>+VLOOKUP(N368,'TC 30 agosto'!$A:$AQ,24,FALSE)</f>
        <v>Porcentaje de avance en el diseño e implementacion de un modelo eficiente de prevencion del daño antijuridico.</v>
      </c>
      <c r="Q368" s="82" t="str">
        <f>+VLOOKUP(N368,'TC 3 junio'!$V:$W,2,FALSE)</f>
        <v>Porcentaje de avance en el diseño e implementacion de un modelo eficiente de prevencion del daño antijuridico.</v>
      </c>
      <c r="R368" s="103">
        <f>+VLOOKUP(N368,'TC 30 agosto'!$A:$AQ,29,FALSE)</f>
        <v>0.25</v>
      </c>
      <c r="S368" s="93">
        <f>+VLOOKUP(N368,'TC 2 junio'!$1:$1048576,29,FALSE)</f>
        <v>0.25</v>
      </c>
      <c r="T368" s="121"/>
      <c r="U368" s="96">
        <f>+VLOOKUP(N368,'TC 30 agosto'!$1:$1048576,31,FALSE)</f>
        <v>0</v>
      </c>
      <c r="V368" s="21">
        <v>1</v>
      </c>
      <c r="W368" s="39" t="s">
        <v>456</v>
      </c>
      <c r="X368" s="40">
        <v>42401</v>
      </c>
      <c r="Y368" s="40">
        <v>42490</v>
      </c>
      <c r="Z368" s="108" t="s">
        <v>89</v>
      </c>
      <c r="AA368" s="108" t="str">
        <f>+VLOOKUP(N368,'TC 30 agosto'!$A:$F,6,FALSE)</f>
        <v xml:space="preserve">Gestión jurídica </v>
      </c>
      <c r="AB368" s="136" t="s">
        <v>460</v>
      </c>
      <c r="AC368" s="100" t="str">
        <f>+VLOOKUP(N368,'TC 30 agosto'!$A:$V,22,FALSE)</f>
        <v>Oficina Asesora Jurídica</v>
      </c>
    </row>
    <row r="369" spans="2:29" ht="34.200000000000003" customHeight="1" x14ac:dyDescent="0.3">
      <c r="B369" s="126"/>
      <c r="C369" s="126"/>
      <c r="D369" s="126"/>
      <c r="E369" s="126"/>
      <c r="F369" s="117"/>
      <c r="G369" s="85"/>
      <c r="H369" s="86"/>
      <c r="I369" s="83"/>
      <c r="J369" s="86"/>
      <c r="K369" s="83"/>
      <c r="L369" s="86"/>
      <c r="M369" s="83"/>
      <c r="N369" s="86" t="s">
        <v>455</v>
      </c>
      <c r="O369" s="83"/>
      <c r="P369" s="83"/>
      <c r="Q369" s="83"/>
      <c r="R369" s="104"/>
      <c r="S369" s="94"/>
      <c r="T369" s="121"/>
      <c r="U369" s="94"/>
      <c r="V369" s="21">
        <v>2</v>
      </c>
      <c r="W369" s="39" t="s">
        <v>457</v>
      </c>
      <c r="X369" s="40">
        <v>42491</v>
      </c>
      <c r="Y369" s="40">
        <v>42613</v>
      </c>
      <c r="Z369" s="109"/>
      <c r="AA369" s="109"/>
      <c r="AB369" s="136"/>
      <c r="AC369" s="100"/>
    </row>
    <row r="370" spans="2:29" ht="34.200000000000003" customHeight="1" x14ac:dyDescent="0.3">
      <c r="B370" s="126"/>
      <c r="C370" s="126"/>
      <c r="D370" s="126"/>
      <c r="E370" s="126"/>
      <c r="F370" s="117"/>
      <c r="G370" s="85"/>
      <c r="H370" s="86"/>
      <c r="I370" s="83"/>
      <c r="J370" s="86"/>
      <c r="K370" s="83"/>
      <c r="L370" s="86"/>
      <c r="M370" s="83"/>
      <c r="N370" s="86" t="s">
        <v>455</v>
      </c>
      <c r="O370" s="83"/>
      <c r="P370" s="83"/>
      <c r="Q370" s="83"/>
      <c r="R370" s="104"/>
      <c r="S370" s="94"/>
      <c r="T370" s="121"/>
      <c r="U370" s="94"/>
      <c r="V370" s="21">
        <v>3</v>
      </c>
      <c r="W370" s="39" t="s">
        <v>458</v>
      </c>
      <c r="X370" s="40">
        <v>42614</v>
      </c>
      <c r="Y370" s="40">
        <v>42735</v>
      </c>
      <c r="Z370" s="109"/>
      <c r="AA370" s="109"/>
      <c r="AB370" s="136"/>
      <c r="AC370" s="100"/>
    </row>
    <row r="371" spans="2:29" ht="34.200000000000003" customHeight="1" x14ac:dyDescent="0.3">
      <c r="B371" s="126"/>
      <c r="C371" s="126"/>
      <c r="D371" s="126"/>
      <c r="E371" s="126"/>
      <c r="F371" s="117"/>
      <c r="G371" s="85"/>
      <c r="H371" s="86"/>
      <c r="I371" s="83"/>
      <c r="J371" s="86"/>
      <c r="K371" s="83"/>
      <c r="L371" s="86"/>
      <c r="M371" s="83"/>
      <c r="N371" s="86" t="s">
        <v>455</v>
      </c>
      <c r="O371" s="83"/>
      <c r="P371" s="83"/>
      <c r="Q371" s="83"/>
      <c r="R371" s="104"/>
      <c r="S371" s="94"/>
      <c r="T371" s="121"/>
      <c r="U371" s="94"/>
      <c r="V371" s="22">
        <v>4</v>
      </c>
      <c r="W371" s="44"/>
      <c r="X371" s="43"/>
      <c r="Y371" s="43"/>
      <c r="Z371" s="109"/>
      <c r="AA371" s="109"/>
      <c r="AB371" s="136"/>
      <c r="AC371" s="100"/>
    </row>
    <row r="372" spans="2:29" ht="34.200000000000003" customHeight="1" x14ac:dyDescent="0.3">
      <c r="B372" s="126"/>
      <c r="C372" s="126"/>
      <c r="D372" s="126"/>
      <c r="E372" s="126"/>
      <c r="F372" s="117"/>
      <c r="G372" s="85"/>
      <c r="H372" s="86"/>
      <c r="I372" s="84"/>
      <c r="J372" s="86"/>
      <c r="K372" s="84"/>
      <c r="L372" s="86"/>
      <c r="M372" s="84"/>
      <c r="N372" s="86" t="s">
        <v>455</v>
      </c>
      <c r="O372" s="84"/>
      <c r="P372" s="84"/>
      <c r="Q372" s="84"/>
      <c r="R372" s="105"/>
      <c r="S372" s="95"/>
      <c r="T372" s="121"/>
      <c r="U372" s="95"/>
      <c r="V372" s="22">
        <v>5</v>
      </c>
      <c r="W372" s="44"/>
      <c r="X372" s="43"/>
      <c r="Y372" s="43"/>
      <c r="Z372" s="110"/>
      <c r="AA372" s="110"/>
      <c r="AB372" s="136"/>
      <c r="AC372" s="100"/>
    </row>
    <row r="373" spans="2:29" ht="34.200000000000003" customHeight="1" x14ac:dyDescent="0.3">
      <c r="B373" s="126"/>
      <c r="C373" s="126"/>
      <c r="D373" s="126"/>
      <c r="E373" s="126"/>
      <c r="F373" s="117"/>
      <c r="G373" s="85">
        <v>6</v>
      </c>
      <c r="H373" s="86" t="str">
        <f>+VLOOKUP(N373,'TC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73" s="82" t="str">
        <f>+VLOOKUP(N373,'TC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73" s="86" t="str">
        <f>+VLOOKUP(N373,'TC 30 agosto'!$A:$AQ,15,FALSE)</f>
        <v>Gestión misional y de gobierno</v>
      </c>
      <c r="K373" s="82" t="str">
        <f>+VLOOKUP(N373,'TC 2 junio'!$1:$1048576,15,FALSE)</f>
        <v>Gestión misional y de gobierno</v>
      </c>
      <c r="L373" s="86" t="str">
        <f>+VLOOKUP(N373,'TC 30 agosto'!$A:$AQ,17,FALSE)</f>
        <v>Indicadores y metas de Gobierno</v>
      </c>
      <c r="M373" s="82" t="str">
        <f>+VLOOKUP(N373,'TC 2 junio'!$1:$1048576,17,FALSE)</f>
        <v>Indicadores y metas de Gobierno</v>
      </c>
      <c r="N373" s="86" t="s">
        <v>539</v>
      </c>
      <c r="O373" s="82" t="str">
        <f>+VLOOKUP(N373,'TC 30 agosto'!$A:$AQ,23,FALSE)</f>
        <v>PA-82</v>
      </c>
      <c r="P373" s="82" t="str">
        <f>+VLOOKUP(N373,'TC 30 agosto'!$A:$AQ,24,FALSE)</f>
        <v>Porcentaje de Integración del modelo de costos del ICBF dentro de las Metas Sociales y Financieras</v>
      </c>
      <c r="Q373" s="82" t="str">
        <f>+VLOOKUP(N373,'TC 3 junio'!$V:$W,2,FALSE)</f>
        <v>Porcentaje de Integración del modelo de costos del ICBF dentro de las Metas Sociales y Financieras</v>
      </c>
      <c r="R373" s="103">
        <f>+VLOOKUP(N373,'TC 30 agosto'!$A:$AQ,29,FALSE)</f>
        <v>0.2</v>
      </c>
      <c r="S373" s="93">
        <f>+VLOOKUP(N373,'TC 2 junio'!$1:$1048576,29,FALSE)</f>
        <v>0.2</v>
      </c>
      <c r="T373" s="123"/>
      <c r="U373" s="96">
        <f>+VLOOKUP(N373,'TC 30 agosto'!$1:$1048576,31,FALSE)</f>
        <v>0</v>
      </c>
      <c r="V373" s="21">
        <v>1</v>
      </c>
      <c r="W373" s="39" t="s">
        <v>600</v>
      </c>
      <c r="X373" s="40">
        <v>42401</v>
      </c>
      <c r="Y373" s="40">
        <v>42704</v>
      </c>
      <c r="Z373" s="86" t="s">
        <v>85</v>
      </c>
      <c r="AA373" s="108" t="str">
        <f>+VLOOKUP(N373,'TC 30 agosto'!$A:$F,6,FALSE)</f>
        <v xml:space="preserve">Direccionamiento Estratégico </v>
      </c>
      <c r="AB373" s="86" t="s">
        <v>257</v>
      </c>
      <c r="AC373" s="100" t="str">
        <f>+VLOOKUP(N373,'TC 30 agosto'!$A:$V,22,FALSE)</f>
        <v>Dirección de Planeación y Control de Gestión</v>
      </c>
    </row>
    <row r="374" spans="2:29" ht="34.200000000000003" customHeight="1" x14ac:dyDescent="0.3">
      <c r="B374" s="126"/>
      <c r="C374" s="126"/>
      <c r="D374" s="126"/>
      <c r="E374" s="126"/>
      <c r="F374" s="117"/>
      <c r="G374" s="85"/>
      <c r="H374" s="86"/>
      <c r="I374" s="83"/>
      <c r="J374" s="86"/>
      <c r="K374" s="83"/>
      <c r="L374" s="86"/>
      <c r="M374" s="83"/>
      <c r="N374" s="86" t="s">
        <v>539</v>
      </c>
      <c r="O374" s="83"/>
      <c r="P374" s="83"/>
      <c r="Q374" s="83"/>
      <c r="R374" s="104"/>
      <c r="S374" s="94"/>
      <c r="T374" s="124"/>
      <c r="U374" s="94"/>
      <c r="V374" s="21">
        <v>2</v>
      </c>
      <c r="W374" s="39" t="s">
        <v>597</v>
      </c>
      <c r="X374" s="40">
        <v>42556</v>
      </c>
      <c r="Y374" s="40">
        <v>42704</v>
      </c>
      <c r="Z374" s="86" t="s">
        <v>85</v>
      </c>
      <c r="AA374" s="109"/>
      <c r="AB374" s="86"/>
      <c r="AC374" s="100"/>
    </row>
    <row r="375" spans="2:29" ht="34.200000000000003" customHeight="1" x14ac:dyDescent="0.3">
      <c r="B375" s="126"/>
      <c r="C375" s="126"/>
      <c r="D375" s="126"/>
      <c r="E375" s="126"/>
      <c r="F375" s="117"/>
      <c r="G375" s="85"/>
      <c r="H375" s="86"/>
      <c r="I375" s="83"/>
      <c r="J375" s="86"/>
      <c r="K375" s="83"/>
      <c r="L375" s="86"/>
      <c r="M375" s="83"/>
      <c r="N375" s="86" t="s">
        <v>539</v>
      </c>
      <c r="O375" s="83"/>
      <c r="P375" s="83"/>
      <c r="Q375" s="83"/>
      <c r="R375" s="104"/>
      <c r="S375" s="94"/>
      <c r="T375" s="124"/>
      <c r="U375" s="94"/>
      <c r="V375" s="21">
        <v>3</v>
      </c>
      <c r="W375" s="39" t="s">
        <v>598</v>
      </c>
      <c r="X375" s="40">
        <v>42618</v>
      </c>
      <c r="Y375" s="40">
        <v>42704</v>
      </c>
      <c r="Z375" s="86" t="s">
        <v>85</v>
      </c>
      <c r="AA375" s="109"/>
      <c r="AB375" s="86"/>
      <c r="AC375" s="100"/>
    </row>
    <row r="376" spans="2:29" ht="34.200000000000003" customHeight="1" x14ac:dyDescent="0.3">
      <c r="B376" s="126"/>
      <c r="C376" s="126"/>
      <c r="D376" s="126"/>
      <c r="E376" s="126"/>
      <c r="F376" s="117"/>
      <c r="G376" s="85"/>
      <c r="H376" s="86"/>
      <c r="I376" s="83"/>
      <c r="J376" s="86"/>
      <c r="K376" s="83"/>
      <c r="L376" s="86"/>
      <c r="M376" s="83"/>
      <c r="N376" s="86" t="s">
        <v>539</v>
      </c>
      <c r="O376" s="83"/>
      <c r="P376" s="83"/>
      <c r="Q376" s="83"/>
      <c r="R376" s="104"/>
      <c r="S376" s="94"/>
      <c r="T376" s="124"/>
      <c r="U376" s="94"/>
      <c r="V376" s="22">
        <v>4</v>
      </c>
      <c r="W376" s="44"/>
      <c r="X376" s="43"/>
      <c r="Y376" s="43"/>
      <c r="Z376" s="86" t="s">
        <v>85</v>
      </c>
      <c r="AA376" s="109"/>
      <c r="AB376" s="86"/>
      <c r="AC376" s="100"/>
    </row>
    <row r="377" spans="2:29" ht="34.200000000000003" customHeight="1" x14ac:dyDescent="0.3">
      <c r="B377" s="126"/>
      <c r="C377" s="126"/>
      <c r="D377" s="126"/>
      <c r="E377" s="126"/>
      <c r="F377" s="117"/>
      <c r="G377" s="85"/>
      <c r="H377" s="86"/>
      <c r="I377" s="84"/>
      <c r="J377" s="86"/>
      <c r="K377" s="84"/>
      <c r="L377" s="86"/>
      <c r="M377" s="84"/>
      <c r="N377" s="86" t="s">
        <v>539</v>
      </c>
      <c r="O377" s="84"/>
      <c r="P377" s="84"/>
      <c r="Q377" s="84"/>
      <c r="R377" s="105"/>
      <c r="S377" s="95"/>
      <c r="T377" s="124"/>
      <c r="U377" s="95"/>
      <c r="V377" s="22">
        <v>5</v>
      </c>
      <c r="W377" s="44"/>
      <c r="X377" s="43"/>
      <c r="Y377" s="43"/>
      <c r="Z377" s="86" t="s">
        <v>85</v>
      </c>
      <c r="AA377" s="110"/>
      <c r="AB377" s="86"/>
      <c r="AC377" s="100"/>
    </row>
    <row r="378" spans="2:29" ht="34.200000000000003" customHeight="1" x14ac:dyDescent="0.3">
      <c r="B378" s="126"/>
      <c r="C378" s="126"/>
      <c r="D378" s="126"/>
      <c r="E378" s="126"/>
      <c r="F378" s="117"/>
      <c r="G378" s="85">
        <v>6</v>
      </c>
      <c r="H378" s="86" t="str">
        <f>+VLOOKUP(N378,'TC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78" s="82" t="str">
        <f>+VLOOKUP(N378,'TC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78" s="86" t="str">
        <f>+VLOOKUP(N378,'TC 30 agosto'!$A:$AQ,15,FALSE)</f>
        <v>Gestión misional y de gobierno</v>
      </c>
      <c r="K378" s="82" t="str">
        <f>+VLOOKUP(N378,'TC 2 junio'!$1:$1048576,15,FALSE)</f>
        <v>Gestión misional y de gobierno</v>
      </c>
      <c r="L378" s="86" t="str">
        <f>+VLOOKUP(N378,'TC 30 agosto'!$A:$AQ,17,FALSE)</f>
        <v>Indicadores y metas de Gobierno</v>
      </c>
      <c r="M378" s="82" t="str">
        <f>+VLOOKUP(N378,'TC 2 junio'!$1:$1048576,17,FALSE)</f>
        <v>Indicadores y metas de Gobierno</v>
      </c>
      <c r="N378" s="86" t="s">
        <v>540</v>
      </c>
      <c r="O378" s="82" t="str">
        <f>+VLOOKUP(N378,'TC 30 agosto'!$A:$AQ,23,FALSE)</f>
        <v>PA-85</v>
      </c>
      <c r="P378" s="82" t="str">
        <f>+VLOOKUP(N378,'TC 30 agosto'!$A:$AQ,24,FALSE)</f>
        <v>Porcentaje de Avance en el Desarrollo del modelo de Distribución de Recursos</v>
      </c>
      <c r="Q378" s="82" t="str">
        <f>+VLOOKUP(N378,'TC 3 junio'!$V:$W,2,FALSE)</f>
        <v>Porcentaje de Avance en el Desarrollo del modelo de Distribución de Recursos</v>
      </c>
      <c r="R378" s="103">
        <f>+VLOOKUP(N378,'TC 30 agosto'!$A:$AQ,29,FALSE)</f>
        <v>0.2</v>
      </c>
      <c r="S378" s="93">
        <f>+VLOOKUP(N378,'TC 2 junio'!$1:$1048576,29,FALSE)</f>
        <v>0.2</v>
      </c>
      <c r="T378" s="125"/>
      <c r="U378" s="96">
        <f>+VLOOKUP(N378,'TC 30 agosto'!$1:$1048576,31,FALSE)</f>
        <v>0</v>
      </c>
      <c r="V378" s="21">
        <v>1</v>
      </c>
      <c r="W378" s="39" t="s">
        <v>822</v>
      </c>
      <c r="X378" s="40">
        <v>42491</v>
      </c>
      <c r="Y378" s="40">
        <v>42643</v>
      </c>
      <c r="Z378" s="86" t="s">
        <v>85</v>
      </c>
      <c r="AA378" s="108" t="str">
        <f>+VLOOKUP(N378,'TC 30 agosto'!$A:$F,6,FALSE)</f>
        <v xml:space="preserve">Direccionamiento Estratégico </v>
      </c>
      <c r="AB378" s="86" t="s">
        <v>257</v>
      </c>
      <c r="AC378" s="100" t="str">
        <f>+VLOOKUP(N378,'TC 30 agosto'!$A:$V,22,FALSE)</f>
        <v>Dirección de Planeación y Control de Gestión</v>
      </c>
    </row>
    <row r="379" spans="2:29" ht="34.200000000000003" customHeight="1" x14ac:dyDescent="0.3">
      <c r="B379" s="126"/>
      <c r="C379" s="126"/>
      <c r="D379" s="126"/>
      <c r="E379" s="126"/>
      <c r="F379" s="117"/>
      <c r="G379" s="85"/>
      <c r="H379" s="86"/>
      <c r="I379" s="83"/>
      <c r="J379" s="86"/>
      <c r="K379" s="83"/>
      <c r="L379" s="86"/>
      <c r="M379" s="83"/>
      <c r="N379" s="86" t="s">
        <v>540</v>
      </c>
      <c r="O379" s="83"/>
      <c r="P379" s="83"/>
      <c r="Q379" s="83"/>
      <c r="R379" s="104"/>
      <c r="S379" s="94"/>
      <c r="T379" s="125"/>
      <c r="U379" s="94"/>
      <c r="V379" s="21">
        <v>2</v>
      </c>
      <c r="W379" s="41" t="s">
        <v>823</v>
      </c>
      <c r="X379" s="40">
        <v>42552</v>
      </c>
      <c r="Y379" s="40">
        <v>42734</v>
      </c>
      <c r="Z379" s="86" t="s">
        <v>85</v>
      </c>
      <c r="AA379" s="109"/>
      <c r="AB379" s="86"/>
      <c r="AC379" s="100"/>
    </row>
    <row r="380" spans="2:29" ht="34.200000000000003" customHeight="1" x14ac:dyDescent="0.3">
      <c r="B380" s="126"/>
      <c r="C380" s="126"/>
      <c r="D380" s="126"/>
      <c r="E380" s="126"/>
      <c r="F380" s="117"/>
      <c r="G380" s="85"/>
      <c r="H380" s="86"/>
      <c r="I380" s="83"/>
      <c r="J380" s="86"/>
      <c r="K380" s="83"/>
      <c r="L380" s="86"/>
      <c r="M380" s="83"/>
      <c r="N380" s="86" t="s">
        <v>540</v>
      </c>
      <c r="O380" s="83"/>
      <c r="P380" s="83"/>
      <c r="Q380" s="83"/>
      <c r="R380" s="104"/>
      <c r="S380" s="94"/>
      <c r="T380" s="125"/>
      <c r="U380" s="94"/>
      <c r="V380" s="21">
        <v>3</v>
      </c>
      <c r="W380" s="39" t="s">
        <v>599</v>
      </c>
      <c r="X380" s="40">
        <v>42611</v>
      </c>
      <c r="Y380" s="40">
        <v>42670</v>
      </c>
      <c r="Z380" s="86" t="s">
        <v>85</v>
      </c>
      <c r="AA380" s="109"/>
      <c r="AB380" s="86"/>
      <c r="AC380" s="100"/>
    </row>
    <row r="381" spans="2:29" ht="34.200000000000003" customHeight="1" x14ac:dyDescent="0.3">
      <c r="B381" s="126"/>
      <c r="C381" s="126"/>
      <c r="D381" s="126"/>
      <c r="E381" s="126"/>
      <c r="F381" s="117"/>
      <c r="G381" s="85"/>
      <c r="H381" s="86"/>
      <c r="I381" s="83"/>
      <c r="J381" s="86"/>
      <c r="K381" s="83"/>
      <c r="L381" s="86"/>
      <c r="M381" s="83"/>
      <c r="N381" s="86" t="s">
        <v>540</v>
      </c>
      <c r="O381" s="83"/>
      <c r="P381" s="83"/>
      <c r="Q381" s="83"/>
      <c r="R381" s="104"/>
      <c r="S381" s="94"/>
      <c r="T381" s="125"/>
      <c r="U381" s="94"/>
      <c r="V381" s="22">
        <v>4</v>
      </c>
      <c r="W381" s="39" t="s">
        <v>993</v>
      </c>
      <c r="X381" s="40">
        <v>42644</v>
      </c>
      <c r="Y381" s="40">
        <v>42694</v>
      </c>
      <c r="Z381" s="86" t="s">
        <v>85</v>
      </c>
      <c r="AA381" s="109"/>
      <c r="AB381" s="86"/>
      <c r="AC381" s="100"/>
    </row>
    <row r="382" spans="2:29" ht="34.200000000000003" customHeight="1" x14ac:dyDescent="0.3">
      <c r="B382" s="126"/>
      <c r="C382" s="126"/>
      <c r="D382" s="126"/>
      <c r="E382" s="126"/>
      <c r="F382" s="117"/>
      <c r="G382" s="85"/>
      <c r="H382" s="86"/>
      <c r="I382" s="84"/>
      <c r="J382" s="86"/>
      <c r="K382" s="84"/>
      <c r="L382" s="86"/>
      <c r="M382" s="84"/>
      <c r="N382" s="86" t="s">
        <v>540</v>
      </c>
      <c r="O382" s="84"/>
      <c r="P382" s="84"/>
      <c r="Q382" s="84"/>
      <c r="R382" s="105"/>
      <c r="S382" s="95"/>
      <c r="T382" s="125"/>
      <c r="U382" s="95"/>
      <c r="V382" s="22">
        <v>5</v>
      </c>
      <c r="W382" s="44"/>
      <c r="X382" s="43"/>
      <c r="Y382" s="43"/>
      <c r="Z382" s="86" t="s">
        <v>85</v>
      </c>
      <c r="AA382" s="110"/>
      <c r="AB382" s="86"/>
      <c r="AC382" s="100"/>
    </row>
    <row r="383" spans="2:29" ht="34.200000000000003" customHeight="1" x14ac:dyDescent="0.3">
      <c r="B383" s="126"/>
      <c r="C383" s="126"/>
      <c r="D383" s="126"/>
      <c r="E383" s="126"/>
      <c r="F383" s="117"/>
      <c r="G383" s="85">
        <v>6</v>
      </c>
      <c r="H383" s="86" t="str">
        <f>+VLOOKUP(N383,'TC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83" s="82" t="str">
        <f>+VLOOKUP(N383,'TC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83" s="86" t="str">
        <f>+VLOOKUP(N383,'TC 30 agosto'!$A:$AQ,15,FALSE)</f>
        <v>Transparencia, participación y servicio al ciudadano</v>
      </c>
      <c r="K383" s="82" t="str">
        <f>+VLOOKUP(N383,'TC 2 junio'!$1:$1048576,15,FALSE)</f>
        <v>Transparencia, participación y servicio al ciudadano</v>
      </c>
      <c r="L383" s="86" t="str">
        <f>+VLOOKUP(N383,'TC 30 agosto'!$A:$AQ,17,FALSE)</f>
        <v>Plan Anticorrupción y de Atención al Ciudadano</v>
      </c>
      <c r="M383" s="82" t="str">
        <f>+VLOOKUP(N383,'TC 2 junio'!$1:$1048576,17,FALSE)</f>
        <v>Plan Anticorrupción y de Atención al Ciudadano</v>
      </c>
      <c r="N383" s="86" t="s">
        <v>331</v>
      </c>
      <c r="O383" s="82" t="str">
        <f>+VLOOKUP(N383,'TC 30 agosto'!$A:$AQ,23,FALSE)</f>
        <v>PA-101</v>
      </c>
      <c r="P383" s="82" t="str">
        <f>+VLOOKUP(N383,'TC 30 agosto'!$A:$AQ,24,FALSE)</f>
        <v>Porcentaje de Informes generados en cumplimiento de funciones asignadas por normas internas y externas</v>
      </c>
      <c r="Q383" s="82" t="str">
        <f>+VLOOKUP(N383,'TC 3 junio'!$V:$W,2,FALSE)</f>
        <v>Porcentaje de Informes generados en cumplimiento de funciones asignadas por normas internas y externas</v>
      </c>
      <c r="R383" s="103">
        <f>+VLOOKUP(N383,'TC 30 agosto'!$A:$AQ,29,FALSE)</f>
        <v>1</v>
      </c>
      <c r="S383" s="93">
        <f>+VLOOKUP(N383,'TC 2 junio'!$1:$1048576,29,FALSE)</f>
        <v>1</v>
      </c>
      <c r="T383" s="106"/>
      <c r="U383" s="96">
        <f>+VLOOKUP(N383,'TC 30 agosto'!$1:$1048576,31,FALSE)</f>
        <v>0</v>
      </c>
      <c r="V383" s="21">
        <v>1</v>
      </c>
      <c r="W383" s="39" t="s">
        <v>659</v>
      </c>
      <c r="X383" s="40">
        <v>42381</v>
      </c>
      <c r="Y383" s="40">
        <v>42490</v>
      </c>
      <c r="Z383" s="82" t="s">
        <v>86</v>
      </c>
      <c r="AA383" s="108" t="str">
        <f>+VLOOKUP(N383,'TC 30 agosto'!$A:$F,6,FALSE)</f>
        <v>Evaluación y monitoreo  de la gestión</v>
      </c>
      <c r="AB383" s="86" t="s">
        <v>222</v>
      </c>
      <c r="AC383" s="100" t="str">
        <f>+VLOOKUP(N383,'TC 30 agosto'!$A:$V,22,FALSE)</f>
        <v>Oficina de Control Interno</v>
      </c>
    </row>
    <row r="384" spans="2:29" ht="34.200000000000003" customHeight="1" x14ac:dyDescent="0.3">
      <c r="B384" s="126"/>
      <c r="C384" s="126"/>
      <c r="D384" s="126"/>
      <c r="E384" s="126"/>
      <c r="F384" s="117"/>
      <c r="G384" s="85"/>
      <c r="H384" s="86"/>
      <c r="I384" s="83"/>
      <c r="J384" s="86"/>
      <c r="K384" s="83"/>
      <c r="L384" s="86"/>
      <c r="M384" s="83"/>
      <c r="N384" s="86" t="s">
        <v>331</v>
      </c>
      <c r="O384" s="83"/>
      <c r="P384" s="83"/>
      <c r="Q384" s="83"/>
      <c r="R384" s="104"/>
      <c r="S384" s="94"/>
      <c r="T384" s="107"/>
      <c r="U384" s="94"/>
      <c r="V384" s="21">
        <v>2</v>
      </c>
      <c r="W384" s="39" t="s">
        <v>223</v>
      </c>
      <c r="X384" s="40">
        <v>42381</v>
      </c>
      <c r="Y384" s="40">
        <v>42399</v>
      </c>
      <c r="Z384" s="83"/>
      <c r="AA384" s="109"/>
      <c r="AB384" s="86"/>
      <c r="AC384" s="100"/>
    </row>
    <row r="385" spans="2:29" ht="34.200000000000003" customHeight="1" x14ac:dyDescent="0.3">
      <c r="B385" s="126"/>
      <c r="C385" s="126"/>
      <c r="D385" s="126"/>
      <c r="E385" s="126"/>
      <c r="F385" s="117"/>
      <c r="G385" s="85"/>
      <c r="H385" s="86"/>
      <c r="I385" s="83"/>
      <c r="J385" s="86"/>
      <c r="K385" s="83"/>
      <c r="L385" s="86"/>
      <c r="M385" s="83"/>
      <c r="N385" s="86" t="s">
        <v>331</v>
      </c>
      <c r="O385" s="83"/>
      <c r="P385" s="83"/>
      <c r="Q385" s="83"/>
      <c r="R385" s="104"/>
      <c r="S385" s="94"/>
      <c r="T385" s="107"/>
      <c r="U385" s="94"/>
      <c r="V385" s="21">
        <v>3</v>
      </c>
      <c r="W385" s="39" t="s">
        <v>224</v>
      </c>
      <c r="X385" s="40">
        <v>42381</v>
      </c>
      <c r="Y385" s="40">
        <v>42735</v>
      </c>
      <c r="Z385" s="83"/>
      <c r="AA385" s="109"/>
      <c r="AB385" s="86"/>
      <c r="AC385" s="100"/>
    </row>
    <row r="386" spans="2:29" ht="34.200000000000003" customHeight="1" x14ac:dyDescent="0.3">
      <c r="B386" s="126"/>
      <c r="C386" s="126"/>
      <c r="D386" s="126"/>
      <c r="E386" s="126"/>
      <c r="F386" s="117"/>
      <c r="G386" s="85"/>
      <c r="H386" s="86"/>
      <c r="I386" s="83"/>
      <c r="J386" s="86"/>
      <c r="K386" s="83"/>
      <c r="L386" s="86"/>
      <c r="M386" s="83"/>
      <c r="N386" s="86" t="s">
        <v>331</v>
      </c>
      <c r="O386" s="83"/>
      <c r="P386" s="83"/>
      <c r="Q386" s="83"/>
      <c r="R386" s="104"/>
      <c r="S386" s="94"/>
      <c r="T386" s="107"/>
      <c r="U386" s="94"/>
      <c r="V386" s="22">
        <v>4</v>
      </c>
      <c r="W386" s="41" t="s">
        <v>660</v>
      </c>
      <c r="X386" s="40">
        <v>42381</v>
      </c>
      <c r="Y386" s="40">
        <v>42735</v>
      </c>
      <c r="Z386" s="83"/>
      <c r="AA386" s="109"/>
      <c r="AB386" s="86"/>
      <c r="AC386" s="100"/>
    </row>
    <row r="387" spans="2:29" ht="34.200000000000003" customHeight="1" x14ac:dyDescent="0.3">
      <c r="B387" s="126"/>
      <c r="C387" s="126"/>
      <c r="D387" s="126"/>
      <c r="E387" s="126"/>
      <c r="F387" s="117"/>
      <c r="G387" s="85"/>
      <c r="H387" s="86"/>
      <c r="I387" s="84"/>
      <c r="J387" s="86"/>
      <c r="K387" s="84"/>
      <c r="L387" s="86"/>
      <c r="M387" s="84"/>
      <c r="N387" s="86" t="s">
        <v>331</v>
      </c>
      <c r="O387" s="84"/>
      <c r="P387" s="84"/>
      <c r="Q387" s="84"/>
      <c r="R387" s="105"/>
      <c r="S387" s="95"/>
      <c r="T387" s="107"/>
      <c r="U387" s="95"/>
      <c r="V387" s="22">
        <v>5</v>
      </c>
      <c r="W387" s="41" t="s">
        <v>225</v>
      </c>
      <c r="X387" s="40">
        <v>42381</v>
      </c>
      <c r="Y387" s="40">
        <v>42735</v>
      </c>
      <c r="Z387" s="84"/>
      <c r="AA387" s="110"/>
      <c r="AB387" s="86"/>
      <c r="AC387" s="100"/>
    </row>
    <row r="388" spans="2:29" s="25" customFormat="1" ht="34.200000000000003" customHeight="1" x14ac:dyDescent="0.3">
      <c r="B388" s="126"/>
      <c r="C388" s="126"/>
      <c r="D388" s="126"/>
      <c r="E388" s="126"/>
      <c r="F388" s="117"/>
      <c r="G388" s="85">
        <v>6</v>
      </c>
      <c r="H388" s="86" t="str">
        <f>+VLOOKUP(N388,'TC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88" s="82" t="str">
        <f>+VLOOKUP(N388,'TC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88" s="86" t="str">
        <f>+VLOOKUP(N388,'TC 30 agosto'!$A:$AQ,15,FALSE)</f>
        <v>Transparencia, participación y servicio al ciudadano</v>
      </c>
      <c r="K388" s="82" t="str">
        <f>+VLOOKUP(N388,'TC 2 junio'!$1:$1048576,15,FALSE)</f>
        <v>Transparencia, participación y servicio al ciudadano</v>
      </c>
      <c r="L388" s="86" t="str">
        <f>+VLOOKUP(N388,'TC 30 agosto'!$A:$AQ,17,FALSE)</f>
        <v>Plan Anticorrupción y de Atención al Ciudadano</v>
      </c>
      <c r="M388" s="82" t="str">
        <f>+VLOOKUP(N388,'TC 2 junio'!$1:$1048576,17,FALSE)</f>
        <v>Plan Anticorrupción y de Atención al Ciudadano</v>
      </c>
      <c r="N388" s="86" t="s">
        <v>780</v>
      </c>
      <c r="O388" s="82" t="str">
        <f>+VLOOKUP(N388,'TC 30 agosto'!$A:$AQ,23,FALSE)</f>
        <v>PA-111</v>
      </c>
      <c r="P388" s="82" t="str">
        <f>+VLOOKUP(N388,'TC 30 agosto'!$A:$AQ,24,FALSE)</f>
        <v>Porcentaje de cumplimiento de la estrategia GEL</v>
      </c>
      <c r="Q388" s="82" t="str">
        <f>+VLOOKUP(N388,'TC 3 junio'!$V:$W,2,FALSE)</f>
        <v>Porcentaje de cumplimiento de la estrategia GEL</v>
      </c>
      <c r="R388" s="103">
        <f>+VLOOKUP(N388,'TC 30 agosto'!$A:$AQ,29,FALSE)</f>
        <v>1</v>
      </c>
      <c r="S388" s="93">
        <f>+VLOOKUP(N388,'TC 2 junio'!$1:$1048576,29,FALSE)</f>
        <v>1</v>
      </c>
      <c r="T388" s="106"/>
      <c r="U388" s="96">
        <f>+VLOOKUP(N388,'TC 30 agosto'!$1:$1048576,31,FALSE)</f>
        <v>0</v>
      </c>
      <c r="V388" s="21">
        <v>1</v>
      </c>
      <c r="W388" s="39" t="s">
        <v>814</v>
      </c>
      <c r="X388" s="40">
        <v>42415</v>
      </c>
      <c r="Y388" s="40">
        <v>42460</v>
      </c>
      <c r="Z388" s="82" t="s">
        <v>94</v>
      </c>
      <c r="AA388" s="108" t="str">
        <f>+VLOOKUP(N388,'TC 30 agosto'!$A:$F,6,FALSE)</f>
        <v>Relación con el ciudadano</v>
      </c>
      <c r="AB388" s="82" t="s">
        <v>348</v>
      </c>
      <c r="AC388" s="100" t="str">
        <f>+VLOOKUP(N388,'TC 30 agosto'!$A:$V,22,FALSE)</f>
        <v>Dirección de Servicios y Atención</v>
      </c>
    </row>
    <row r="389" spans="2:29" s="25" customFormat="1" ht="34.200000000000003" customHeight="1" x14ac:dyDescent="0.3">
      <c r="B389" s="126"/>
      <c r="C389" s="126"/>
      <c r="D389" s="126"/>
      <c r="E389" s="126"/>
      <c r="F389" s="117"/>
      <c r="G389" s="85"/>
      <c r="H389" s="86"/>
      <c r="I389" s="83"/>
      <c r="J389" s="86"/>
      <c r="K389" s="83"/>
      <c r="L389" s="86"/>
      <c r="M389" s="83"/>
      <c r="N389" s="86" t="s">
        <v>331</v>
      </c>
      <c r="O389" s="83"/>
      <c r="P389" s="83"/>
      <c r="Q389" s="83"/>
      <c r="R389" s="104"/>
      <c r="S389" s="94"/>
      <c r="T389" s="107"/>
      <c r="U389" s="94"/>
      <c r="V389" s="21">
        <v>2</v>
      </c>
      <c r="W389" s="39" t="s">
        <v>813</v>
      </c>
      <c r="X389" s="40">
        <v>42467</v>
      </c>
      <c r="Y389" s="40">
        <v>42726</v>
      </c>
      <c r="Z389" s="83"/>
      <c r="AA389" s="109"/>
      <c r="AB389" s="83"/>
      <c r="AC389" s="100"/>
    </row>
    <row r="390" spans="2:29" s="25" customFormat="1" ht="34.200000000000003" customHeight="1" x14ac:dyDescent="0.3">
      <c r="B390" s="126"/>
      <c r="C390" s="126"/>
      <c r="D390" s="126"/>
      <c r="E390" s="126"/>
      <c r="F390" s="117"/>
      <c r="G390" s="85"/>
      <c r="H390" s="86"/>
      <c r="I390" s="83"/>
      <c r="J390" s="86"/>
      <c r="K390" s="83"/>
      <c r="L390" s="86"/>
      <c r="M390" s="83"/>
      <c r="N390" s="86" t="s">
        <v>331</v>
      </c>
      <c r="O390" s="83"/>
      <c r="P390" s="83"/>
      <c r="Q390" s="83"/>
      <c r="R390" s="104"/>
      <c r="S390" s="94"/>
      <c r="T390" s="107"/>
      <c r="U390" s="94"/>
      <c r="V390" s="21">
        <v>3</v>
      </c>
      <c r="W390" s="44"/>
      <c r="X390" s="43"/>
      <c r="Y390" s="43"/>
      <c r="Z390" s="83"/>
      <c r="AA390" s="109"/>
      <c r="AB390" s="83"/>
      <c r="AC390" s="100"/>
    </row>
    <row r="391" spans="2:29" s="25" customFormat="1" ht="34.200000000000003" customHeight="1" x14ac:dyDescent="0.3">
      <c r="B391" s="126"/>
      <c r="C391" s="126"/>
      <c r="D391" s="126"/>
      <c r="E391" s="126"/>
      <c r="F391" s="117"/>
      <c r="G391" s="85"/>
      <c r="H391" s="86"/>
      <c r="I391" s="83"/>
      <c r="J391" s="86"/>
      <c r="K391" s="83"/>
      <c r="L391" s="86"/>
      <c r="M391" s="83"/>
      <c r="N391" s="86" t="s">
        <v>331</v>
      </c>
      <c r="O391" s="83"/>
      <c r="P391" s="83"/>
      <c r="Q391" s="83"/>
      <c r="R391" s="104"/>
      <c r="S391" s="94"/>
      <c r="T391" s="107"/>
      <c r="U391" s="94"/>
      <c r="V391" s="22">
        <v>4</v>
      </c>
      <c r="W391" s="44"/>
      <c r="X391" s="43"/>
      <c r="Y391" s="43"/>
      <c r="Z391" s="83"/>
      <c r="AA391" s="109"/>
      <c r="AB391" s="83"/>
      <c r="AC391" s="100"/>
    </row>
    <row r="392" spans="2:29" s="25" customFormat="1" ht="34.200000000000003" customHeight="1" x14ac:dyDescent="0.3">
      <c r="B392" s="126"/>
      <c r="C392" s="126"/>
      <c r="D392" s="126"/>
      <c r="E392" s="126"/>
      <c r="F392" s="117"/>
      <c r="G392" s="85"/>
      <c r="H392" s="86"/>
      <c r="I392" s="84"/>
      <c r="J392" s="86"/>
      <c r="K392" s="84"/>
      <c r="L392" s="86"/>
      <c r="M392" s="84"/>
      <c r="N392" s="86" t="s">
        <v>331</v>
      </c>
      <c r="O392" s="84"/>
      <c r="P392" s="84"/>
      <c r="Q392" s="84"/>
      <c r="R392" s="105"/>
      <c r="S392" s="95"/>
      <c r="T392" s="107"/>
      <c r="U392" s="95"/>
      <c r="V392" s="22">
        <v>5</v>
      </c>
      <c r="W392" s="44"/>
      <c r="X392" s="43"/>
      <c r="Y392" s="43"/>
      <c r="Z392" s="84"/>
      <c r="AA392" s="110"/>
      <c r="AB392" s="84"/>
      <c r="AC392" s="100"/>
    </row>
    <row r="393" spans="2:29" ht="34.200000000000003" customHeight="1" x14ac:dyDescent="0.3">
      <c r="B393" s="126"/>
      <c r="C393" s="126"/>
      <c r="D393" s="126"/>
      <c r="E393" s="126"/>
      <c r="F393" s="117"/>
      <c r="G393" s="85">
        <v>6</v>
      </c>
      <c r="H393" s="86" t="str">
        <f>+VLOOKUP(N393,'TC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93" s="82" t="str">
        <f>+VLOOKUP(N393,'TC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93" s="86" t="str">
        <f>+VLOOKUP(N393,'TC 30 agosto'!$A:$AQ,15,FALSE)</f>
        <v>Transparencia, participación y servicio al ciudadano</v>
      </c>
      <c r="K393" s="82" t="str">
        <f>+VLOOKUP(N393,'TC 2 junio'!$1:$1048576,15,FALSE)</f>
        <v>Transparencia, participación y servicio al ciudadano</v>
      </c>
      <c r="L393" s="86" t="str">
        <f>+VLOOKUP(N393,'TC 30 agosto'!$A:$AQ,17,FALSE)</f>
        <v>Servicio al Ciudadano</v>
      </c>
      <c r="M393" s="82" t="str">
        <f>+VLOOKUP(N393,'TC 2 junio'!$1:$1048576,17,FALSE)</f>
        <v>Servicio al Ciudadano</v>
      </c>
      <c r="N393" s="86" t="s">
        <v>341</v>
      </c>
      <c r="O393" s="82" t="str">
        <f>+VLOOKUP(N393,'TC 30 agosto'!$A:$AQ,23,FALSE)</f>
        <v>PA-72</v>
      </c>
      <c r="P393" s="82" t="str">
        <f>+VLOOKUP(N393,'TC 30 agosto'!$A:$AQ,24,FALSE)</f>
        <v>Porcentaje de implementación de la estrategia de medición de la satisfacción.</v>
      </c>
      <c r="Q393" s="82" t="str">
        <f>+VLOOKUP(N393,'TC 3 junio'!$V:$W,2,FALSE)</f>
        <v>Porcentaje de implementación de la estrategia de medición de la satisfacción.</v>
      </c>
      <c r="R393" s="103">
        <f>+VLOOKUP(N393,'TC 30 agosto'!$A:$AQ,29,FALSE)</f>
        <v>0.9</v>
      </c>
      <c r="S393" s="93">
        <f>+VLOOKUP(N393,'TC 2 junio'!$1:$1048576,29,FALSE)</f>
        <v>0.9</v>
      </c>
      <c r="T393" s="106"/>
      <c r="U393" s="96">
        <f>+VLOOKUP(N393,'TC 30 agosto'!$1:$1048576,31,FALSE)</f>
        <v>0</v>
      </c>
      <c r="V393" s="21">
        <v>1</v>
      </c>
      <c r="W393" s="39" t="s">
        <v>259</v>
      </c>
      <c r="X393" s="40">
        <v>42370</v>
      </c>
      <c r="Y393" s="40">
        <v>42400</v>
      </c>
      <c r="Z393" s="86" t="s">
        <v>94</v>
      </c>
      <c r="AA393" s="108" t="str">
        <f>+VLOOKUP(N393,'TC 30 agosto'!$A:$F,6,FALSE)</f>
        <v>Relación con el ciudadano</v>
      </c>
      <c r="AB393" s="86" t="s">
        <v>348</v>
      </c>
      <c r="AC393" s="100" t="str">
        <f>+VLOOKUP(N393,'TC 30 agosto'!$A:$V,22,FALSE)</f>
        <v>Dirección de Servicios y Atención</v>
      </c>
    </row>
    <row r="394" spans="2:29" ht="34.200000000000003" customHeight="1" x14ac:dyDescent="0.3">
      <c r="B394" s="126"/>
      <c r="C394" s="126"/>
      <c r="D394" s="126"/>
      <c r="E394" s="126"/>
      <c r="F394" s="117"/>
      <c r="G394" s="85"/>
      <c r="H394" s="86"/>
      <c r="I394" s="83"/>
      <c r="J394" s="86"/>
      <c r="K394" s="83"/>
      <c r="L394" s="86"/>
      <c r="M394" s="83"/>
      <c r="N394" s="86" t="s">
        <v>341</v>
      </c>
      <c r="O394" s="83"/>
      <c r="P394" s="83"/>
      <c r="Q394" s="83"/>
      <c r="R394" s="104"/>
      <c r="S394" s="94"/>
      <c r="T394" s="107"/>
      <c r="U394" s="94"/>
      <c r="V394" s="21">
        <v>2</v>
      </c>
      <c r="W394" s="39" t="s">
        <v>260</v>
      </c>
      <c r="X394" s="40">
        <v>42401</v>
      </c>
      <c r="Y394" s="40">
        <v>42460</v>
      </c>
      <c r="Z394" s="86"/>
      <c r="AA394" s="109"/>
      <c r="AB394" s="86"/>
      <c r="AC394" s="100"/>
    </row>
    <row r="395" spans="2:29" ht="34.200000000000003" customHeight="1" x14ac:dyDescent="0.3">
      <c r="B395" s="126"/>
      <c r="C395" s="126"/>
      <c r="D395" s="126"/>
      <c r="E395" s="126"/>
      <c r="F395" s="117"/>
      <c r="G395" s="85"/>
      <c r="H395" s="86"/>
      <c r="I395" s="83"/>
      <c r="J395" s="86"/>
      <c r="K395" s="83"/>
      <c r="L395" s="86"/>
      <c r="M395" s="83"/>
      <c r="N395" s="86" t="s">
        <v>341</v>
      </c>
      <c r="O395" s="83"/>
      <c r="P395" s="83"/>
      <c r="Q395" s="83"/>
      <c r="R395" s="104"/>
      <c r="S395" s="94"/>
      <c r="T395" s="107"/>
      <c r="U395" s="94"/>
      <c r="V395" s="21">
        <v>3</v>
      </c>
      <c r="W395" s="39" t="s">
        <v>261</v>
      </c>
      <c r="X395" s="40">
        <v>42461</v>
      </c>
      <c r="Y395" s="40">
        <v>42582</v>
      </c>
      <c r="Z395" s="86"/>
      <c r="AA395" s="109"/>
      <c r="AB395" s="86"/>
      <c r="AC395" s="100"/>
    </row>
    <row r="396" spans="2:29" ht="34.200000000000003" customHeight="1" x14ac:dyDescent="0.3">
      <c r="B396" s="126"/>
      <c r="C396" s="126"/>
      <c r="D396" s="126"/>
      <c r="E396" s="126"/>
      <c r="F396" s="117"/>
      <c r="G396" s="85"/>
      <c r="H396" s="86"/>
      <c r="I396" s="83"/>
      <c r="J396" s="86"/>
      <c r="K396" s="83"/>
      <c r="L396" s="86"/>
      <c r="M396" s="83"/>
      <c r="N396" s="86" t="s">
        <v>341</v>
      </c>
      <c r="O396" s="83"/>
      <c r="P396" s="83"/>
      <c r="Q396" s="83"/>
      <c r="R396" s="104"/>
      <c r="S396" s="94"/>
      <c r="T396" s="107"/>
      <c r="U396" s="94"/>
      <c r="V396" s="22">
        <v>4</v>
      </c>
      <c r="W396" s="41" t="s">
        <v>262</v>
      </c>
      <c r="X396" s="40">
        <v>42583</v>
      </c>
      <c r="Y396" s="40">
        <v>42704</v>
      </c>
      <c r="Z396" s="86"/>
      <c r="AA396" s="109"/>
      <c r="AB396" s="86"/>
      <c r="AC396" s="100"/>
    </row>
    <row r="397" spans="2:29" ht="34.200000000000003" customHeight="1" x14ac:dyDescent="0.3">
      <c r="B397" s="126"/>
      <c r="C397" s="126"/>
      <c r="D397" s="126"/>
      <c r="E397" s="126"/>
      <c r="F397" s="117"/>
      <c r="G397" s="85"/>
      <c r="H397" s="86"/>
      <c r="I397" s="84"/>
      <c r="J397" s="86"/>
      <c r="K397" s="84"/>
      <c r="L397" s="86"/>
      <c r="M397" s="84"/>
      <c r="N397" s="86" t="s">
        <v>341</v>
      </c>
      <c r="O397" s="84"/>
      <c r="P397" s="84"/>
      <c r="Q397" s="84"/>
      <c r="R397" s="105"/>
      <c r="S397" s="95"/>
      <c r="T397" s="107"/>
      <c r="U397" s="95"/>
      <c r="V397" s="22">
        <v>5</v>
      </c>
      <c r="W397" s="41" t="s">
        <v>263</v>
      </c>
      <c r="X397" s="40">
        <v>42705</v>
      </c>
      <c r="Y397" s="40">
        <v>42735</v>
      </c>
      <c r="Z397" s="86"/>
      <c r="AA397" s="110"/>
      <c r="AB397" s="86"/>
      <c r="AC397" s="100"/>
    </row>
    <row r="398" spans="2:29" ht="34.200000000000003" customHeight="1" x14ac:dyDescent="0.3">
      <c r="B398" s="126"/>
      <c r="C398" s="126"/>
      <c r="D398" s="126"/>
      <c r="E398" s="126"/>
      <c r="F398" s="117"/>
      <c r="G398" s="85">
        <v>6</v>
      </c>
      <c r="H398" s="86" t="str">
        <f>+VLOOKUP(N398,'TC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398" s="82" t="str">
        <f>+VLOOKUP(N398,'TC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398" s="86" t="str">
        <f>+VLOOKUP(N398,'TC 30 agosto'!$A:$AQ,15,FALSE)</f>
        <v>Transparencia, participación y servicio al ciudadano</v>
      </c>
      <c r="K398" s="82" t="str">
        <f>+VLOOKUP(N398,'TC 2 junio'!$1:$1048576,15,FALSE)</f>
        <v>Transparencia, participación y servicio al ciudadano</v>
      </c>
      <c r="L398" s="86" t="str">
        <f>+VLOOKUP(N398,'TC 30 agosto'!$A:$AQ,17,FALSE)</f>
        <v>Servicio al Ciudadano</v>
      </c>
      <c r="M398" s="82" t="str">
        <f>+VLOOKUP(N398,'TC 2 junio'!$1:$1048576,17,FALSE)</f>
        <v>Servicio al Ciudadano</v>
      </c>
      <c r="N398" s="86" t="s">
        <v>342</v>
      </c>
      <c r="O398" s="82" t="str">
        <f>+VLOOKUP(N398,'TC 30 agosto'!$A:$AQ,23,FALSE)</f>
        <v>PA-73</v>
      </c>
      <c r="P398" s="82" t="str">
        <f>+VLOOKUP(N398,'TC 30 agosto'!$A:$AQ,24,FALSE)</f>
        <v>Porcentaje de Implementación del Modelo de servicio puntos de atención ICBF a nivel nacional.</v>
      </c>
      <c r="Q398" s="82" t="str">
        <f>+VLOOKUP(N398,'TC 3 junio'!$V:$W,2,FALSE)</f>
        <v>Porcentaje de Implementación del Modelo de servicio puntos de atención ICBF a nivel nacional.</v>
      </c>
      <c r="R398" s="103">
        <f>+VLOOKUP(N398,'TC 30 agosto'!$A:$AQ,29,FALSE)</f>
        <v>0.3</v>
      </c>
      <c r="S398" s="93">
        <f>+VLOOKUP(N398,'TC 2 junio'!$1:$1048576,29,FALSE)</f>
        <v>0.3</v>
      </c>
      <c r="T398" s="106"/>
      <c r="U398" s="96">
        <f>+VLOOKUP(N398,'TC 30 agosto'!$1:$1048576,31,FALSE)</f>
        <v>0</v>
      </c>
      <c r="V398" s="21">
        <v>1</v>
      </c>
      <c r="W398" s="39" t="s">
        <v>264</v>
      </c>
      <c r="X398" s="40">
        <v>42401</v>
      </c>
      <c r="Y398" s="40">
        <v>42551</v>
      </c>
      <c r="Z398" s="86" t="s">
        <v>94</v>
      </c>
      <c r="AA398" s="108" t="str">
        <f>+VLOOKUP(N398,'TC 30 agosto'!$A:$F,6,FALSE)</f>
        <v>Relación con el ciudadano</v>
      </c>
      <c r="AB398" s="86" t="s">
        <v>348</v>
      </c>
      <c r="AC398" s="100" t="str">
        <f>+VLOOKUP(N398,'TC 30 agosto'!$A:$V,22,FALSE)</f>
        <v>Dirección de Servicios y Atención</v>
      </c>
    </row>
    <row r="399" spans="2:29" ht="34.200000000000003" customHeight="1" x14ac:dyDescent="0.3">
      <c r="B399" s="126"/>
      <c r="C399" s="126"/>
      <c r="D399" s="126"/>
      <c r="E399" s="126"/>
      <c r="F399" s="117"/>
      <c r="G399" s="85"/>
      <c r="H399" s="86"/>
      <c r="I399" s="83"/>
      <c r="J399" s="86"/>
      <c r="K399" s="83"/>
      <c r="L399" s="86"/>
      <c r="M399" s="83"/>
      <c r="N399" s="86" t="s">
        <v>342</v>
      </c>
      <c r="O399" s="83"/>
      <c r="P399" s="83"/>
      <c r="Q399" s="83"/>
      <c r="R399" s="104"/>
      <c r="S399" s="94"/>
      <c r="T399" s="107"/>
      <c r="U399" s="94"/>
      <c r="V399" s="21">
        <v>2</v>
      </c>
      <c r="W399" s="39" t="s">
        <v>265</v>
      </c>
      <c r="X399" s="40">
        <v>42552</v>
      </c>
      <c r="Y399" s="40">
        <v>42643</v>
      </c>
      <c r="Z399" s="86"/>
      <c r="AA399" s="109"/>
      <c r="AB399" s="86"/>
      <c r="AC399" s="100"/>
    </row>
    <row r="400" spans="2:29" ht="34.200000000000003" customHeight="1" x14ac:dyDescent="0.3">
      <c r="B400" s="126"/>
      <c r="C400" s="126"/>
      <c r="D400" s="126"/>
      <c r="E400" s="126"/>
      <c r="F400" s="117"/>
      <c r="G400" s="85"/>
      <c r="H400" s="86"/>
      <c r="I400" s="83"/>
      <c r="J400" s="86"/>
      <c r="K400" s="83"/>
      <c r="L400" s="86"/>
      <c r="M400" s="83"/>
      <c r="N400" s="86" t="s">
        <v>342</v>
      </c>
      <c r="O400" s="83"/>
      <c r="P400" s="83"/>
      <c r="Q400" s="83"/>
      <c r="R400" s="104"/>
      <c r="S400" s="94"/>
      <c r="T400" s="107"/>
      <c r="U400" s="94"/>
      <c r="V400" s="21">
        <v>3</v>
      </c>
      <c r="W400" s="39" t="s">
        <v>661</v>
      </c>
      <c r="X400" s="40">
        <v>42644</v>
      </c>
      <c r="Y400" s="40">
        <v>42704</v>
      </c>
      <c r="Z400" s="86"/>
      <c r="AA400" s="109"/>
      <c r="AB400" s="86"/>
      <c r="AC400" s="100"/>
    </row>
    <row r="401" spans="2:29" ht="34.200000000000003" customHeight="1" x14ac:dyDescent="0.3">
      <c r="B401" s="126"/>
      <c r="C401" s="126"/>
      <c r="D401" s="126"/>
      <c r="E401" s="126"/>
      <c r="F401" s="117"/>
      <c r="G401" s="85"/>
      <c r="H401" s="86"/>
      <c r="I401" s="83"/>
      <c r="J401" s="86"/>
      <c r="K401" s="83"/>
      <c r="L401" s="86"/>
      <c r="M401" s="83"/>
      <c r="N401" s="86" t="s">
        <v>342</v>
      </c>
      <c r="O401" s="83"/>
      <c r="P401" s="83"/>
      <c r="Q401" s="83"/>
      <c r="R401" s="104"/>
      <c r="S401" s="94"/>
      <c r="T401" s="107"/>
      <c r="U401" s="94"/>
      <c r="V401" s="22">
        <v>4</v>
      </c>
      <c r="W401" s="41" t="s">
        <v>266</v>
      </c>
      <c r="X401" s="40">
        <v>42705</v>
      </c>
      <c r="Y401" s="40">
        <v>42735</v>
      </c>
      <c r="Z401" s="86"/>
      <c r="AA401" s="109"/>
      <c r="AB401" s="86"/>
      <c r="AC401" s="100"/>
    </row>
    <row r="402" spans="2:29" ht="34.200000000000003" customHeight="1" x14ac:dyDescent="0.3">
      <c r="B402" s="126"/>
      <c r="C402" s="126"/>
      <c r="D402" s="126"/>
      <c r="E402" s="126"/>
      <c r="F402" s="117"/>
      <c r="G402" s="85"/>
      <c r="H402" s="86"/>
      <c r="I402" s="84"/>
      <c r="J402" s="86"/>
      <c r="K402" s="84"/>
      <c r="L402" s="86"/>
      <c r="M402" s="84"/>
      <c r="N402" s="86" t="s">
        <v>342</v>
      </c>
      <c r="O402" s="84"/>
      <c r="P402" s="84"/>
      <c r="Q402" s="84"/>
      <c r="R402" s="105"/>
      <c r="S402" s="95"/>
      <c r="T402" s="107"/>
      <c r="U402" s="95"/>
      <c r="V402" s="22">
        <v>5</v>
      </c>
      <c r="W402" s="44"/>
      <c r="X402" s="43"/>
      <c r="Y402" s="43"/>
      <c r="Z402" s="86"/>
      <c r="AA402" s="110"/>
      <c r="AB402" s="86"/>
      <c r="AC402" s="100"/>
    </row>
    <row r="403" spans="2:29" ht="34.200000000000003" customHeight="1" x14ac:dyDescent="0.3">
      <c r="B403" s="126"/>
      <c r="C403" s="126"/>
      <c r="D403" s="126"/>
      <c r="E403" s="126"/>
      <c r="F403" s="117"/>
      <c r="G403" s="85">
        <v>6</v>
      </c>
      <c r="H403" s="86" t="str">
        <f>+VLOOKUP(N403,'TC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03" s="82" t="str">
        <f>+VLOOKUP(N403,'TC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03" s="86" t="str">
        <f>+VLOOKUP(N403,'TC 30 agosto'!$A:$AQ,15,FALSE)</f>
        <v>Transparencia, participación y servicio al ciudadano</v>
      </c>
      <c r="K403" s="82" t="str">
        <f>+VLOOKUP(N403,'TC 2 junio'!$1:$1048576,15,FALSE)</f>
        <v>Transparencia, participación y servicio al ciudadano</v>
      </c>
      <c r="L403" s="86" t="str">
        <f>+VLOOKUP(N403,'TC 30 agosto'!$A:$AQ,17,FALSE)</f>
        <v>Servicio al Ciudadano</v>
      </c>
      <c r="M403" s="82" t="str">
        <f>+VLOOKUP(N403,'TC 2 junio'!$1:$1048576,17,FALSE)</f>
        <v>Servicio al Ciudadano</v>
      </c>
      <c r="N403" s="86" t="s">
        <v>343</v>
      </c>
      <c r="O403" s="82" t="str">
        <f>+VLOOKUP(N403,'TC 30 agosto'!$A:$AQ,23,FALSE)</f>
        <v>PA-74</v>
      </c>
      <c r="P403" s="82" t="str">
        <f>+VLOOKUP(N403,'TC 30 agosto'!$A:$AQ,24,FALSE)</f>
        <v>Porcentaje de quejas, reclamos y sugerencias solucionados oportunamente</v>
      </c>
      <c r="Q403" s="82" t="str">
        <f>+VLOOKUP(N403,'TC 3 junio'!$V:$W,2,FALSE)</f>
        <v>Porcentaje de quejas, reclamos y sugerencias solucionados oportunamente</v>
      </c>
      <c r="R403" s="103">
        <f>+VLOOKUP(N403,'TC 30 agosto'!$A:$AQ,29,FALSE)</f>
        <v>1</v>
      </c>
      <c r="S403" s="93">
        <f>+VLOOKUP(N403,'TC 2 junio'!$1:$1048576,29,FALSE)</f>
        <v>1</v>
      </c>
      <c r="T403" s="118" t="s">
        <v>685</v>
      </c>
      <c r="U403" s="96" t="str">
        <f>+VLOOKUP(N403,'TC 30 agosto'!$1:$1048576,31,FALSE)</f>
        <v>x</v>
      </c>
      <c r="V403" s="21">
        <v>1</v>
      </c>
      <c r="W403" s="39" t="s">
        <v>662</v>
      </c>
      <c r="X403" s="40">
        <v>42401</v>
      </c>
      <c r="Y403" s="40">
        <v>42429</v>
      </c>
      <c r="Z403" s="86" t="s">
        <v>94</v>
      </c>
      <c r="AA403" s="108" t="str">
        <f>+VLOOKUP(N403,'TC 30 agosto'!$A:$F,6,FALSE)</f>
        <v>Relación con el ciudadano</v>
      </c>
      <c r="AB403" s="86" t="s">
        <v>348</v>
      </c>
      <c r="AC403" s="100" t="str">
        <f>+VLOOKUP(N403,'TC 30 agosto'!$A:$V,22,FALSE)</f>
        <v>Dirección de Servicios y Atención</v>
      </c>
    </row>
    <row r="404" spans="2:29" ht="46.8" customHeight="1" x14ac:dyDescent="0.3">
      <c r="B404" s="126"/>
      <c r="C404" s="126"/>
      <c r="D404" s="126"/>
      <c r="E404" s="126"/>
      <c r="F404" s="117"/>
      <c r="G404" s="85"/>
      <c r="H404" s="86"/>
      <c r="I404" s="83"/>
      <c r="J404" s="86"/>
      <c r="K404" s="83"/>
      <c r="L404" s="86"/>
      <c r="M404" s="83"/>
      <c r="N404" s="86" t="s">
        <v>343</v>
      </c>
      <c r="O404" s="83"/>
      <c r="P404" s="83"/>
      <c r="Q404" s="83"/>
      <c r="R404" s="104"/>
      <c r="S404" s="94"/>
      <c r="T404" s="119"/>
      <c r="U404" s="94"/>
      <c r="V404" s="21">
        <v>2</v>
      </c>
      <c r="W404" s="39" t="s">
        <v>663</v>
      </c>
      <c r="X404" s="40">
        <v>42370</v>
      </c>
      <c r="Y404" s="40">
        <v>42735</v>
      </c>
      <c r="Z404" s="86"/>
      <c r="AA404" s="109"/>
      <c r="AB404" s="86"/>
      <c r="AC404" s="100"/>
    </row>
    <row r="405" spans="2:29" ht="34.200000000000003" customHeight="1" x14ac:dyDescent="0.3">
      <c r="B405" s="126"/>
      <c r="C405" s="126"/>
      <c r="D405" s="126"/>
      <c r="E405" s="126"/>
      <c r="F405" s="117"/>
      <c r="G405" s="85"/>
      <c r="H405" s="86"/>
      <c r="I405" s="83"/>
      <c r="J405" s="86"/>
      <c r="K405" s="83"/>
      <c r="L405" s="86"/>
      <c r="M405" s="83"/>
      <c r="N405" s="86" t="s">
        <v>343</v>
      </c>
      <c r="O405" s="83"/>
      <c r="P405" s="83"/>
      <c r="Q405" s="83"/>
      <c r="R405" s="104"/>
      <c r="S405" s="94"/>
      <c r="T405" s="119"/>
      <c r="U405" s="94"/>
      <c r="V405" s="21">
        <v>3</v>
      </c>
      <c r="W405" s="39" t="s">
        <v>664</v>
      </c>
      <c r="X405" s="40">
        <v>42401</v>
      </c>
      <c r="Y405" s="40">
        <v>42551</v>
      </c>
      <c r="Z405" s="86"/>
      <c r="AA405" s="109"/>
      <c r="AB405" s="86"/>
      <c r="AC405" s="100"/>
    </row>
    <row r="406" spans="2:29" ht="34.200000000000003" customHeight="1" x14ac:dyDescent="0.3">
      <c r="B406" s="126"/>
      <c r="C406" s="126"/>
      <c r="D406" s="126"/>
      <c r="E406" s="126"/>
      <c r="F406" s="117"/>
      <c r="G406" s="85"/>
      <c r="H406" s="86"/>
      <c r="I406" s="83"/>
      <c r="J406" s="86"/>
      <c r="K406" s="83"/>
      <c r="L406" s="86"/>
      <c r="M406" s="83"/>
      <c r="N406" s="86" t="s">
        <v>343</v>
      </c>
      <c r="O406" s="83"/>
      <c r="P406" s="83"/>
      <c r="Q406" s="83"/>
      <c r="R406" s="104"/>
      <c r="S406" s="94"/>
      <c r="T406" s="119"/>
      <c r="U406" s="94"/>
      <c r="V406" s="22">
        <v>4</v>
      </c>
      <c r="W406" s="41" t="s">
        <v>267</v>
      </c>
      <c r="X406" s="40">
        <v>42401</v>
      </c>
      <c r="Y406" s="40">
        <v>42735</v>
      </c>
      <c r="Z406" s="86"/>
      <c r="AA406" s="109"/>
      <c r="AB406" s="86"/>
      <c r="AC406" s="100"/>
    </row>
    <row r="407" spans="2:29" ht="34.200000000000003" customHeight="1" x14ac:dyDescent="0.3">
      <c r="B407" s="126"/>
      <c r="C407" s="126"/>
      <c r="D407" s="126"/>
      <c r="E407" s="126"/>
      <c r="F407" s="117"/>
      <c r="G407" s="85"/>
      <c r="H407" s="86"/>
      <c r="I407" s="84"/>
      <c r="J407" s="86"/>
      <c r="K407" s="84"/>
      <c r="L407" s="86"/>
      <c r="M407" s="84"/>
      <c r="N407" s="86" t="s">
        <v>343</v>
      </c>
      <c r="O407" s="84"/>
      <c r="P407" s="84"/>
      <c r="Q407" s="84"/>
      <c r="R407" s="105"/>
      <c r="S407" s="95"/>
      <c r="T407" s="119"/>
      <c r="U407" s="95"/>
      <c r="V407" s="22">
        <v>5</v>
      </c>
      <c r="W407" s="44"/>
      <c r="X407" s="43"/>
      <c r="Y407" s="43"/>
      <c r="Z407" s="86"/>
      <c r="AA407" s="110"/>
      <c r="AB407" s="86"/>
      <c r="AC407" s="100"/>
    </row>
    <row r="408" spans="2:29" ht="34.200000000000003" customHeight="1" x14ac:dyDescent="0.3">
      <c r="B408" s="126"/>
      <c r="C408" s="126"/>
      <c r="D408" s="126"/>
      <c r="E408" s="126"/>
      <c r="F408" s="117"/>
      <c r="G408" s="85">
        <v>6</v>
      </c>
      <c r="H408" s="86" t="str">
        <f>+VLOOKUP(N408,'TC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08" s="82" t="str">
        <f>+VLOOKUP(N408,'TC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08" s="86" t="str">
        <f>+VLOOKUP(N408,'TC 30 agosto'!$A:$AQ,15,FALSE)</f>
        <v>Gestión del talento humano</v>
      </c>
      <c r="K408" s="82" t="str">
        <f>+VLOOKUP(N408,'TC 2 junio'!$1:$1048576,15,FALSE)</f>
        <v>Gestión del talento humano</v>
      </c>
      <c r="L408" s="86" t="str">
        <f>+VLOOKUP(N408,'TC 30 agosto'!$A:$AQ,17,FALSE)</f>
        <v>Plan Estratégico de Recursos Humanos</v>
      </c>
      <c r="M408" s="82" t="str">
        <f>+VLOOKUP(N408,'TC 2 junio'!$1:$1048576,17,FALSE)</f>
        <v>Plan Estratégico de Recursos Humanos</v>
      </c>
      <c r="N408" s="86" t="s">
        <v>344</v>
      </c>
      <c r="O408" s="82" t="str">
        <f>+VLOOKUP(N408,'TC 30 agosto'!$A:$AQ,23,FALSE)</f>
        <v>PA-49</v>
      </c>
      <c r="P408" s="82" t="str">
        <f>+VLOOKUP(N408,'TC 30 agosto'!$A:$AQ,24,FALSE)</f>
        <v>Porcentaje de avance en la implementación del Plan Estratégico de Gestión Humana.</v>
      </c>
      <c r="Q408" s="82" t="str">
        <f>+VLOOKUP(N408,'TC 3 junio'!$V:$W,2,FALSE)</f>
        <v>Porcentaje de avance en la implementación del Plan Estratégico de Gestión Humana.</v>
      </c>
      <c r="R408" s="103">
        <f>+VLOOKUP(N408,'TC 30 agosto'!$A:$AQ,29,FALSE)</f>
        <v>1</v>
      </c>
      <c r="S408" s="93">
        <f>+VLOOKUP(N408,'TC 2 junio'!$1:$1048576,29,FALSE)</f>
        <v>1</v>
      </c>
      <c r="T408" s="106"/>
      <c r="U408" s="96">
        <f>+VLOOKUP(N408,'TC 30 agosto'!$1:$1048576,31,FALSE)</f>
        <v>0</v>
      </c>
      <c r="V408" s="21">
        <v>1</v>
      </c>
      <c r="W408" s="39" t="s">
        <v>665</v>
      </c>
      <c r="X408" s="40">
        <v>42370</v>
      </c>
      <c r="Y408" s="40">
        <v>42415</v>
      </c>
      <c r="Z408" s="86" t="s">
        <v>26</v>
      </c>
      <c r="AA408" s="108" t="str">
        <f>+VLOOKUP(N408,'TC 30 agosto'!$A:$F,6,FALSE)</f>
        <v xml:space="preserve">Gestión de talento humano </v>
      </c>
      <c r="AB408" s="86" t="s">
        <v>349</v>
      </c>
      <c r="AC408" s="100" t="str">
        <f>+VLOOKUP(N408,'TC 30 agosto'!$A:$V,22,FALSE)</f>
        <v>Dirección de Gestión Humana</v>
      </c>
    </row>
    <row r="409" spans="2:29" ht="34.200000000000003" customHeight="1" x14ac:dyDescent="0.3">
      <c r="B409" s="126"/>
      <c r="C409" s="126"/>
      <c r="D409" s="126"/>
      <c r="E409" s="126"/>
      <c r="F409" s="117"/>
      <c r="G409" s="85"/>
      <c r="H409" s="86"/>
      <c r="I409" s="83"/>
      <c r="J409" s="86"/>
      <c r="K409" s="83"/>
      <c r="L409" s="86"/>
      <c r="M409" s="83"/>
      <c r="N409" s="86" t="s">
        <v>344</v>
      </c>
      <c r="O409" s="83"/>
      <c r="P409" s="83"/>
      <c r="Q409" s="83"/>
      <c r="R409" s="104"/>
      <c r="S409" s="94"/>
      <c r="T409" s="107"/>
      <c r="U409" s="94"/>
      <c r="V409" s="21">
        <v>2</v>
      </c>
      <c r="W409" s="39" t="s">
        <v>284</v>
      </c>
      <c r="X409" s="40">
        <v>42415</v>
      </c>
      <c r="Y409" s="40">
        <v>42704</v>
      </c>
      <c r="Z409" s="86"/>
      <c r="AA409" s="109"/>
      <c r="AB409" s="86"/>
      <c r="AC409" s="100"/>
    </row>
    <row r="410" spans="2:29" ht="34.200000000000003" customHeight="1" x14ac:dyDescent="0.3">
      <c r="B410" s="126"/>
      <c r="C410" s="126"/>
      <c r="D410" s="126"/>
      <c r="E410" s="126"/>
      <c r="F410" s="117"/>
      <c r="G410" s="85"/>
      <c r="H410" s="86"/>
      <c r="I410" s="83"/>
      <c r="J410" s="86"/>
      <c r="K410" s="83"/>
      <c r="L410" s="86"/>
      <c r="M410" s="83"/>
      <c r="N410" s="86" t="s">
        <v>344</v>
      </c>
      <c r="O410" s="83"/>
      <c r="P410" s="83"/>
      <c r="Q410" s="83"/>
      <c r="R410" s="104"/>
      <c r="S410" s="94"/>
      <c r="T410" s="107"/>
      <c r="U410" s="94"/>
      <c r="V410" s="21">
        <v>3</v>
      </c>
      <c r="W410" s="39" t="s">
        <v>666</v>
      </c>
      <c r="X410" s="40">
        <v>42415</v>
      </c>
      <c r="Y410" s="40">
        <v>42704</v>
      </c>
      <c r="Z410" s="86"/>
      <c r="AA410" s="109"/>
      <c r="AB410" s="86"/>
      <c r="AC410" s="100"/>
    </row>
    <row r="411" spans="2:29" ht="34.200000000000003" customHeight="1" x14ac:dyDescent="0.3">
      <c r="B411" s="126"/>
      <c r="C411" s="126"/>
      <c r="D411" s="126"/>
      <c r="E411" s="126"/>
      <c r="F411" s="117"/>
      <c r="G411" s="85"/>
      <c r="H411" s="86"/>
      <c r="I411" s="83"/>
      <c r="J411" s="86"/>
      <c r="K411" s="83"/>
      <c r="L411" s="86"/>
      <c r="M411" s="83"/>
      <c r="N411" s="86" t="s">
        <v>344</v>
      </c>
      <c r="O411" s="83"/>
      <c r="P411" s="83"/>
      <c r="Q411" s="83"/>
      <c r="R411" s="104"/>
      <c r="S411" s="94"/>
      <c r="T411" s="107"/>
      <c r="U411" s="94"/>
      <c r="V411" s="22">
        <v>4</v>
      </c>
      <c r="W411" s="41" t="s">
        <v>285</v>
      </c>
      <c r="X411" s="40">
        <v>42705</v>
      </c>
      <c r="Y411" s="40">
        <v>42734</v>
      </c>
      <c r="Z411" s="86"/>
      <c r="AA411" s="109"/>
      <c r="AB411" s="86"/>
      <c r="AC411" s="100"/>
    </row>
    <row r="412" spans="2:29" ht="34.200000000000003" customHeight="1" x14ac:dyDescent="0.3">
      <c r="B412" s="126"/>
      <c r="C412" s="126"/>
      <c r="D412" s="126"/>
      <c r="E412" s="126"/>
      <c r="F412" s="117"/>
      <c r="G412" s="85"/>
      <c r="H412" s="86"/>
      <c r="I412" s="84"/>
      <c r="J412" s="86"/>
      <c r="K412" s="84"/>
      <c r="L412" s="86"/>
      <c r="M412" s="84"/>
      <c r="N412" s="86" t="s">
        <v>344</v>
      </c>
      <c r="O412" s="84"/>
      <c r="P412" s="84"/>
      <c r="Q412" s="84"/>
      <c r="R412" s="105"/>
      <c r="S412" s="95"/>
      <c r="T412" s="107"/>
      <c r="U412" s="95"/>
      <c r="V412" s="22">
        <v>5</v>
      </c>
      <c r="W412" s="41" t="s">
        <v>286</v>
      </c>
      <c r="X412" s="40">
        <v>42719</v>
      </c>
      <c r="Y412" s="40">
        <v>42734</v>
      </c>
      <c r="Z412" s="86"/>
      <c r="AA412" s="110"/>
      <c r="AB412" s="86"/>
      <c r="AC412" s="100"/>
    </row>
    <row r="413" spans="2:29" ht="34.200000000000003" customHeight="1" x14ac:dyDescent="0.3">
      <c r="B413" s="126"/>
      <c r="C413" s="126"/>
      <c r="D413" s="126"/>
      <c r="E413" s="126"/>
      <c r="F413" s="117"/>
      <c r="G413" s="85">
        <v>6</v>
      </c>
      <c r="H413" s="86" t="str">
        <f>+VLOOKUP(N413,'TC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13" s="82" t="str">
        <f>+VLOOKUP(N413,'TC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13" s="86" t="str">
        <f>+VLOOKUP(N413,'TC 30 agosto'!$A:$AQ,15,FALSE)</f>
        <v>Gestión del talento humano</v>
      </c>
      <c r="K413" s="82" t="str">
        <f>+VLOOKUP(N413,'TC 2 junio'!$1:$1048576,15,FALSE)</f>
        <v>Gestión del talento humano</v>
      </c>
      <c r="L413" s="86" t="str">
        <f>+VLOOKUP(N413,'TC 30 agosto'!$A:$AQ,17,FALSE)</f>
        <v>Plan Anual de Vacantes</v>
      </c>
      <c r="M413" s="82" t="str">
        <f>+VLOOKUP(N413,'TC 2 junio'!$1:$1048576,17,FALSE)</f>
        <v>Plan Anual de Vacantes</v>
      </c>
      <c r="N413" s="86" t="s">
        <v>345</v>
      </c>
      <c r="O413" s="82" t="str">
        <f>+VLOOKUP(N413,'TC 30 agosto'!$A:$AQ,23,FALSE)</f>
        <v>PA-47</v>
      </c>
      <c r="P413" s="82" t="str">
        <f>+VLOOKUP(N413,'TC 30 agosto'!$A:$AQ,24,FALSE)</f>
        <v>Porcentaje de vacantes en la planta global</v>
      </c>
      <c r="Q413" s="82" t="str">
        <f>+VLOOKUP(N413,'TC 3 junio'!$V:$W,2,FALSE)</f>
        <v>Porcentaje de vacantes en la planta global</v>
      </c>
      <c r="R413" s="103">
        <f>+VLOOKUP(N413,'TC 30 agosto'!$A:$AQ,29,FALSE)</f>
        <v>1</v>
      </c>
      <c r="S413" s="93">
        <f>+VLOOKUP(N413,'TC 2 junio'!$1:$1048576,29,FALSE)</f>
        <v>1</v>
      </c>
      <c r="T413" s="106"/>
      <c r="U413" s="96">
        <f>+VLOOKUP(N413,'TC 30 agosto'!$1:$1048576,31,FALSE)</f>
        <v>0</v>
      </c>
      <c r="V413" s="21">
        <v>1</v>
      </c>
      <c r="W413" s="39" t="s">
        <v>276</v>
      </c>
      <c r="X413" s="40">
        <v>42370</v>
      </c>
      <c r="Y413" s="40">
        <v>42704</v>
      </c>
      <c r="Z413" s="86" t="s">
        <v>26</v>
      </c>
      <c r="AA413" s="108" t="str">
        <f>+VLOOKUP(N413,'TC 30 agosto'!$A:$F,6,FALSE)</f>
        <v xml:space="preserve">Gestión de talento humano </v>
      </c>
      <c r="AB413" s="86" t="s">
        <v>349</v>
      </c>
      <c r="AC413" s="100" t="str">
        <f>+VLOOKUP(N413,'TC 30 agosto'!$A:$V,22,FALSE)</f>
        <v>Dirección de Gestión Humana</v>
      </c>
    </row>
    <row r="414" spans="2:29" ht="34.200000000000003" customHeight="1" x14ac:dyDescent="0.3">
      <c r="B414" s="126"/>
      <c r="C414" s="126"/>
      <c r="D414" s="126"/>
      <c r="E414" s="126"/>
      <c r="F414" s="117"/>
      <c r="G414" s="85"/>
      <c r="H414" s="86"/>
      <c r="I414" s="83"/>
      <c r="J414" s="86"/>
      <c r="K414" s="83"/>
      <c r="L414" s="86"/>
      <c r="M414" s="83"/>
      <c r="N414" s="86" t="s">
        <v>345</v>
      </c>
      <c r="O414" s="83"/>
      <c r="P414" s="83"/>
      <c r="Q414" s="83"/>
      <c r="R414" s="104"/>
      <c r="S414" s="94"/>
      <c r="T414" s="107"/>
      <c r="U414" s="94"/>
      <c r="V414" s="21">
        <v>2</v>
      </c>
      <c r="W414" s="39" t="s">
        <v>277</v>
      </c>
      <c r="X414" s="40">
        <v>42401</v>
      </c>
      <c r="Y414" s="40">
        <v>42724</v>
      </c>
      <c r="Z414" s="86"/>
      <c r="AA414" s="109"/>
      <c r="AB414" s="86"/>
      <c r="AC414" s="100"/>
    </row>
    <row r="415" spans="2:29" ht="34.200000000000003" customHeight="1" x14ac:dyDescent="0.3">
      <c r="B415" s="126"/>
      <c r="C415" s="126"/>
      <c r="D415" s="126"/>
      <c r="E415" s="126"/>
      <c r="F415" s="117"/>
      <c r="G415" s="85"/>
      <c r="H415" s="86"/>
      <c r="I415" s="83"/>
      <c r="J415" s="86"/>
      <c r="K415" s="83"/>
      <c r="L415" s="86"/>
      <c r="M415" s="83"/>
      <c r="N415" s="86" t="s">
        <v>345</v>
      </c>
      <c r="O415" s="83"/>
      <c r="P415" s="83"/>
      <c r="Q415" s="83"/>
      <c r="R415" s="104"/>
      <c r="S415" s="94"/>
      <c r="T415" s="107"/>
      <c r="U415" s="94"/>
      <c r="V415" s="21">
        <v>3</v>
      </c>
      <c r="W415" s="39" t="s">
        <v>667</v>
      </c>
      <c r="X415" s="40">
        <v>42401</v>
      </c>
      <c r="Y415" s="40">
        <v>42724</v>
      </c>
      <c r="Z415" s="86"/>
      <c r="AA415" s="109"/>
      <c r="AB415" s="86"/>
      <c r="AC415" s="100"/>
    </row>
    <row r="416" spans="2:29" ht="34.200000000000003" customHeight="1" x14ac:dyDescent="0.3">
      <c r="B416" s="126"/>
      <c r="C416" s="126"/>
      <c r="D416" s="126"/>
      <c r="E416" s="126"/>
      <c r="F416" s="117"/>
      <c r="G416" s="85"/>
      <c r="H416" s="86"/>
      <c r="I416" s="83"/>
      <c r="J416" s="86"/>
      <c r="K416" s="83"/>
      <c r="L416" s="86"/>
      <c r="M416" s="83"/>
      <c r="N416" s="86" t="s">
        <v>345</v>
      </c>
      <c r="O416" s="83"/>
      <c r="P416" s="83"/>
      <c r="Q416" s="83"/>
      <c r="R416" s="104"/>
      <c r="S416" s="94"/>
      <c r="T416" s="107"/>
      <c r="U416" s="94"/>
      <c r="V416" s="22">
        <v>4</v>
      </c>
      <c r="W416" s="41" t="s">
        <v>278</v>
      </c>
      <c r="X416" s="40">
        <v>42401</v>
      </c>
      <c r="Y416" s="40">
        <v>42724</v>
      </c>
      <c r="Z416" s="86"/>
      <c r="AA416" s="109"/>
      <c r="AB416" s="86"/>
      <c r="AC416" s="100"/>
    </row>
    <row r="417" spans="2:29" ht="34.200000000000003" customHeight="1" x14ac:dyDescent="0.3">
      <c r="B417" s="126"/>
      <c r="C417" s="126"/>
      <c r="D417" s="126"/>
      <c r="E417" s="126"/>
      <c r="F417" s="117"/>
      <c r="G417" s="85"/>
      <c r="H417" s="86"/>
      <c r="I417" s="84"/>
      <c r="J417" s="86"/>
      <c r="K417" s="84"/>
      <c r="L417" s="86"/>
      <c r="M417" s="84"/>
      <c r="N417" s="86" t="s">
        <v>345</v>
      </c>
      <c r="O417" s="84"/>
      <c r="P417" s="84"/>
      <c r="Q417" s="84"/>
      <c r="R417" s="105"/>
      <c r="S417" s="95"/>
      <c r="T417" s="107"/>
      <c r="U417" s="95"/>
      <c r="V417" s="22">
        <v>5</v>
      </c>
      <c r="W417" s="44"/>
      <c r="X417" s="43"/>
      <c r="Y417" s="43"/>
      <c r="Z417" s="86"/>
      <c r="AA417" s="110"/>
      <c r="AB417" s="86"/>
      <c r="AC417" s="100"/>
    </row>
    <row r="418" spans="2:29" ht="34.200000000000003" customHeight="1" x14ac:dyDescent="0.3">
      <c r="B418" s="126"/>
      <c r="C418" s="126"/>
      <c r="D418" s="126"/>
      <c r="E418" s="126"/>
      <c r="F418" s="117"/>
      <c r="G418" s="85">
        <v>6</v>
      </c>
      <c r="H418" s="86" t="str">
        <f>+VLOOKUP(N418,'TC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18" s="82" t="str">
        <f>+VLOOKUP(N418,'TC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18" s="86" t="str">
        <f>+VLOOKUP(N418,'TC 30 agosto'!$A:$AQ,15,FALSE)</f>
        <v>Gestión del talento humano</v>
      </c>
      <c r="K418" s="82" t="str">
        <f>+VLOOKUP(N418,'TC 2 junio'!$1:$1048576,15,FALSE)</f>
        <v>Gestión del talento humano</v>
      </c>
      <c r="L418" s="86" t="str">
        <f>+VLOOKUP(N418,'TC 30 agosto'!$A:$AQ,17,FALSE)</f>
        <v>Capacitación</v>
      </c>
      <c r="M418" s="82" t="str">
        <f>+VLOOKUP(N418,'TC 2 junio'!$1:$1048576,17,FALSE)</f>
        <v>Capacitación</v>
      </c>
      <c r="N418" s="86" t="s">
        <v>346</v>
      </c>
      <c r="O418" s="82" t="str">
        <f>+VLOOKUP(N418,'TC 30 agosto'!$A:$AQ,23,FALSE)</f>
        <v>PA-48</v>
      </c>
      <c r="P418" s="82" t="str">
        <f>+VLOOKUP(N418,'TC 30 agosto'!$A:$AQ,24,FALSE)</f>
        <v>Porcentaje de servidores capacitados</v>
      </c>
      <c r="Q418" s="82" t="str">
        <f>+VLOOKUP(N418,'TC 3 junio'!$V:$W,2,FALSE)</f>
        <v>Porcentaje de servidores capacitados</v>
      </c>
      <c r="R418" s="103">
        <f>+VLOOKUP(N418,'TC 30 agosto'!$A:$AQ,29,FALSE)</f>
        <v>0.87</v>
      </c>
      <c r="S418" s="93">
        <f>+VLOOKUP(N418,'TC 2 junio'!$1:$1048576,29,FALSE)</f>
        <v>0.87</v>
      </c>
      <c r="T418" s="118" t="s">
        <v>685</v>
      </c>
      <c r="U418" s="96" t="str">
        <f>+VLOOKUP(N418,'TC 30 agosto'!$1:$1048576,31,FALSE)</f>
        <v>x</v>
      </c>
      <c r="V418" s="21">
        <v>1</v>
      </c>
      <c r="W418" s="39" t="s">
        <v>279</v>
      </c>
      <c r="X418" s="40">
        <v>42370</v>
      </c>
      <c r="Y418" s="40">
        <v>42459</v>
      </c>
      <c r="Z418" s="86" t="s">
        <v>26</v>
      </c>
      <c r="AA418" s="108" t="str">
        <f>+VLOOKUP(N418,'TC 30 agosto'!$A:$F,6,FALSE)</f>
        <v xml:space="preserve">Gestión de talento humano </v>
      </c>
      <c r="AB418" s="86" t="s">
        <v>349</v>
      </c>
      <c r="AC418" s="100" t="str">
        <f>+VLOOKUP(N418,'TC 30 agosto'!$A:$V,22,FALSE)</f>
        <v>Dirección de Gestión Humana</v>
      </c>
    </row>
    <row r="419" spans="2:29" ht="34.200000000000003" customHeight="1" x14ac:dyDescent="0.3">
      <c r="B419" s="126"/>
      <c r="C419" s="126"/>
      <c r="D419" s="126"/>
      <c r="E419" s="126"/>
      <c r="F419" s="117"/>
      <c r="G419" s="85"/>
      <c r="H419" s="86"/>
      <c r="I419" s="83"/>
      <c r="J419" s="86"/>
      <c r="K419" s="83"/>
      <c r="L419" s="86"/>
      <c r="M419" s="83"/>
      <c r="N419" s="86" t="s">
        <v>346</v>
      </c>
      <c r="O419" s="83"/>
      <c r="P419" s="83"/>
      <c r="Q419" s="83"/>
      <c r="R419" s="104"/>
      <c r="S419" s="94"/>
      <c r="T419" s="119"/>
      <c r="U419" s="94"/>
      <c r="V419" s="21">
        <v>2</v>
      </c>
      <c r="W419" s="39" t="s">
        <v>280</v>
      </c>
      <c r="X419" s="40">
        <v>42401</v>
      </c>
      <c r="Y419" s="40">
        <v>42490</v>
      </c>
      <c r="Z419" s="86"/>
      <c r="AA419" s="109"/>
      <c r="AB419" s="86"/>
      <c r="AC419" s="100"/>
    </row>
    <row r="420" spans="2:29" ht="34.200000000000003" customHeight="1" x14ac:dyDescent="0.3">
      <c r="B420" s="126"/>
      <c r="C420" s="126"/>
      <c r="D420" s="126"/>
      <c r="E420" s="126"/>
      <c r="F420" s="117"/>
      <c r="G420" s="85"/>
      <c r="H420" s="86"/>
      <c r="I420" s="83"/>
      <c r="J420" s="86"/>
      <c r="K420" s="83"/>
      <c r="L420" s="86"/>
      <c r="M420" s="83"/>
      <c r="N420" s="86" t="s">
        <v>346</v>
      </c>
      <c r="O420" s="83"/>
      <c r="P420" s="83"/>
      <c r="Q420" s="83"/>
      <c r="R420" s="104"/>
      <c r="S420" s="94"/>
      <c r="T420" s="119"/>
      <c r="U420" s="94"/>
      <c r="V420" s="21">
        <v>3</v>
      </c>
      <c r="W420" s="39" t="s">
        <v>281</v>
      </c>
      <c r="X420" s="40">
        <v>42401</v>
      </c>
      <c r="Y420" s="40">
        <v>42719</v>
      </c>
      <c r="Z420" s="86"/>
      <c r="AA420" s="109"/>
      <c r="AB420" s="86"/>
      <c r="AC420" s="100"/>
    </row>
    <row r="421" spans="2:29" ht="34.200000000000003" customHeight="1" x14ac:dyDescent="0.3">
      <c r="B421" s="126"/>
      <c r="C421" s="126"/>
      <c r="D421" s="126"/>
      <c r="E421" s="126"/>
      <c r="F421" s="117"/>
      <c r="G421" s="85"/>
      <c r="H421" s="86"/>
      <c r="I421" s="83"/>
      <c r="J421" s="86"/>
      <c r="K421" s="83"/>
      <c r="L421" s="86"/>
      <c r="M421" s="83"/>
      <c r="N421" s="86" t="s">
        <v>346</v>
      </c>
      <c r="O421" s="83"/>
      <c r="P421" s="83"/>
      <c r="Q421" s="83"/>
      <c r="R421" s="104"/>
      <c r="S421" s="94"/>
      <c r="T421" s="119"/>
      <c r="U421" s="94"/>
      <c r="V421" s="22">
        <v>4</v>
      </c>
      <c r="W421" s="41" t="s">
        <v>282</v>
      </c>
      <c r="X421" s="40">
        <v>42401</v>
      </c>
      <c r="Y421" s="40">
        <v>42719</v>
      </c>
      <c r="Z421" s="86"/>
      <c r="AA421" s="109"/>
      <c r="AB421" s="86"/>
      <c r="AC421" s="100"/>
    </row>
    <row r="422" spans="2:29" ht="34.200000000000003" customHeight="1" x14ac:dyDescent="0.3">
      <c r="B422" s="126"/>
      <c r="C422" s="126"/>
      <c r="D422" s="126"/>
      <c r="E422" s="126"/>
      <c r="F422" s="117"/>
      <c r="G422" s="85"/>
      <c r="H422" s="86"/>
      <c r="I422" s="84"/>
      <c r="J422" s="86"/>
      <c r="K422" s="84"/>
      <c r="L422" s="86"/>
      <c r="M422" s="84"/>
      <c r="N422" s="86" t="s">
        <v>346</v>
      </c>
      <c r="O422" s="84"/>
      <c r="P422" s="84"/>
      <c r="Q422" s="84"/>
      <c r="R422" s="105"/>
      <c r="S422" s="95"/>
      <c r="T422" s="119"/>
      <c r="U422" s="95"/>
      <c r="V422" s="22">
        <v>5</v>
      </c>
      <c r="W422" s="41" t="s">
        <v>283</v>
      </c>
      <c r="X422" s="40">
        <v>42705</v>
      </c>
      <c r="Y422" s="40">
        <v>42735</v>
      </c>
      <c r="Z422" s="86"/>
      <c r="AA422" s="110"/>
      <c r="AB422" s="86"/>
      <c r="AC422" s="100"/>
    </row>
    <row r="423" spans="2:29" ht="34.200000000000003" customHeight="1" x14ac:dyDescent="0.3">
      <c r="B423" s="126"/>
      <c r="C423" s="126"/>
      <c r="D423" s="126"/>
      <c r="E423" s="126"/>
      <c r="F423" s="117"/>
      <c r="G423" s="85">
        <v>6</v>
      </c>
      <c r="H423" s="86" t="str">
        <f>+VLOOKUP(N423,'TC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23" s="111" t="str">
        <f>+VLOOKUP(N423,'TC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23" s="86" t="str">
        <f>+VLOOKUP(N423,'TC 30 agosto'!$A:$AQ,15,FALSE)</f>
        <v>Gestión del talento humano</v>
      </c>
      <c r="K423" s="82" t="str">
        <f>+VLOOKUP(N423,'TC 2 junio'!$1:$1048576,15,FALSE)</f>
        <v>Gestión del talento humano</v>
      </c>
      <c r="L423" s="86" t="str">
        <f>+VLOOKUP(N423,'TC 30 agosto'!$A:$AQ,17,FALSE)</f>
        <v>Bienestar e Incentivos</v>
      </c>
      <c r="M423" s="82" t="str">
        <f>+VLOOKUP(N423,'TC 2 junio'!$1:$1048576,17,FALSE)</f>
        <v>Bienestar e Incentivos</v>
      </c>
      <c r="N423" s="86" t="s">
        <v>347</v>
      </c>
      <c r="O423" s="82" t="str">
        <f>+VLOOKUP(N423,'TC 30 agosto'!$A:$AQ,23,FALSE)</f>
        <v>PA-46</v>
      </c>
      <c r="P423" s="82" t="str">
        <f>+VLOOKUP(N423,'TC 30 agosto'!$A:$AQ,24,FALSE)</f>
        <v>Porcentaje de cobertura del plan de Bienestar</v>
      </c>
      <c r="Q423" s="82" t="str">
        <f>+VLOOKUP(N423,'TC 3 junio'!$V:$W,2,FALSE)</f>
        <v>Porcentaje de cobertura del plan de Bienestar</v>
      </c>
      <c r="R423" s="103">
        <f>+VLOOKUP(N423,'TC 30 agosto'!$A:$AQ,29,FALSE)</f>
        <v>1</v>
      </c>
      <c r="S423" s="93">
        <f>+VLOOKUP(N423,'TC 2 junio'!$1:$1048576,29,FALSE)</f>
        <v>1</v>
      </c>
      <c r="T423" s="118" t="s">
        <v>685</v>
      </c>
      <c r="U423" s="96" t="str">
        <f>+VLOOKUP(N423,'TC 30 agosto'!$1:$1048576,31,FALSE)</f>
        <v>x</v>
      </c>
      <c r="V423" s="21">
        <v>1</v>
      </c>
      <c r="W423" s="39" t="s">
        <v>271</v>
      </c>
      <c r="X423" s="40">
        <v>42381</v>
      </c>
      <c r="Y423" s="40">
        <v>42395</v>
      </c>
      <c r="Z423" s="86" t="s">
        <v>26</v>
      </c>
      <c r="AA423" s="108" t="str">
        <f>+VLOOKUP(N423,'TC 30 agosto'!$A:$F,6,FALSE)</f>
        <v xml:space="preserve">Gestión de talento humano </v>
      </c>
      <c r="AB423" s="86" t="s">
        <v>349</v>
      </c>
      <c r="AC423" s="100" t="str">
        <f>+VLOOKUP(N423,'TC 30 agosto'!$A:$V,22,FALSE)</f>
        <v>Dirección de Gestión Humana</v>
      </c>
    </row>
    <row r="424" spans="2:29" ht="34.200000000000003" customHeight="1" x14ac:dyDescent="0.3">
      <c r="B424" s="126"/>
      <c r="C424" s="126"/>
      <c r="D424" s="126"/>
      <c r="E424" s="126"/>
      <c r="F424" s="117"/>
      <c r="G424" s="85"/>
      <c r="H424" s="86"/>
      <c r="I424" s="112"/>
      <c r="J424" s="86"/>
      <c r="K424" s="83"/>
      <c r="L424" s="86"/>
      <c r="M424" s="83"/>
      <c r="N424" s="86" t="s">
        <v>347</v>
      </c>
      <c r="O424" s="83"/>
      <c r="P424" s="83"/>
      <c r="Q424" s="83"/>
      <c r="R424" s="104"/>
      <c r="S424" s="94"/>
      <c r="T424" s="119"/>
      <c r="U424" s="94"/>
      <c r="V424" s="21">
        <v>2</v>
      </c>
      <c r="W424" s="39" t="s">
        <v>272</v>
      </c>
      <c r="X424" s="40">
        <v>42395</v>
      </c>
      <c r="Y424" s="40">
        <v>42520</v>
      </c>
      <c r="Z424" s="86"/>
      <c r="AA424" s="109"/>
      <c r="AB424" s="86"/>
      <c r="AC424" s="100"/>
    </row>
    <row r="425" spans="2:29" ht="34.200000000000003" customHeight="1" x14ac:dyDescent="0.3">
      <c r="B425" s="126"/>
      <c r="C425" s="126"/>
      <c r="D425" s="126"/>
      <c r="E425" s="126"/>
      <c r="F425" s="117"/>
      <c r="G425" s="85"/>
      <c r="H425" s="86"/>
      <c r="I425" s="112"/>
      <c r="J425" s="86"/>
      <c r="K425" s="83"/>
      <c r="L425" s="86"/>
      <c r="M425" s="83"/>
      <c r="N425" s="86" t="s">
        <v>347</v>
      </c>
      <c r="O425" s="83"/>
      <c r="P425" s="83"/>
      <c r="Q425" s="83"/>
      <c r="R425" s="104"/>
      <c r="S425" s="94"/>
      <c r="T425" s="119"/>
      <c r="U425" s="94"/>
      <c r="V425" s="21">
        <v>3</v>
      </c>
      <c r="W425" s="39" t="s">
        <v>273</v>
      </c>
      <c r="X425" s="40">
        <v>42426</v>
      </c>
      <c r="Y425" s="40">
        <v>42735</v>
      </c>
      <c r="Z425" s="86"/>
      <c r="AA425" s="109"/>
      <c r="AB425" s="86"/>
      <c r="AC425" s="100"/>
    </row>
    <row r="426" spans="2:29" ht="34.200000000000003" customHeight="1" x14ac:dyDescent="0.3">
      <c r="B426" s="126"/>
      <c r="C426" s="126"/>
      <c r="D426" s="126"/>
      <c r="E426" s="126"/>
      <c r="F426" s="117"/>
      <c r="G426" s="85"/>
      <c r="H426" s="86"/>
      <c r="I426" s="112"/>
      <c r="J426" s="86"/>
      <c r="K426" s="83"/>
      <c r="L426" s="86"/>
      <c r="M426" s="83"/>
      <c r="N426" s="86" t="s">
        <v>347</v>
      </c>
      <c r="O426" s="83"/>
      <c r="P426" s="83"/>
      <c r="Q426" s="83"/>
      <c r="R426" s="104"/>
      <c r="S426" s="94"/>
      <c r="T426" s="119"/>
      <c r="U426" s="94"/>
      <c r="V426" s="22">
        <v>4</v>
      </c>
      <c r="W426" s="41" t="s">
        <v>274</v>
      </c>
      <c r="X426" s="40">
        <v>42426</v>
      </c>
      <c r="Y426" s="40">
        <v>42729</v>
      </c>
      <c r="Z426" s="86"/>
      <c r="AA426" s="109"/>
      <c r="AB426" s="86"/>
      <c r="AC426" s="100"/>
    </row>
    <row r="427" spans="2:29" ht="34.200000000000003" customHeight="1" x14ac:dyDescent="0.3">
      <c r="B427" s="126"/>
      <c r="C427" s="126"/>
      <c r="D427" s="126"/>
      <c r="E427" s="126"/>
      <c r="F427" s="117"/>
      <c r="G427" s="85"/>
      <c r="H427" s="86"/>
      <c r="I427" s="113"/>
      <c r="J427" s="86"/>
      <c r="K427" s="84"/>
      <c r="L427" s="86"/>
      <c r="M427" s="84"/>
      <c r="N427" s="86" t="s">
        <v>347</v>
      </c>
      <c r="O427" s="84"/>
      <c r="P427" s="84"/>
      <c r="Q427" s="84"/>
      <c r="R427" s="105"/>
      <c r="S427" s="95"/>
      <c r="T427" s="119"/>
      <c r="U427" s="95"/>
      <c r="V427" s="22">
        <v>5</v>
      </c>
      <c r="W427" s="41" t="s">
        <v>275</v>
      </c>
      <c r="X427" s="40">
        <v>42699</v>
      </c>
      <c r="Y427" s="40">
        <v>42732</v>
      </c>
      <c r="Z427" s="86"/>
      <c r="AA427" s="110"/>
      <c r="AB427" s="86"/>
      <c r="AC427" s="100"/>
    </row>
    <row r="428" spans="2:29" ht="34.200000000000003" customHeight="1" x14ac:dyDescent="0.3">
      <c r="B428" s="126"/>
      <c r="C428" s="126"/>
      <c r="D428" s="126"/>
      <c r="E428" s="126"/>
      <c r="F428" s="117"/>
      <c r="G428" s="85">
        <v>6</v>
      </c>
      <c r="H428" s="86" t="str">
        <f>+VLOOKUP(N428,'TC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28" s="82" t="str">
        <f>+VLOOKUP(N428,'TC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28" s="86" t="str">
        <f>+VLOOKUP(N428,'TC 30 agosto'!$A:$AQ,15,FALSE)</f>
        <v>Eficiencia administrativa</v>
      </c>
      <c r="K428" s="82" t="str">
        <f>+VLOOKUP(N428,'TC 2 junio'!$1:$1048576,15,FALSE)</f>
        <v>Eficiencia administrativa</v>
      </c>
      <c r="L428" s="86" t="str">
        <f>+VLOOKUP(N428,'TC 30 agosto'!$A:$AQ,17,FALSE)</f>
        <v>Gestión de la Calidad</v>
      </c>
      <c r="M428" s="82" t="str">
        <f>+VLOOKUP(N428,'TC 2 junio'!$1:$1048576,17,FALSE)</f>
        <v>Gestión de la Calidad</v>
      </c>
      <c r="N428" s="86" t="s">
        <v>332</v>
      </c>
      <c r="O428" s="82" t="str">
        <f>+VLOOKUP(N428,'TC 30 agosto'!$A:$AQ,23,FALSE)</f>
        <v>PA-99</v>
      </c>
      <c r="P428" s="82" t="str">
        <f>+VLOOKUP(N428,'TC 30 agosto'!$A:$AQ,24,FALSE)</f>
        <v>Porcentaje de Ejecución de Auditoria del Sistema de Gestión de Calidad a Regionales</v>
      </c>
      <c r="Q428" s="82" t="str">
        <f>+VLOOKUP(N428,'TC 3 junio'!$V:$W,2,FALSE)</f>
        <v>Porcentaje de Ejecución de Auditoria del Sistema de Gestión de Calidad a Regionales</v>
      </c>
      <c r="R428" s="103">
        <f>+VLOOKUP(N428,'TC 30 agosto'!$A:$AQ,29,FALSE)</f>
        <v>1</v>
      </c>
      <c r="S428" s="93">
        <f>+VLOOKUP(N428,'TC 2 junio'!$1:$1048576,29,FALSE)</f>
        <v>1</v>
      </c>
      <c r="T428" s="106"/>
      <c r="U428" s="96">
        <f>+VLOOKUP(N428,'TC 30 agosto'!$1:$1048576,31,FALSE)</f>
        <v>0</v>
      </c>
      <c r="V428" s="21">
        <v>1</v>
      </c>
      <c r="W428" s="39" t="s">
        <v>216</v>
      </c>
      <c r="X428" s="40">
        <v>42373</v>
      </c>
      <c r="Y428" s="40">
        <v>42399</v>
      </c>
      <c r="Z428" s="86" t="s">
        <v>86</v>
      </c>
      <c r="AA428" s="108" t="str">
        <f>+VLOOKUP(N428,'TC 30 agosto'!$A:$F,6,FALSE)</f>
        <v>Evaluación y monitoreo  de la gestión</v>
      </c>
      <c r="AB428" s="86" t="s">
        <v>222</v>
      </c>
      <c r="AC428" s="100" t="str">
        <f>+VLOOKUP(N428,'TC 30 agosto'!$A:$V,22,FALSE)</f>
        <v>Oficina de Control Interno</v>
      </c>
    </row>
    <row r="429" spans="2:29" ht="34.200000000000003" customHeight="1" x14ac:dyDescent="0.3">
      <c r="B429" s="126"/>
      <c r="C429" s="126"/>
      <c r="D429" s="126"/>
      <c r="E429" s="126"/>
      <c r="F429" s="117"/>
      <c r="G429" s="85"/>
      <c r="H429" s="86"/>
      <c r="I429" s="83"/>
      <c r="J429" s="86"/>
      <c r="K429" s="83"/>
      <c r="L429" s="86"/>
      <c r="M429" s="83"/>
      <c r="N429" s="86" t="s">
        <v>332</v>
      </c>
      <c r="O429" s="83"/>
      <c r="P429" s="83"/>
      <c r="Q429" s="83"/>
      <c r="R429" s="104"/>
      <c r="S429" s="94"/>
      <c r="T429" s="107"/>
      <c r="U429" s="94"/>
      <c r="V429" s="21">
        <v>2</v>
      </c>
      <c r="W429" s="39" t="s">
        <v>217</v>
      </c>
      <c r="X429" s="40">
        <v>42384</v>
      </c>
      <c r="Y429" s="40">
        <v>42415</v>
      </c>
      <c r="Z429" s="86"/>
      <c r="AA429" s="109"/>
      <c r="AB429" s="86"/>
      <c r="AC429" s="100"/>
    </row>
    <row r="430" spans="2:29" ht="34.200000000000003" customHeight="1" x14ac:dyDescent="0.3">
      <c r="B430" s="126"/>
      <c r="C430" s="126"/>
      <c r="D430" s="126"/>
      <c r="E430" s="126"/>
      <c r="F430" s="117"/>
      <c r="G430" s="85"/>
      <c r="H430" s="86"/>
      <c r="I430" s="83"/>
      <c r="J430" s="86"/>
      <c r="K430" s="83"/>
      <c r="L430" s="86"/>
      <c r="M430" s="83"/>
      <c r="N430" s="86" t="s">
        <v>332</v>
      </c>
      <c r="O430" s="83"/>
      <c r="P430" s="83"/>
      <c r="Q430" s="83"/>
      <c r="R430" s="104"/>
      <c r="S430" s="94"/>
      <c r="T430" s="107"/>
      <c r="U430" s="94"/>
      <c r="V430" s="21">
        <v>3</v>
      </c>
      <c r="W430" s="39" t="s">
        <v>218</v>
      </c>
      <c r="X430" s="40">
        <v>42401</v>
      </c>
      <c r="Y430" s="40">
        <v>42704</v>
      </c>
      <c r="Z430" s="86"/>
      <c r="AA430" s="109"/>
      <c r="AB430" s="86"/>
      <c r="AC430" s="100"/>
    </row>
    <row r="431" spans="2:29" ht="34.200000000000003" customHeight="1" x14ac:dyDescent="0.3">
      <c r="B431" s="126"/>
      <c r="C431" s="126"/>
      <c r="D431" s="126"/>
      <c r="E431" s="126"/>
      <c r="F431" s="117"/>
      <c r="G431" s="85"/>
      <c r="H431" s="86"/>
      <c r="I431" s="83"/>
      <c r="J431" s="86"/>
      <c r="K431" s="83"/>
      <c r="L431" s="86"/>
      <c r="M431" s="83"/>
      <c r="N431" s="86" t="s">
        <v>332</v>
      </c>
      <c r="O431" s="83"/>
      <c r="P431" s="83"/>
      <c r="Q431" s="83"/>
      <c r="R431" s="104"/>
      <c r="S431" s="94"/>
      <c r="T431" s="107"/>
      <c r="U431" s="94"/>
      <c r="V431" s="22">
        <v>4</v>
      </c>
      <c r="W431" s="41" t="s">
        <v>219</v>
      </c>
      <c r="X431" s="40">
        <v>42401</v>
      </c>
      <c r="Y431" s="40">
        <v>42704</v>
      </c>
      <c r="Z431" s="86"/>
      <c r="AA431" s="109"/>
      <c r="AB431" s="86"/>
      <c r="AC431" s="100"/>
    </row>
    <row r="432" spans="2:29" ht="34.200000000000003" customHeight="1" x14ac:dyDescent="0.3">
      <c r="B432" s="126"/>
      <c r="C432" s="126"/>
      <c r="D432" s="126"/>
      <c r="E432" s="126"/>
      <c r="F432" s="117"/>
      <c r="G432" s="85"/>
      <c r="H432" s="86"/>
      <c r="I432" s="84"/>
      <c r="J432" s="86"/>
      <c r="K432" s="84"/>
      <c r="L432" s="86"/>
      <c r="M432" s="84"/>
      <c r="N432" s="86" t="s">
        <v>332</v>
      </c>
      <c r="O432" s="84"/>
      <c r="P432" s="84"/>
      <c r="Q432" s="84"/>
      <c r="R432" s="105"/>
      <c r="S432" s="95"/>
      <c r="T432" s="107"/>
      <c r="U432" s="95"/>
      <c r="V432" s="22">
        <v>5</v>
      </c>
      <c r="W432" s="41" t="s">
        <v>668</v>
      </c>
      <c r="X432" s="40">
        <v>42422</v>
      </c>
      <c r="Y432" s="40">
        <v>42719</v>
      </c>
      <c r="Z432" s="86"/>
      <c r="AA432" s="110"/>
      <c r="AB432" s="86"/>
      <c r="AC432" s="100"/>
    </row>
    <row r="433" spans="2:29" ht="34.200000000000003" customHeight="1" x14ac:dyDescent="0.3">
      <c r="B433" s="126"/>
      <c r="C433" s="126"/>
      <c r="D433" s="126"/>
      <c r="E433" s="126"/>
      <c r="F433" s="117"/>
      <c r="G433" s="85">
        <v>6</v>
      </c>
      <c r="H433" s="86" t="str">
        <f>+VLOOKUP(N433,'TC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33" s="82" t="str">
        <f>+VLOOKUP(N433,'TC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33" s="86" t="str">
        <f>+VLOOKUP(N433,'TC 30 agosto'!$A:$AQ,15,FALSE)</f>
        <v>Eficiencia administrativa</v>
      </c>
      <c r="K433" s="82" t="str">
        <f>+VLOOKUP(N433,'TC 2 junio'!$1:$1048576,15,FALSE)</f>
        <v>Eficiencia administrativa</v>
      </c>
      <c r="L433" s="86" t="str">
        <f>+VLOOKUP(N433,'TC 30 agosto'!$A:$AQ,17,FALSE)</f>
        <v>Gestión de la Calidad</v>
      </c>
      <c r="M433" s="82" t="str">
        <f>+VLOOKUP(N433,'TC 2 junio'!$1:$1048576,17,FALSE)</f>
        <v>Gestión de la Calidad</v>
      </c>
      <c r="N433" s="86" t="s">
        <v>333</v>
      </c>
      <c r="O433" s="82" t="str">
        <f>+VLOOKUP(N433,'TC 30 agosto'!$A:$AQ,23,FALSE)</f>
        <v>PA-100</v>
      </c>
      <c r="P433" s="82" t="str">
        <f>+VLOOKUP(N433,'TC 30 agosto'!$A:$AQ,24,FALSE)</f>
        <v>Porcentaje de Ejecución de Auditoria del Sistema de Gestión de Calidad a los Macro procesos/procesos de la Sede de la Dirección General.</v>
      </c>
      <c r="Q433" s="82" t="str">
        <f>+VLOOKUP(N433,'TC 3 junio'!$V:$W,2,FALSE)</f>
        <v>Porcentaje de Ejecución de Auditoria del Sistema de Gestión de Calidad a los Macro procesos/procesos de la Sede de la Dirección General.</v>
      </c>
      <c r="R433" s="103">
        <f>+VLOOKUP(N433,'TC 30 agosto'!$A:$AQ,29,FALSE)</f>
        <v>1</v>
      </c>
      <c r="S433" s="93">
        <f>+VLOOKUP(N433,'TC 2 junio'!$1:$1048576,29,FALSE)</f>
        <v>1</v>
      </c>
      <c r="T433" s="106"/>
      <c r="U433" s="96">
        <f>+VLOOKUP(N433,'TC 30 agosto'!$1:$1048576,31,FALSE)</f>
        <v>0</v>
      </c>
      <c r="V433" s="21">
        <v>1</v>
      </c>
      <c r="W433" s="39" t="s">
        <v>216</v>
      </c>
      <c r="X433" s="40">
        <v>42373</v>
      </c>
      <c r="Y433" s="40">
        <v>42399</v>
      </c>
      <c r="Z433" s="86" t="s">
        <v>86</v>
      </c>
      <c r="AA433" s="108" t="str">
        <f>+VLOOKUP(N433,'TC 30 agosto'!$A:$F,6,FALSE)</f>
        <v>Evaluación y monitoreo  de la gestión</v>
      </c>
      <c r="AB433" s="86" t="s">
        <v>222</v>
      </c>
      <c r="AC433" s="100" t="str">
        <f>+VLOOKUP(N433,'TC 30 agosto'!$A:$V,22,FALSE)</f>
        <v>Oficina de Control Interno</v>
      </c>
    </row>
    <row r="434" spans="2:29" ht="34.200000000000003" customHeight="1" x14ac:dyDescent="0.3">
      <c r="B434" s="126"/>
      <c r="C434" s="126"/>
      <c r="D434" s="126"/>
      <c r="E434" s="126"/>
      <c r="F434" s="117"/>
      <c r="G434" s="85"/>
      <c r="H434" s="86"/>
      <c r="I434" s="83"/>
      <c r="J434" s="86"/>
      <c r="K434" s="83"/>
      <c r="L434" s="86"/>
      <c r="M434" s="83"/>
      <c r="N434" s="86" t="s">
        <v>333</v>
      </c>
      <c r="O434" s="83"/>
      <c r="P434" s="83"/>
      <c r="Q434" s="83"/>
      <c r="R434" s="104"/>
      <c r="S434" s="94"/>
      <c r="T434" s="107"/>
      <c r="U434" s="94"/>
      <c r="V434" s="21">
        <v>2</v>
      </c>
      <c r="W434" s="39" t="s">
        <v>217</v>
      </c>
      <c r="X434" s="40">
        <v>42384</v>
      </c>
      <c r="Y434" s="40">
        <v>42415</v>
      </c>
      <c r="Z434" s="86"/>
      <c r="AA434" s="109"/>
      <c r="AB434" s="86"/>
      <c r="AC434" s="100"/>
    </row>
    <row r="435" spans="2:29" ht="34.200000000000003" customHeight="1" x14ac:dyDescent="0.3">
      <c r="B435" s="126"/>
      <c r="C435" s="126"/>
      <c r="D435" s="126"/>
      <c r="E435" s="126"/>
      <c r="F435" s="117"/>
      <c r="G435" s="85"/>
      <c r="H435" s="86"/>
      <c r="I435" s="83"/>
      <c r="J435" s="86"/>
      <c r="K435" s="83"/>
      <c r="L435" s="86"/>
      <c r="M435" s="83"/>
      <c r="N435" s="86" t="s">
        <v>333</v>
      </c>
      <c r="O435" s="83"/>
      <c r="P435" s="83"/>
      <c r="Q435" s="83"/>
      <c r="R435" s="104"/>
      <c r="S435" s="94"/>
      <c r="T435" s="107"/>
      <c r="U435" s="94"/>
      <c r="V435" s="21">
        <v>3</v>
      </c>
      <c r="W435" s="39" t="s">
        <v>218</v>
      </c>
      <c r="X435" s="40">
        <v>42401</v>
      </c>
      <c r="Y435" s="40">
        <v>42704</v>
      </c>
      <c r="Z435" s="86"/>
      <c r="AA435" s="109"/>
      <c r="AB435" s="86"/>
      <c r="AC435" s="100"/>
    </row>
    <row r="436" spans="2:29" ht="34.200000000000003" customHeight="1" x14ac:dyDescent="0.3">
      <c r="B436" s="126"/>
      <c r="C436" s="126"/>
      <c r="D436" s="126"/>
      <c r="E436" s="126"/>
      <c r="F436" s="117"/>
      <c r="G436" s="85"/>
      <c r="H436" s="86"/>
      <c r="I436" s="83"/>
      <c r="J436" s="86"/>
      <c r="K436" s="83"/>
      <c r="L436" s="86"/>
      <c r="M436" s="83"/>
      <c r="N436" s="86" t="s">
        <v>333</v>
      </c>
      <c r="O436" s="83"/>
      <c r="P436" s="83"/>
      <c r="Q436" s="83"/>
      <c r="R436" s="104"/>
      <c r="S436" s="94"/>
      <c r="T436" s="107"/>
      <c r="U436" s="94"/>
      <c r="V436" s="22">
        <v>4</v>
      </c>
      <c r="W436" s="41" t="s">
        <v>219</v>
      </c>
      <c r="X436" s="40">
        <v>42401</v>
      </c>
      <c r="Y436" s="40">
        <v>42704</v>
      </c>
      <c r="Z436" s="86"/>
      <c r="AA436" s="109"/>
      <c r="AB436" s="86"/>
      <c r="AC436" s="100"/>
    </row>
    <row r="437" spans="2:29" ht="34.200000000000003" customHeight="1" x14ac:dyDescent="0.3">
      <c r="B437" s="126"/>
      <c r="C437" s="126"/>
      <c r="D437" s="126"/>
      <c r="E437" s="126"/>
      <c r="F437" s="117"/>
      <c r="G437" s="85"/>
      <c r="H437" s="86"/>
      <c r="I437" s="84"/>
      <c r="J437" s="86"/>
      <c r="K437" s="84"/>
      <c r="L437" s="86"/>
      <c r="M437" s="84"/>
      <c r="N437" s="86" t="s">
        <v>333</v>
      </c>
      <c r="O437" s="84"/>
      <c r="P437" s="84"/>
      <c r="Q437" s="84"/>
      <c r="R437" s="105"/>
      <c r="S437" s="95"/>
      <c r="T437" s="107"/>
      <c r="U437" s="95"/>
      <c r="V437" s="22">
        <v>5</v>
      </c>
      <c r="W437" s="41" t="s">
        <v>668</v>
      </c>
      <c r="X437" s="40">
        <v>42422</v>
      </c>
      <c r="Y437" s="40">
        <v>42719</v>
      </c>
      <c r="Z437" s="86"/>
      <c r="AA437" s="110"/>
      <c r="AB437" s="86"/>
      <c r="AC437" s="100"/>
    </row>
    <row r="438" spans="2:29" ht="34.200000000000003" customHeight="1" x14ac:dyDescent="0.3">
      <c r="B438" s="126"/>
      <c r="C438" s="126"/>
      <c r="D438" s="126"/>
      <c r="E438" s="126"/>
      <c r="F438" s="117"/>
      <c r="G438" s="85">
        <v>6</v>
      </c>
      <c r="H438" s="86" t="str">
        <f>+VLOOKUP(N438,'TC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38" s="82" t="str">
        <f>+VLOOKUP(N438,'TC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38" s="86" t="str">
        <f>+VLOOKUP(N438,'TC 30 agosto'!$A:$AQ,15,FALSE)</f>
        <v>Eficiencia administrativa</v>
      </c>
      <c r="K438" s="82" t="str">
        <f>+VLOOKUP(N438,'TC 2 junio'!$1:$1048576,15,FALSE)</f>
        <v>Eficiencia administrativa</v>
      </c>
      <c r="L438" s="86" t="str">
        <f>+VLOOKUP(N438,'TC 30 agosto'!$A:$AQ,17,FALSE)</f>
        <v>Gestión de la Calidad</v>
      </c>
      <c r="M438" s="82" t="str">
        <f>+VLOOKUP(N438,'TC 2 junio'!$1:$1048576,17,FALSE)</f>
        <v>Gestión de la Calidad</v>
      </c>
      <c r="N438" s="86" t="s">
        <v>387</v>
      </c>
      <c r="O438" s="82" t="str">
        <f>+VLOOKUP(N438,'TC 30 agosto'!$A:$AQ,23,FALSE)</f>
        <v>PA-103</v>
      </c>
      <c r="P438" s="82" t="str">
        <f>+VLOOKUP(N438,'TC 30 agosto'!$A:$AQ,24,FALSE)</f>
        <v>Número de visitas a entidades prestadoras del Servicio Público de Bienestar Familiar</v>
      </c>
      <c r="Q438" s="82" t="str">
        <f>+VLOOKUP(N438,'TC 3 junio'!$V:$W,2,FALSE)</f>
        <v>Número de visitas a entidades prestadoras del Servicio Público de Bienestar Familiar</v>
      </c>
      <c r="R438" s="130">
        <f>+VLOOKUP(N438,'TC 30 agosto'!$A:$AQ,29,FALSE)</f>
        <v>80</v>
      </c>
      <c r="S438" s="96">
        <f>+VLOOKUP(N438,'TC 2 junio'!$1:$1048576,29,FALSE)</f>
        <v>80</v>
      </c>
      <c r="T438" s="107"/>
      <c r="U438" s="96">
        <f>+VLOOKUP(N438,'TC 30 agosto'!$1:$1048576,31,FALSE)</f>
        <v>0</v>
      </c>
      <c r="V438" s="21">
        <v>1</v>
      </c>
      <c r="W438" s="39" t="s">
        <v>390</v>
      </c>
      <c r="X438" s="40">
        <v>42373</v>
      </c>
      <c r="Y438" s="40">
        <v>42735</v>
      </c>
      <c r="Z438" s="86" t="s">
        <v>90</v>
      </c>
      <c r="AA438" s="108" t="str">
        <f>+VLOOKUP(N438,'TC 30 agosto'!$A:$F,6,FALSE)</f>
        <v>Inspección vigilancia y control a operadores</v>
      </c>
      <c r="AB438" s="86" t="s">
        <v>401</v>
      </c>
      <c r="AC438" s="100" t="str">
        <f>+VLOOKUP(N438,'TC 30 agosto'!$A:$V,22,FALSE)</f>
        <v>Oficina de Aseguramiento a la Calidad</v>
      </c>
    </row>
    <row r="439" spans="2:29" ht="34.200000000000003" customHeight="1" x14ac:dyDescent="0.3">
      <c r="B439" s="126"/>
      <c r="C439" s="126"/>
      <c r="D439" s="126"/>
      <c r="E439" s="126"/>
      <c r="F439" s="117"/>
      <c r="G439" s="85"/>
      <c r="H439" s="86"/>
      <c r="I439" s="83"/>
      <c r="J439" s="86"/>
      <c r="K439" s="83"/>
      <c r="L439" s="86"/>
      <c r="M439" s="83"/>
      <c r="N439" s="86" t="s">
        <v>387</v>
      </c>
      <c r="O439" s="83"/>
      <c r="P439" s="83"/>
      <c r="Q439" s="83"/>
      <c r="R439" s="104"/>
      <c r="S439" s="94"/>
      <c r="T439" s="107"/>
      <c r="U439" s="94"/>
      <c r="V439" s="21">
        <v>2</v>
      </c>
      <c r="W439" s="39" t="s">
        <v>669</v>
      </c>
      <c r="X439" s="40">
        <v>42373</v>
      </c>
      <c r="Y439" s="40">
        <v>42552</v>
      </c>
      <c r="Z439" s="86"/>
      <c r="AA439" s="109"/>
      <c r="AB439" s="86"/>
      <c r="AC439" s="100"/>
    </row>
    <row r="440" spans="2:29" ht="34.200000000000003" customHeight="1" x14ac:dyDescent="0.3">
      <c r="B440" s="126"/>
      <c r="C440" s="126"/>
      <c r="D440" s="126"/>
      <c r="E440" s="126"/>
      <c r="F440" s="117"/>
      <c r="G440" s="85"/>
      <c r="H440" s="86"/>
      <c r="I440" s="83"/>
      <c r="J440" s="86"/>
      <c r="K440" s="83"/>
      <c r="L440" s="86"/>
      <c r="M440" s="83"/>
      <c r="N440" s="86" t="s">
        <v>387</v>
      </c>
      <c r="O440" s="83"/>
      <c r="P440" s="83"/>
      <c r="Q440" s="83"/>
      <c r="R440" s="104"/>
      <c r="S440" s="94"/>
      <c r="T440" s="107"/>
      <c r="U440" s="94"/>
      <c r="V440" s="21">
        <v>3</v>
      </c>
      <c r="W440" s="39" t="s">
        <v>391</v>
      </c>
      <c r="X440" s="40">
        <v>42373</v>
      </c>
      <c r="Y440" s="40">
        <v>42735</v>
      </c>
      <c r="Z440" s="86"/>
      <c r="AA440" s="109"/>
      <c r="AB440" s="86"/>
      <c r="AC440" s="100"/>
    </row>
    <row r="441" spans="2:29" ht="34.200000000000003" customHeight="1" x14ac:dyDescent="0.3">
      <c r="B441" s="126"/>
      <c r="C441" s="126"/>
      <c r="D441" s="126"/>
      <c r="E441" s="126"/>
      <c r="F441" s="117"/>
      <c r="G441" s="85"/>
      <c r="H441" s="86"/>
      <c r="I441" s="83"/>
      <c r="J441" s="86"/>
      <c r="K441" s="83"/>
      <c r="L441" s="86"/>
      <c r="M441" s="83"/>
      <c r="N441" s="86" t="s">
        <v>387</v>
      </c>
      <c r="O441" s="83"/>
      <c r="P441" s="83"/>
      <c r="Q441" s="83"/>
      <c r="R441" s="104"/>
      <c r="S441" s="94"/>
      <c r="T441" s="107"/>
      <c r="U441" s="94"/>
      <c r="V441" s="22">
        <v>4</v>
      </c>
      <c r="W441" s="41" t="s">
        <v>392</v>
      </c>
      <c r="X441" s="40">
        <v>42373</v>
      </c>
      <c r="Y441" s="40">
        <v>42735</v>
      </c>
      <c r="Z441" s="86"/>
      <c r="AA441" s="109"/>
      <c r="AB441" s="86"/>
      <c r="AC441" s="100"/>
    </row>
    <row r="442" spans="2:29" ht="34.200000000000003" customHeight="1" x14ac:dyDescent="0.3">
      <c r="B442" s="126"/>
      <c r="C442" s="126"/>
      <c r="D442" s="126"/>
      <c r="E442" s="126"/>
      <c r="F442" s="117"/>
      <c r="G442" s="85"/>
      <c r="H442" s="86"/>
      <c r="I442" s="84"/>
      <c r="J442" s="86"/>
      <c r="K442" s="84"/>
      <c r="L442" s="86"/>
      <c r="M442" s="84"/>
      <c r="N442" s="86" t="s">
        <v>387</v>
      </c>
      <c r="O442" s="84"/>
      <c r="P442" s="84"/>
      <c r="Q442" s="84"/>
      <c r="R442" s="105"/>
      <c r="S442" s="95"/>
      <c r="T442" s="107"/>
      <c r="U442" s="95"/>
      <c r="V442" s="22">
        <v>5</v>
      </c>
      <c r="W442" s="41" t="s">
        <v>393</v>
      </c>
      <c r="X442" s="40">
        <v>42430</v>
      </c>
      <c r="Y442" s="40">
        <v>42735</v>
      </c>
      <c r="Z442" s="86"/>
      <c r="AA442" s="110"/>
      <c r="AB442" s="86"/>
      <c r="AC442" s="100"/>
    </row>
    <row r="443" spans="2:29" ht="34.200000000000003" customHeight="1" x14ac:dyDescent="0.3">
      <c r="B443" s="126"/>
      <c r="C443" s="126"/>
      <c r="D443" s="126"/>
      <c r="E443" s="126"/>
      <c r="F443" s="117"/>
      <c r="G443" s="85">
        <v>6</v>
      </c>
      <c r="H443" s="86" t="str">
        <f>+VLOOKUP(N443,'TC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43" s="82" t="str">
        <f>+VLOOKUP(N443,'TC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43" s="86" t="str">
        <f>+VLOOKUP(N443,'TC 30 agosto'!$A:$AQ,15,FALSE)</f>
        <v>Eficiencia administrativa</v>
      </c>
      <c r="K443" s="82" t="str">
        <f>+VLOOKUP(N443,'TC 2 junio'!$1:$1048576,15,FALSE)</f>
        <v>Eficiencia administrativa</v>
      </c>
      <c r="L443" s="86" t="str">
        <f>+VLOOKUP(N443,'TC 30 agosto'!$A:$AQ,17,FALSE)</f>
        <v>Gestión de la Calidad</v>
      </c>
      <c r="M443" s="82" t="str">
        <f>+VLOOKUP(N443,'TC 2 junio'!$1:$1048576,17,FALSE)</f>
        <v>Gestión de la Calidad</v>
      </c>
      <c r="N443" s="86" t="s">
        <v>388</v>
      </c>
      <c r="O443" s="82" t="str">
        <f>+VLOOKUP(N443,'TC 30 agosto'!$A:$AQ,23,FALSE)</f>
        <v>PA-104</v>
      </c>
      <c r="P443" s="82" t="str">
        <f>+VLOOKUP(N443,'TC 30 agosto'!$A:$AQ,24,FALSE)</f>
        <v>Número de auditorías a entidades prestadoras del Servicio Público de Bienestar Familiar</v>
      </c>
      <c r="Q443" s="82" t="str">
        <f>+VLOOKUP(N443,'TC 3 junio'!$V:$W,2,FALSE)</f>
        <v>Número de auditorías a entidades prestadoras del Servicio Público de Bienestar Familiar</v>
      </c>
      <c r="R443" s="130">
        <f>+VLOOKUP(N443,'TC 30 agosto'!$A:$AQ,29,FALSE)</f>
        <v>70</v>
      </c>
      <c r="S443" s="96">
        <f>+VLOOKUP(N443,'TC 2 junio'!$1:$1048576,29,FALSE)</f>
        <v>70</v>
      </c>
      <c r="T443" s="107"/>
      <c r="U443" s="96">
        <f>+VLOOKUP(N443,'TC 30 agosto'!$1:$1048576,31,FALSE)</f>
        <v>0</v>
      </c>
      <c r="V443" s="21">
        <v>1</v>
      </c>
      <c r="W443" s="39" t="s">
        <v>394</v>
      </c>
      <c r="X443" s="40">
        <v>42373</v>
      </c>
      <c r="Y443" s="40">
        <v>42705</v>
      </c>
      <c r="Z443" s="86" t="s">
        <v>90</v>
      </c>
      <c r="AA443" s="108" t="str">
        <f>+VLOOKUP(N443,'TC 30 agosto'!$A:$F,6,FALSE)</f>
        <v>Inspección vigilancia y control a operadores</v>
      </c>
      <c r="AB443" s="86" t="s">
        <v>401</v>
      </c>
      <c r="AC443" s="100" t="str">
        <f>+VLOOKUP(N443,'TC 30 agosto'!$A:$V,22,FALSE)</f>
        <v>Oficina de Aseguramiento a la Calidad</v>
      </c>
    </row>
    <row r="444" spans="2:29" ht="34.200000000000003" customHeight="1" x14ac:dyDescent="0.3">
      <c r="B444" s="126"/>
      <c r="C444" s="126"/>
      <c r="D444" s="126"/>
      <c r="E444" s="126"/>
      <c r="F444" s="117"/>
      <c r="G444" s="85"/>
      <c r="H444" s="86"/>
      <c r="I444" s="83"/>
      <c r="J444" s="86"/>
      <c r="K444" s="83"/>
      <c r="L444" s="86"/>
      <c r="M444" s="83"/>
      <c r="N444" s="86" t="s">
        <v>388</v>
      </c>
      <c r="O444" s="83"/>
      <c r="P444" s="83"/>
      <c r="Q444" s="83"/>
      <c r="R444" s="104"/>
      <c r="S444" s="94"/>
      <c r="T444" s="107"/>
      <c r="U444" s="94"/>
      <c r="V444" s="21">
        <v>2</v>
      </c>
      <c r="W444" s="39" t="s">
        <v>669</v>
      </c>
      <c r="X444" s="40">
        <v>42373</v>
      </c>
      <c r="Y444" s="40">
        <v>42552</v>
      </c>
      <c r="Z444" s="86"/>
      <c r="AA444" s="109"/>
      <c r="AB444" s="86"/>
      <c r="AC444" s="100"/>
    </row>
    <row r="445" spans="2:29" ht="34.200000000000003" customHeight="1" x14ac:dyDescent="0.3">
      <c r="B445" s="126"/>
      <c r="C445" s="126"/>
      <c r="D445" s="126"/>
      <c r="E445" s="126"/>
      <c r="F445" s="117"/>
      <c r="G445" s="85"/>
      <c r="H445" s="86"/>
      <c r="I445" s="83"/>
      <c r="J445" s="86"/>
      <c r="K445" s="83"/>
      <c r="L445" s="86"/>
      <c r="M445" s="83"/>
      <c r="N445" s="86" t="s">
        <v>388</v>
      </c>
      <c r="O445" s="83"/>
      <c r="P445" s="83"/>
      <c r="Q445" s="83"/>
      <c r="R445" s="104"/>
      <c r="S445" s="94"/>
      <c r="T445" s="107"/>
      <c r="U445" s="94"/>
      <c r="V445" s="21">
        <v>3</v>
      </c>
      <c r="W445" s="39" t="s">
        <v>395</v>
      </c>
      <c r="X445" s="40">
        <v>42373</v>
      </c>
      <c r="Y445" s="40">
        <v>42735</v>
      </c>
      <c r="Z445" s="86"/>
      <c r="AA445" s="109"/>
      <c r="AB445" s="86"/>
      <c r="AC445" s="100"/>
    </row>
    <row r="446" spans="2:29" ht="34.200000000000003" customHeight="1" x14ac:dyDescent="0.3">
      <c r="B446" s="126"/>
      <c r="C446" s="126"/>
      <c r="D446" s="126"/>
      <c r="E446" s="126"/>
      <c r="F446" s="117"/>
      <c r="G446" s="85"/>
      <c r="H446" s="86"/>
      <c r="I446" s="83"/>
      <c r="J446" s="86"/>
      <c r="K446" s="83"/>
      <c r="L446" s="86"/>
      <c r="M446" s="83"/>
      <c r="N446" s="86" t="s">
        <v>388</v>
      </c>
      <c r="O446" s="83"/>
      <c r="P446" s="83"/>
      <c r="Q446" s="83"/>
      <c r="R446" s="104"/>
      <c r="S446" s="94"/>
      <c r="T446" s="107"/>
      <c r="U446" s="94"/>
      <c r="V446" s="22">
        <v>4</v>
      </c>
      <c r="W446" s="41" t="s">
        <v>396</v>
      </c>
      <c r="X446" s="40">
        <v>42373</v>
      </c>
      <c r="Y446" s="40">
        <v>42735</v>
      </c>
      <c r="Z446" s="86"/>
      <c r="AA446" s="109"/>
      <c r="AB446" s="86"/>
      <c r="AC446" s="100"/>
    </row>
    <row r="447" spans="2:29" ht="34.200000000000003" customHeight="1" x14ac:dyDescent="0.3">
      <c r="B447" s="126"/>
      <c r="C447" s="126"/>
      <c r="D447" s="126"/>
      <c r="E447" s="126"/>
      <c r="F447" s="117"/>
      <c r="G447" s="85"/>
      <c r="H447" s="86"/>
      <c r="I447" s="84"/>
      <c r="J447" s="86"/>
      <c r="K447" s="84"/>
      <c r="L447" s="86"/>
      <c r="M447" s="84"/>
      <c r="N447" s="86" t="s">
        <v>388</v>
      </c>
      <c r="O447" s="84"/>
      <c r="P447" s="84"/>
      <c r="Q447" s="84"/>
      <c r="R447" s="105"/>
      <c r="S447" s="95"/>
      <c r="T447" s="107"/>
      <c r="U447" s="95"/>
      <c r="V447" s="22">
        <v>5</v>
      </c>
      <c r="W447" s="41" t="s">
        <v>393</v>
      </c>
      <c r="X447" s="40">
        <v>42430</v>
      </c>
      <c r="Y447" s="40">
        <v>42735</v>
      </c>
      <c r="Z447" s="86"/>
      <c r="AA447" s="110"/>
      <c r="AB447" s="86"/>
      <c r="AC447" s="100"/>
    </row>
    <row r="448" spans="2:29" ht="34.200000000000003" customHeight="1" x14ac:dyDescent="0.3">
      <c r="B448" s="126"/>
      <c r="C448" s="126"/>
      <c r="D448" s="126"/>
      <c r="E448" s="126"/>
      <c r="F448" s="117"/>
      <c r="G448" s="85">
        <v>6</v>
      </c>
      <c r="H448" s="86" t="str">
        <f>+VLOOKUP(N448,'TC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48" s="82" t="str">
        <f>+VLOOKUP(N448,'TC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48" s="86" t="str">
        <f>+VLOOKUP(N448,'TC 30 agosto'!$A:$AQ,15,FALSE)</f>
        <v>Eficiencia administrativa</v>
      </c>
      <c r="K448" s="82" t="str">
        <f>+VLOOKUP(N448,'TC 2 junio'!$1:$1048576,15,FALSE)</f>
        <v>Eficiencia administrativa</v>
      </c>
      <c r="L448" s="86" t="str">
        <f>+VLOOKUP(N448,'TC 30 agosto'!$A:$AQ,17,FALSE)</f>
        <v>Gestión de la Calidad</v>
      </c>
      <c r="M448" s="82" t="str">
        <f>+VLOOKUP(N448,'TC 2 junio'!$1:$1048576,17,FALSE)</f>
        <v>Gestión de la Calidad</v>
      </c>
      <c r="N448" s="86" t="s">
        <v>389</v>
      </c>
      <c r="O448" s="82" t="str">
        <f>+VLOOKUP(N448,'TC 30 agosto'!$A:$AQ,23,FALSE)</f>
        <v>PA-106</v>
      </c>
      <c r="P448" s="82" t="str">
        <f>+VLOOKUP(N448,'TC 30 agosto'!$A:$AQ,24,FALSE)</f>
        <v>Número de instituciones prestadoras del Servicio Público de Bienestar Familiar a los cuales se les socializó la Norma Técnica de Empresa - ICBF-NTE 001</v>
      </c>
      <c r="Q448" s="82" t="str">
        <f>+VLOOKUP(N448,'TC 3 junio'!$V:$W,2,FALSE)</f>
        <v>Número de instituciones prestadoras del Servicio Público de Bienestar Familiar a los cuales se les socializó la Norma Técnica de Empresa - ICBF-NTE 001</v>
      </c>
      <c r="R448" s="130">
        <f>+VLOOKUP(N448,'TC 30 agosto'!$A:$AQ,29,FALSE)</f>
        <v>40</v>
      </c>
      <c r="S448" s="96">
        <f>+VLOOKUP(N448,'TC 2 junio'!$1:$1048576,29,FALSE)</f>
        <v>40</v>
      </c>
      <c r="T448" s="107"/>
      <c r="U448" s="96">
        <f>+VLOOKUP(N448,'TC 30 agosto'!$1:$1048576,31,FALSE)</f>
        <v>0</v>
      </c>
      <c r="V448" s="21">
        <v>1</v>
      </c>
      <c r="W448" s="39" t="s">
        <v>397</v>
      </c>
      <c r="X448" s="40">
        <v>42373</v>
      </c>
      <c r="Y448" s="40">
        <v>42460</v>
      </c>
      <c r="Z448" s="86" t="s">
        <v>90</v>
      </c>
      <c r="AA448" s="108" t="str">
        <f>+VLOOKUP(N448,'TC 30 agosto'!$A:$F,6,FALSE)</f>
        <v>Inspección vigilancia y control a operadores</v>
      </c>
      <c r="AB448" s="86" t="s">
        <v>401</v>
      </c>
      <c r="AC448" s="100" t="str">
        <f>+VLOOKUP(N448,'TC 30 agosto'!$A:$V,22,FALSE)</f>
        <v>Oficina de Aseguramiento a la Calidad</v>
      </c>
    </row>
    <row r="449" spans="2:29" ht="34.200000000000003" customHeight="1" x14ac:dyDescent="0.3">
      <c r="B449" s="126"/>
      <c r="C449" s="126"/>
      <c r="D449" s="126"/>
      <c r="E449" s="126"/>
      <c r="F449" s="117"/>
      <c r="G449" s="85"/>
      <c r="H449" s="86"/>
      <c r="I449" s="83"/>
      <c r="J449" s="86"/>
      <c r="K449" s="83"/>
      <c r="L449" s="86"/>
      <c r="M449" s="83"/>
      <c r="N449" s="86" t="s">
        <v>389</v>
      </c>
      <c r="O449" s="83"/>
      <c r="P449" s="83"/>
      <c r="Q449" s="83"/>
      <c r="R449" s="104"/>
      <c r="S449" s="94"/>
      <c r="T449" s="107"/>
      <c r="U449" s="94"/>
      <c r="V449" s="21">
        <v>2</v>
      </c>
      <c r="W449" s="39" t="s">
        <v>398</v>
      </c>
      <c r="X449" s="40">
        <v>42461</v>
      </c>
      <c r="Y449" s="40">
        <v>42490</v>
      </c>
      <c r="Z449" s="86"/>
      <c r="AA449" s="109"/>
      <c r="AB449" s="86"/>
      <c r="AC449" s="100"/>
    </row>
    <row r="450" spans="2:29" ht="34.200000000000003" customHeight="1" x14ac:dyDescent="0.3">
      <c r="B450" s="126"/>
      <c r="C450" s="126"/>
      <c r="D450" s="126"/>
      <c r="E450" s="126"/>
      <c r="F450" s="117"/>
      <c r="G450" s="85"/>
      <c r="H450" s="86"/>
      <c r="I450" s="83"/>
      <c r="J450" s="86"/>
      <c r="K450" s="83"/>
      <c r="L450" s="86"/>
      <c r="M450" s="83"/>
      <c r="N450" s="86" t="s">
        <v>389</v>
      </c>
      <c r="O450" s="83"/>
      <c r="P450" s="83"/>
      <c r="Q450" s="83"/>
      <c r="R450" s="104"/>
      <c r="S450" s="94"/>
      <c r="T450" s="107"/>
      <c r="U450" s="94"/>
      <c r="V450" s="21">
        <v>3</v>
      </c>
      <c r="W450" s="39" t="s">
        <v>399</v>
      </c>
      <c r="X450" s="40">
        <v>42491</v>
      </c>
      <c r="Y450" s="40">
        <v>42521</v>
      </c>
      <c r="Z450" s="86"/>
      <c r="AA450" s="109"/>
      <c r="AB450" s="86"/>
      <c r="AC450" s="100"/>
    </row>
    <row r="451" spans="2:29" ht="34.200000000000003" customHeight="1" x14ac:dyDescent="0.3">
      <c r="B451" s="126"/>
      <c r="C451" s="126"/>
      <c r="D451" s="126"/>
      <c r="E451" s="126"/>
      <c r="F451" s="117"/>
      <c r="G451" s="85"/>
      <c r="H451" s="86"/>
      <c r="I451" s="83"/>
      <c r="J451" s="86"/>
      <c r="K451" s="83"/>
      <c r="L451" s="86"/>
      <c r="M451" s="83"/>
      <c r="N451" s="86" t="s">
        <v>389</v>
      </c>
      <c r="O451" s="83"/>
      <c r="P451" s="83"/>
      <c r="Q451" s="83"/>
      <c r="R451" s="104"/>
      <c r="S451" s="94"/>
      <c r="T451" s="107"/>
      <c r="U451" s="94"/>
      <c r="V451" s="22">
        <v>4</v>
      </c>
      <c r="W451" s="41" t="s">
        <v>400</v>
      </c>
      <c r="X451" s="40">
        <v>42552</v>
      </c>
      <c r="Y451" s="40">
        <v>42735</v>
      </c>
      <c r="Z451" s="86"/>
      <c r="AA451" s="109"/>
      <c r="AB451" s="86"/>
      <c r="AC451" s="100"/>
    </row>
    <row r="452" spans="2:29" ht="34.200000000000003" customHeight="1" x14ac:dyDescent="0.3">
      <c r="B452" s="126"/>
      <c r="C452" s="126"/>
      <c r="D452" s="126"/>
      <c r="E452" s="126"/>
      <c r="F452" s="117"/>
      <c r="G452" s="85"/>
      <c r="H452" s="86"/>
      <c r="I452" s="84"/>
      <c r="J452" s="86"/>
      <c r="K452" s="84"/>
      <c r="L452" s="86"/>
      <c r="M452" s="84"/>
      <c r="N452" s="86" t="s">
        <v>389</v>
      </c>
      <c r="O452" s="84"/>
      <c r="P452" s="84"/>
      <c r="Q452" s="84"/>
      <c r="R452" s="105"/>
      <c r="S452" s="95"/>
      <c r="T452" s="107"/>
      <c r="U452" s="95"/>
      <c r="V452" s="22">
        <v>5</v>
      </c>
      <c r="W452" s="44"/>
      <c r="X452" s="43"/>
      <c r="Y452" s="43"/>
      <c r="Z452" s="86"/>
      <c r="AA452" s="110"/>
      <c r="AB452" s="86"/>
      <c r="AC452" s="100"/>
    </row>
    <row r="453" spans="2:29" s="23" customFormat="1" ht="34.200000000000003" customHeight="1" x14ac:dyDescent="0.3">
      <c r="B453" s="126"/>
      <c r="C453" s="126"/>
      <c r="D453" s="126"/>
      <c r="E453" s="126"/>
      <c r="F453" s="117"/>
      <c r="G453" s="85">
        <v>6</v>
      </c>
      <c r="H453" s="86" t="str">
        <f>+VLOOKUP(N453,'TC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53" s="82" t="str">
        <f>+VLOOKUP(N453,'TC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53" s="86" t="str">
        <f>+VLOOKUP(N453,'TC 30 agosto'!$A:$AQ,15,FALSE)</f>
        <v>Eficiencia administrativa</v>
      </c>
      <c r="K453" s="82" t="str">
        <f>+VLOOKUP(N453,'TC 2 junio'!$1:$1048576,15,FALSE)</f>
        <v>Eficiencia administrativa</v>
      </c>
      <c r="L453" s="86" t="str">
        <f>+VLOOKUP(N453,'TC 30 agosto'!$A:$AQ,17,FALSE)</f>
        <v>Gestión de la Calidad</v>
      </c>
      <c r="M453" s="82" t="str">
        <f>+VLOOKUP(N453,'TC 2 junio'!$1:$1048576,17,FALSE)</f>
        <v>Gestión de la Calidad</v>
      </c>
      <c r="N453" s="86" t="s">
        <v>461</v>
      </c>
      <c r="O453" s="82" t="str">
        <f>+VLOOKUP(N453,'TC 30 agosto'!$A:$AQ,23,FALSE)</f>
        <v>PA-86</v>
      </c>
      <c r="P453" s="82" t="str">
        <f>+VLOOKUP(N453,'TC 30 agosto'!$A:$AQ,24,FALSE)</f>
        <v>Número de certificados en estándares nacionales e internacionales de calidad, ambiental, seguridad de la información, seguridad y salud en el trabajo.</v>
      </c>
      <c r="Q453" s="82" t="str">
        <f>+VLOOKUP(N453,'TC 3 junio'!$V:$W,2,FALSE)</f>
        <v>Número de certificados en estándares nacionales e internacionales de calidad, ambiental, seguridad de la información, seguridad y salud en el trabajo.</v>
      </c>
      <c r="R453" s="130">
        <f>+VLOOKUP(N453,'TC 30 agosto'!$A:$AQ,29,FALSE)</f>
        <v>68</v>
      </c>
      <c r="S453" s="96">
        <f>+VLOOKUP(N453,'TC 2 junio'!$1:$1048576,29,FALSE)</f>
        <v>68</v>
      </c>
      <c r="T453" s="107"/>
      <c r="U453" s="96">
        <f>+VLOOKUP(N453,'TC 30 agosto'!$1:$1048576,31,FALSE)</f>
        <v>0</v>
      </c>
      <c r="V453" s="21">
        <v>1</v>
      </c>
      <c r="W453" s="39" t="s">
        <v>581</v>
      </c>
      <c r="X453" s="40">
        <v>42389</v>
      </c>
      <c r="Y453" s="40">
        <v>42399</v>
      </c>
      <c r="Z453" s="108" t="s">
        <v>91</v>
      </c>
      <c r="AA453" s="108" t="str">
        <f>+VLOOKUP(N453,'TC 30 agosto'!$A:$F,6,FALSE)</f>
        <v xml:space="preserve">Mejora e Innovación </v>
      </c>
      <c r="AB453" s="86" t="s">
        <v>257</v>
      </c>
      <c r="AC453" s="100" t="str">
        <f>+VLOOKUP(N453,'TC 30 agosto'!$A:$V,22,FALSE)</f>
        <v>Dirección de Planeación y Control de Gestión</v>
      </c>
    </row>
    <row r="454" spans="2:29" s="23" customFormat="1" ht="34.200000000000003" customHeight="1" x14ac:dyDescent="0.3">
      <c r="B454" s="126"/>
      <c r="C454" s="126"/>
      <c r="D454" s="126"/>
      <c r="E454" s="126"/>
      <c r="F454" s="117"/>
      <c r="G454" s="85"/>
      <c r="H454" s="86"/>
      <c r="I454" s="83"/>
      <c r="J454" s="86"/>
      <c r="K454" s="83"/>
      <c r="L454" s="86"/>
      <c r="M454" s="83"/>
      <c r="N454" s="86" t="s">
        <v>461</v>
      </c>
      <c r="O454" s="83"/>
      <c r="P454" s="83"/>
      <c r="Q454" s="83"/>
      <c r="R454" s="104"/>
      <c r="S454" s="94"/>
      <c r="T454" s="107"/>
      <c r="U454" s="94"/>
      <c r="V454" s="21">
        <v>2</v>
      </c>
      <c r="W454" s="39" t="s">
        <v>582</v>
      </c>
      <c r="X454" s="40">
        <v>42399</v>
      </c>
      <c r="Y454" s="40">
        <v>42734</v>
      </c>
      <c r="Z454" s="109"/>
      <c r="AA454" s="109"/>
      <c r="AB454" s="86"/>
      <c r="AC454" s="100"/>
    </row>
    <row r="455" spans="2:29" s="23" customFormat="1" ht="34.200000000000003" customHeight="1" x14ac:dyDescent="0.3">
      <c r="B455" s="126"/>
      <c r="C455" s="126"/>
      <c r="D455" s="126"/>
      <c r="E455" s="126"/>
      <c r="F455" s="117"/>
      <c r="G455" s="85"/>
      <c r="H455" s="86"/>
      <c r="I455" s="83"/>
      <c r="J455" s="86"/>
      <c r="K455" s="83"/>
      <c r="L455" s="86"/>
      <c r="M455" s="83"/>
      <c r="N455" s="86" t="s">
        <v>461</v>
      </c>
      <c r="O455" s="83"/>
      <c r="P455" s="83"/>
      <c r="Q455" s="83"/>
      <c r="R455" s="104"/>
      <c r="S455" s="94"/>
      <c r="T455" s="107"/>
      <c r="U455" s="94"/>
      <c r="V455" s="21">
        <v>3</v>
      </c>
      <c r="W455" s="39" t="s">
        <v>583</v>
      </c>
      <c r="X455" s="40">
        <v>42374</v>
      </c>
      <c r="Y455" s="40">
        <v>42734</v>
      </c>
      <c r="Z455" s="109"/>
      <c r="AA455" s="109"/>
      <c r="AB455" s="86"/>
      <c r="AC455" s="100"/>
    </row>
    <row r="456" spans="2:29" s="23" customFormat="1" ht="34.200000000000003" customHeight="1" x14ac:dyDescent="0.3">
      <c r="B456" s="126"/>
      <c r="C456" s="126"/>
      <c r="D456" s="126"/>
      <c r="E456" s="126"/>
      <c r="F456" s="117"/>
      <c r="G456" s="85"/>
      <c r="H456" s="86"/>
      <c r="I456" s="83"/>
      <c r="J456" s="86"/>
      <c r="K456" s="83"/>
      <c r="L456" s="86"/>
      <c r="M456" s="83"/>
      <c r="N456" s="86" t="s">
        <v>461</v>
      </c>
      <c r="O456" s="83"/>
      <c r="P456" s="83"/>
      <c r="Q456" s="83"/>
      <c r="R456" s="104"/>
      <c r="S456" s="94"/>
      <c r="T456" s="107"/>
      <c r="U456" s="94"/>
      <c r="V456" s="22">
        <v>4</v>
      </c>
      <c r="W456" s="41" t="s">
        <v>584</v>
      </c>
      <c r="X456" s="40">
        <v>42491</v>
      </c>
      <c r="Y456" s="40">
        <v>42704</v>
      </c>
      <c r="Z456" s="109"/>
      <c r="AA456" s="109"/>
      <c r="AB456" s="86"/>
      <c r="AC456" s="100"/>
    </row>
    <row r="457" spans="2:29" s="23" customFormat="1" ht="34.200000000000003" customHeight="1" x14ac:dyDescent="0.3">
      <c r="B457" s="126"/>
      <c r="C457" s="126"/>
      <c r="D457" s="126"/>
      <c r="E457" s="126"/>
      <c r="F457" s="117"/>
      <c r="G457" s="85"/>
      <c r="H457" s="86"/>
      <c r="I457" s="84"/>
      <c r="J457" s="86"/>
      <c r="K457" s="84"/>
      <c r="L457" s="86"/>
      <c r="M457" s="84"/>
      <c r="N457" s="86" t="s">
        <v>461</v>
      </c>
      <c r="O457" s="84"/>
      <c r="P457" s="84"/>
      <c r="Q457" s="84"/>
      <c r="R457" s="105"/>
      <c r="S457" s="95"/>
      <c r="T457" s="107"/>
      <c r="U457" s="95"/>
      <c r="V457" s="22">
        <v>5</v>
      </c>
      <c r="W457" s="41" t="s">
        <v>585</v>
      </c>
      <c r="X457" s="40">
        <v>42374</v>
      </c>
      <c r="Y457" s="40">
        <v>42673</v>
      </c>
      <c r="Z457" s="110"/>
      <c r="AA457" s="110"/>
      <c r="AB457" s="86"/>
      <c r="AC457" s="100"/>
    </row>
    <row r="458" spans="2:29" s="23" customFormat="1" ht="34.200000000000003" customHeight="1" x14ac:dyDescent="0.3">
      <c r="B458" s="126"/>
      <c r="C458" s="126"/>
      <c r="D458" s="126"/>
      <c r="E458" s="126"/>
      <c r="F458" s="117"/>
      <c r="G458" s="85">
        <v>6</v>
      </c>
      <c r="H458" s="86" t="str">
        <f>+VLOOKUP(N458,'TC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58" s="82" t="str">
        <f>+VLOOKUP(N458,'TC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58" s="86" t="str">
        <f>+VLOOKUP(N458,'TC 30 agosto'!$A:$AQ,15,FALSE)</f>
        <v>Eficiencia administrativa</v>
      </c>
      <c r="K458" s="82" t="str">
        <f>+VLOOKUP(N458,'TC 2 junio'!$1:$1048576,15,FALSE)</f>
        <v>Eficiencia administrativa</v>
      </c>
      <c r="L458" s="86" t="str">
        <f>+VLOOKUP(N458,'TC 30 agosto'!$A:$AQ,17,FALSE)</f>
        <v>Gestión de la Calidad</v>
      </c>
      <c r="M458" s="82" t="str">
        <f>+VLOOKUP(N458,'TC 2 junio'!$1:$1048576,17,FALSE)</f>
        <v>Gestión de la Calidad</v>
      </c>
      <c r="N458" s="86" t="s">
        <v>466</v>
      </c>
      <c r="O458" s="82" t="str">
        <f>+VLOOKUP(N458,'TC 30 agosto'!$A:$AQ,23,FALSE)</f>
        <v>PA-87</v>
      </c>
      <c r="P458" s="82" t="str">
        <f>+VLOOKUP(N458,'TC 30 agosto'!$A:$AQ,24,FALSE)</f>
        <v>Porcentaje del diseño del modelo de innovación y gestión del conocimiento.</v>
      </c>
      <c r="Q458" s="82" t="str">
        <f>+VLOOKUP(N458,'TC 3 junio'!$V:$W,2,FALSE)</f>
        <v>Porcentaje del diseño del modelo de innovación y gestión del conocimiento.</v>
      </c>
      <c r="R458" s="103">
        <f>+VLOOKUP(N458,'TC 30 agosto'!$A:$AQ,29,FALSE)</f>
        <v>1</v>
      </c>
      <c r="S458" s="93">
        <f>+VLOOKUP(N458,'TC 2 junio'!$1:$1048576,29,FALSE)</f>
        <v>1</v>
      </c>
      <c r="T458" s="106"/>
      <c r="U458" s="96">
        <f>+VLOOKUP(N458,'TC 30 agosto'!$1:$1048576,31,FALSE)</f>
        <v>0</v>
      </c>
      <c r="V458" s="21">
        <v>1</v>
      </c>
      <c r="W458" s="39" t="s">
        <v>462</v>
      </c>
      <c r="X458" s="40">
        <v>42373</v>
      </c>
      <c r="Y458" s="40">
        <v>42429</v>
      </c>
      <c r="Z458" s="108" t="s">
        <v>91</v>
      </c>
      <c r="AA458" s="108" t="str">
        <f>+VLOOKUP(N458,'TC 30 agosto'!$A:$F,6,FALSE)</f>
        <v xml:space="preserve">Mejora e Innovación </v>
      </c>
      <c r="AB458" s="86" t="s">
        <v>257</v>
      </c>
      <c r="AC458" s="100" t="str">
        <f>+VLOOKUP(N458,'TC 30 agosto'!$A:$V,22,FALSE)</f>
        <v>Dirección de Planeación y Control de Gestión</v>
      </c>
    </row>
    <row r="459" spans="2:29" s="23" customFormat="1" ht="34.200000000000003" customHeight="1" x14ac:dyDescent="0.3">
      <c r="B459" s="126"/>
      <c r="C459" s="126"/>
      <c r="D459" s="126"/>
      <c r="E459" s="126"/>
      <c r="F459" s="117"/>
      <c r="G459" s="85"/>
      <c r="H459" s="86"/>
      <c r="I459" s="83"/>
      <c r="J459" s="86"/>
      <c r="K459" s="83"/>
      <c r="L459" s="86"/>
      <c r="M459" s="83"/>
      <c r="N459" s="86" t="s">
        <v>466</v>
      </c>
      <c r="O459" s="83"/>
      <c r="P459" s="83"/>
      <c r="Q459" s="83"/>
      <c r="R459" s="104"/>
      <c r="S459" s="94"/>
      <c r="T459" s="107"/>
      <c r="U459" s="94"/>
      <c r="V459" s="21">
        <v>2</v>
      </c>
      <c r="W459" s="39" t="s">
        <v>586</v>
      </c>
      <c r="X459" s="40">
        <v>42405</v>
      </c>
      <c r="Y459" s="40">
        <v>42522</v>
      </c>
      <c r="Z459" s="109"/>
      <c r="AA459" s="109"/>
      <c r="AB459" s="86"/>
      <c r="AC459" s="100"/>
    </row>
    <row r="460" spans="2:29" s="23" customFormat="1" ht="34.200000000000003" customHeight="1" x14ac:dyDescent="0.3">
      <c r="B460" s="126"/>
      <c r="C460" s="126"/>
      <c r="D460" s="126"/>
      <c r="E460" s="126"/>
      <c r="F460" s="117"/>
      <c r="G460" s="85"/>
      <c r="H460" s="86"/>
      <c r="I460" s="83"/>
      <c r="J460" s="86"/>
      <c r="K460" s="83"/>
      <c r="L460" s="86"/>
      <c r="M460" s="83"/>
      <c r="N460" s="86" t="s">
        <v>466</v>
      </c>
      <c r="O460" s="83"/>
      <c r="P460" s="83"/>
      <c r="Q460" s="83"/>
      <c r="R460" s="104"/>
      <c r="S460" s="94"/>
      <c r="T460" s="107"/>
      <c r="U460" s="94"/>
      <c r="V460" s="21">
        <v>3</v>
      </c>
      <c r="W460" s="39" t="s">
        <v>587</v>
      </c>
      <c r="X460" s="40">
        <v>42522</v>
      </c>
      <c r="Y460" s="40">
        <v>42684</v>
      </c>
      <c r="Z460" s="109"/>
      <c r="AA460" s="109"/>
      <c r="AB460" s="86"/>
      <c r="AC460" s="100"/>
    </row>
    <row r="461" spans="2:29" s="23" customFormat="1" ht="34.200000000000003" customHeight="1" x14ac:dyDescent="0.3">
      <c r="B461" s="126"/>
      <c r="C461" s="126"/>
      <c r="D461" s="126"/>
      <c r="E461" s="126"/>
      <c r="F461" s="117"/>
      <c r="G461" s="85"/>
      <c r="H461" s="86"/>
      <c r="I461" s="83"/>
      <c r="J461" s="86"/>
      <c r="K461" s="83"/>
      <c r="L461" s="86"/>
      <c r="M461" s="83"/>
      <c r="N461" s="86" t="s">
        <v>466</v>
      </c>
      <c r="O461" s="83"/>
      <c r="P461" s="83"/>
      <c r="Q461" s="83"/>
      <c r="R461" s="104"/>
      <c r="S461" s="94"/>
      <c r="T461" s="107"/>
      <c r="U461" s="94"/>
      <c r="V461" s="22">
        <v>4</v>
      </c>
      <c r="W461" s="41" t="s">
        <v>588</v>
      </c>
      <c r="X461" s="40">
        <v>42583</v>
      </c>
      <c r="Y461" s="40">
        <v>42719</v>
      </c>
      <c r="Z461" s="109"/>
      <c r="AA461" s="109"/>
      <c r="AB461" s="86"/>
      <c r="AC461" s="100"/>
    </row>
    <row r="462" spans="2:29" s="23" customFormat="1" ht="34.200000000000003" customHeight="1" x14ac:dyDescent="0.3">
      <c r="B462" s="126"/>
      <c r="C462" s="126"/>
      <c r="D462" s="126"/>
      <c r="E462" s="126"/>
      <c r="F462" s="117"/>
      <c r="G462" s="85"/>
      <c r="H462" s="86"/>
      <c r="I462" s="84"/>
      <c r="J462" s="86"/>
      <c r="K462" s="84"/>
      <c r="L462" s="86"/>
      <c r="M462" s="84"/>
      <c r="N462" s="86" t="s">
        <v>466</v>
      </c>
      <c r="O462" s="84"/>
      <c r="P462" s="84"/>
      <c r="Q462" s="84"/>
      <c r="R462" s="105"/>
      <c r="S462" s="95"/>
      <c r="T462" s="107"/>
      <c r="U462" s="95"/>
      <c r="V462" s="22">
        <v>5</v>
      </c>
      <c r="W462" s="41" t="s">
        <v>591</v>
      </c>
      <c r="X462" s="40">
        <v>42583</v>
      </c>
      <c r="Y462" s="40">
        <v>42735</v>
      </c>
      <c r="Z462" s="110"/>
      <c r="AA462" s="110"/>
      <c r="AB462" s="86"/>
      <c r="AC462" s="100"/>
    </row>
    <row r="463" spans="2:29" s="23" customFormat="1" ht="34.200000000000003" customHeight="1" x14ac:dyDescent="0.3">
      <c r="B463" s="126"/>
      <c r="C463" s="126"/>
      <c r="D463" s="126"/>
      <c r="E463" s="126"/>
      <c r="F463" s="117"/>
      <c r="G463" s="85">
        <v>6</v>
      </c>
      <c r="H463" s="86" t="str">
        <f>+VLOOKUP(N463,'TC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63" s="82" t="str">
        <f>+VLOOKUP(N463,'TC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63" s="86" t="str">
        <f>+VLOOKUP(N463,'TC 30 agosto'!$A:$AQ,15,FALSE)</f>
        <v>Eficiencia administrativa</v>
      </c>
      <c r="K463" s="82" t="str">
        <f>+VLOOKUP(N463,'TC 2 junio'!$1:$1048576,15,FALSE)</f>
        <v>Eficiencia administrativa</v>
      </c>
      <c r="L463" s="86" t="str">
        <f>+VLOOKUP(N463,'TC 30 agosto'!$A:$AQ,17,FALSE)</f>
        <v>Gestión de la Calidad</v>
      </c>
      <c r="M463" s="82" t="str">
        <f>+VLOOKUP(N463,'TC 2 junio'!$1:$1048576,17,FALSE)</f>
        <v>Gestión de la Calidad</v>
      </c>
      <c r="N463" s="86" t="s">
        <v>467</v>
      </c>
      <c r="O463" s="82" t="str">
        <f>+VLOOKUP(N463,'TC 30 agosto'!$A:$AQ,23,FALSE)</f>
        <v>PA-88</v>
      </c>
      <c r="P463" s="82" t="str">
        <f>+VLOOKUP(N463,'TC 30 agosto'!$A:$AQ,24,FALSE)</f>
        <v>Porcentaje de avance en la implementación del Plan para postulación al Premio Colombiano a la Calidad de la Gestión</v>
      </c>
      <c r="Q463" s="82" t="str">
        <f>+VLOOKUP(N463,'TC 3 junio'!$V:$W,2,FALSE)</f>
        <v>Porcentaje de avance en la implementación del Plan para postulación al Premio Colombiano a la Calidad de la Gestión</v>
      </c>
      <c r="R463" s="103">
        <f>+VLOOKUP(N463,'TC 30 agosto'!$A:$AQ,29,FALSE)</f>
        <v>1</v>
      </c>
      <c r="S463" s="93">
        <f>+VLOOKUP(N463,'TC 2 junio'!$1:$1048576,29,FALSE)</f>
        <v>1</v>
      </c>
      <c r="T463" s="106"/>
      <c r="U463" s="96">
        <f>+VLOOKUP(N463,'TC 30 agosto'!$1:$1048576,31,FALSE)</f>
        <v>0</v>
      </c>
      <c r="V463" s="21">
        <v>1</v>
      </c>
      <c r="W463" s="39" t="s">
        <v>463</v>
      </c>
      <c r="X463" s="40">
        <v>42373</v>
      </c>
      <c r="Y463" s="40">
        <v>42429</v>
      </c>
      <c r="Z463" s="108" t="s">
        <v>91</v>
      </c>
      <c r="AA463" s="108" t="str">
        <f>+VLOOKUP(N463,'TC 30 agosto'!$A:$F,6,FALSE)</f>
        <v xml:space="preserve">Mejora e Innovación </v>
      </c>
      <c r="AB463" s="86" t="s">
        <v>257</v>
      </c>
      <c r="AC463" s="100" t="str">
        <f>+VLOOKUP(N463,'TC 30 agosto'!$A:$V,22,FALSE)</f>
        <v>Dirección de Planeación y Control de Gestión</v>
      </c>
    </row>
    <row r="464" spans="2:29" s="23" customFormat="1" ht="34.200000000000003" customHeight="1" x14ac:dyDescent="0.3">
      <c r="B464" s="126"/>
      <c r="C464" s="126"/>
      <c r="D464" s="126"/>
      <c r="E464" s="126"/>
      <c r="F464" s="117"/>
      <c r="G464" s="85"/>
      <c r="H464" s="86"/>
      <c r="I464" s="83"/>
      <c r="J464" s="86"/>
      <c r="K464" s="83"/>
      <c r="L464" s="86"/>
      <c r="M464" s="83"/>
      <c r="N464" s="86" t="s">
        <v>467</v>
      </c>
      <c r="O464" s="83"/>
      <c r="P464" s="83"/>
      <c r="Q464" s="83"/>
      <c r="R464" s="104"/>
      <c r="S464" s="94"/>
      <c r="T464" s="107"/>
      <c r="U464" s="94"/>
      <c r="V464" s="21">
        <v>2</v>
      </c>
      <c r="W464" s="39" t="s">
        <v>464</v>
      </c>
      <c r="X464" s="40">
        <v>42522</v>
      </c>
      <c r="Y464" s="40">
        <v>42643</v>
      </c>
      <c r="Z464" s="109"/>
      <c r="AA464" s="109"/>
      <c r="AB464" s="86"/>
      <c r="AC464" s="100"/>
    </row>
    <row r="465" spans="2:29" s="23" customFormat="1" ht="34.200000000000003" customHeight="1" x14ac:dyDescent="0.3">
      <c r="B465" s="126"/>
      <c r="C465" s="126"/>
      <c r="D465" s="126"/>
      <c r="E465" s="126"/>
      <c r="F465" s="117"/>
      <c r="G465" s="85"/>
      <c r="H465" s="86"/>
      <c r="I465" s="83"/>
      <c r="J465" s="86"/>
      <c r="K465" s="83"/>
      <c r="L465" s="86"/>
      <c r="M465" s="83"/>
      <c r="N465" s="86" t="s">
        <v>467</v>
      </c>
      <c r="O465" s="83"/>
      <c r="P465" s="83"/>
      <c r="Q465" s="83"/>
      <c r="R465" s="104"/>
      <c r="S465" s="94"/>
      <c r="T465" s="107"/>
      <c r="U465" s="94"/>
      <c r="V465" s="21">
        <v>3</v>
      </c>
      <c r="W465" s="41" t="s">
        <v>589</v>
      </c>
      <c r="X465" s="40">
        <v>42552</v>
      </c>
      <c r="Y465" s="40">
        <v>42734</v>
      </c>
      <c r="Z465" s="109"/>
      <c r="AA465" s="109"/>
      <c r="AB465" s="86"/>
      <c r="AC465" s="100"/>
    </row>
    <row r="466" spans="2:29" s="23" customFormat="1" ht="34.200000000000003" customHeight="1" x14ac:dyDescent="0.3">
      <c r="B466" s="126"/>
      <c r="C466" s="126"/>
      <c r="D466" s="126"/>
      <c r="E466" s="126"/>
      <c r="F466" s="117"/>
      <c r="G466" s="85"/>
      <c r="H466" s="86"/>
      <c r="I466" s="83"/>
      <c r="J466" s="86"/>
      <c r="K466" s="83"/>
      <c r="L466" s="86"/>
      <c r="M466" s="83"/>
      <c r="N466" s="86" t="s">
        <v>467</v>
      </c>
      <c r="O466" s="83"/>
      <c r="P466" s="83"/>
      <c r="Q466" s="83"/>
      <c r="R466" s="104"/>
      <c r="S466" s="94"/>
      <c r="T466" s="107"/>
      <c r="U466" s="94"/>
      <c r="V466" s="22">
        <v>4</v>
      </c>
      <c r="W466" s="41" t="s">
        <v>590</v>
      </c>
      <c r="X466" s="40">
        <v>42644</v>
      </c>
      <c r="Y466" s="40">
        <v>42734</v>
      </c>
      <c r="Z466" s="109"/>
      <c r="AA466" s="109"/>
      <c r="AB466" s="86"/>
      <c r="AC466" s="100"/>
    </row>
    <row r="467" spans="2:29" s="23" customFormat="1" ht="34.200000000000003" customHeight="1" x14ac:dyDescent="0.3">
      <c r="B467" s="126"/>
      <c r="C467" s="126"/>
      <c r="D467" s="126"/>
      <c r="E467" s="126"/>
      <c r="F467" s="117"/>
      <c r="G467" s="85"/>
      <c r="H467" s="86"/>
      <c r="I467" s="84"/>
      <c r="J467" s="86"/>
      <c r="K467" s="84"/>
      <c r="L467" s="86"/>
      <c r="M467" s="84"/>
      <c r="N467" s="86" t="s">
        <v>467</v>
      </c>
      <c r="O467" s="84"/>
      <c r="P467" s="84"/>
      <c r="Q467" s="84"/>
      <c r="R467" s="105"/>
      <c r="S467" s="95"/>
      <c r="T467" s="107"/>
      <c r="U467" s="95"/>
      <c r="V467" s="22">
        <v>5</v>
      </c>
      <c r="W467" s="61"/>
      <c r="X467" s="43"/>
      <c r="Y467" s="43"/>
      <c r="Z467" s="110"/>
      <c r="AA467" s="110"/>
      <c r="AB467" s="86"/>
      <c r="AC467" s="100"/>
    </row>
    <row r="468" spans="2:29" ht="34.200000000000003" customHeight="1" x14ac:dyDescent="0.3">
      <c r="B468" s="126"/>
      <c r="C468" s="126"/>
      <c r="D468" s="126"/>
      <c r="E468" s="126"/>
      <c r="F468" s="117"/>
      <c r="G468" s="85">
        <v>6</v>
      </c>
      <c r="H468" s="86" t="str">
        <f>+VLOOKUP(N468,'TC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68" s="82" t="str">
        <f>+VLOOKUP(N468,'TC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68" s="86" t="str">
        <f>+VLOOKUP(N468,'TC 30 agosto'!$A:$AQ,15,FALSE)</f>
        <v>Eficiencia administrativa</v>
      </c>
      <c r="K468" s="82" t="str">
        <f>+VLOOKUP(N468,'TC 2 junio'!$1:$1048576,15,FALSE)</f>
        <v>Eficiencia administrativa</v>
      </c>
      <c r="L468" s="86" t="str">
        <f>+VLOOKUP(N468,'TC 30 agosto'!$A:$AQ,17,FALSE)</f>
        <v>Eficiencia Administrativa y Cero Papel</v>
      </c>
      <c r="M468" s="82" t="str">
        <f>+VLOOKUP(N468,'TC 2 junio'!$1:$1048576,17,FALSE)</f>
        <v>Eficiencia Administrativa y Cero Papel</v>
      </c>
      <c r="N468" s="86" t="s">
        <v>367</v>
      </c>
      <c r="O468" s="82" t="str">
        <f>+VLOOKUP(N468,'TC 30 agosto'!$A:$AQ,23,FALSE)</f>
        <v>PA-60</v>
      </c>
      <c r="P468" s="82" t="str">
        <f>+VLOOKUP(N468,'TC 30 agosto'!$A:$AQ,24,FALSE)</f>
        <v>Porcentaje de implementación de la estrategia Cero Papel</v>
      </c>
      <c r="Q468" s="82" t="str">
        <f>+VLOOKUP(N468,'TC 3 junio'!$V:$W,2,FALSE)</f>
        <v>Porcentaje de implementación de la estrategia Cero Papel</v>
      </c>
      <c r="R468" s="103">
        <f>+VLOOKUP(N468,'TC 30 agosto'!$A:$AQ,29,FALSE)</f>
        <v>0.6</v>
      </c>
      <c r="S468" s="93">
        <f>+VLOOKUP(N468,'TC 2 junio'!$1:$1048576,29,FALSE)</f>
        <v>0.6</v>
      </c>
      <c r="T468" s="106"/>
      <c r="U468" s="96">
        <f>+VLOOKUP(N468,'TC 30 agosto'!$1:$1048576,31,FALSE)</f>
        <v>0</v>
      </c>
      <c r="V468" s="21">
        <v>1</v>
      </c>
      <c r="W468" s="39" t="s">
        <v>827</v>
      </c>
      <c r="X468" s="40">
        <v>42478</v>
      </c>
      <c r="Y468" s="40">
        <v>42496</v>
      </c>
      <c r="Z468" s="86" t="s">
        <v>95</v>
      </c>
      <c r="AA468" s="108" t="str">
        <f>+VLOOKUP(N468,'TC 30 agosto'!$A:$F,6,FALSE)</f>
        <v xml:space="preserve">Servicios administrativos </v>
      </c>
      <c r="AB468" s="86" t="s">
        <v>386</v>
      </c>
      <c r="AC468" s="100" t="str">
        <f>+VLOOKUP(N468,'TC 30 agosto'!$A:$V,22,FALSE)</f>
        <v>Dirección Administrativa</v>
      </c>
    </row>
    <row r="469" spans="2:29" ht="34.200000000000003" customHeight="1" x14ac:dyDescent="0.3">
      <c r="B469" s="126"/>
      <c r="C469" s="126"/>
      <c r="D469" s="126"/>
      <c r="E469" s="126"/>
      <c r="F469" s="117"/>
      <c r="G469" s="85"/>
      <c r="H469" s="86"/>
      <c r="I469" s="83"/>
      <c r="J469" s="86"/>
      <c r="K469" s="83"/>
      <c r="L469" s="86"/>
      <c r="M469" s="83"/>
      <c r="N469" s="86" t="s">
        <v>367</v>
      </c>
      <c r="O469" s="83"/>
      <c r="P469" s="83"/>
      <c r="Q469" s="83"/>
      <c r="R469" s="104"/>
      <c r="S469" s="94"/>
      <c r="T469" s="107"/>
      <c r="U469" s="94"/>
      <c r="V469" s="21">
        <v>2</v>
      </c>
      <c r="W469" s="39" t="s">
        <v>369</v>
      </c>
      <c r="X469" s="40">
        <v>42552</v>
      </c>
      <c r="Y469" s="40">
        <v>42582</v>
      </c>
      <c r="Z469" s="86" t="s">
        <v>95</v>
      </c>
      <c r="AA469" s="109"/>
      <c r="AB469" s="86" t="s">
        <v>386</v>
      </c>
      <c r="AC469" s="100"/>
    </row>
    <row r="470" spans="2:29" ht="34.200000000000003" customHeight="1" x14ac:dyDescent="0.3">
      <c r="B470" s="126"/>
      <c r="C470" s="126"/>
      <c r="D470" s="126"/>
      <c r="E470" s="126"/>
      <c r="F470" s="117"/>
      <c r="G470" s="85"/>
      <c r="H470" s="86"/>
      <c r="I470" s="83"/>
      <c r="J470" s="86"/>
      <c r="K470" s="83"/>
      <c r="L470" s="86"/>
      <c r="M470" s="83"/>
      <c r="N470" s="86" t="s">
        <v>367</v>
      </c>
      <c r="O470" s="83"/>
      <c r="P470" s="83"/>
      <c r="Q470" s="83"/>
      <c r="R470" s="104"/>
      <c r="S470" s="94"/>
      <c r="T470" s="107"/>
      <c r="U470" s="94"/>
      <c r="V470" s="21">
        <v>3</v>
      </c>
      <c r="W470" s="39" t="s">
        <v>370</v>
      </c>
      <c r="X470" s="40">
        <v>42583</v>
      </c>
      <c r="Y470" s="40">
        <v>42643</v>
      </c>
      <c r="Z470" s="86" t="s">
        <v>95</v>
      </c>
      <c r="AA470" s="109"/>
      <c r="AB470" s="86" t="s">
        <v>386</v>
      </c>
      <c r="AC470" s="100"/>
    </row>
    <row r="471" spans="2:29" ht="34.200000000000003" customHeight="1" x14ac:dyDescent="0.3">
      <c r="B471" s="126"/>
      <c r="C471" s="126"/>
      <c r="D471" s="126"/>
      <c r="E471" s="126"/>
      <c r="F471" s="117"/>
      <c r="G471" s="85"/>
      <c r="H471" s="86"/>
      <c r="I471" s="83"/>
      <c r="J471" s="86"/>
      <c r="K471" s="83"/>
      <c r="L471" s="86"/>
      <c r="M471" s="83"/>
      <c r="N471" s="86" t="s">
        <v>367</v>
      </c>
      <c r="O471" s="83"/>
      <c r="P471" s="83"/>
      <c r="Q471" s="83"/>
      <c r="R471" s="104"/>
      <c r="S471" s="94"/>
      <c r="T471" s="107"/>
      <c r="U471" s="94"/>
      <c r="V471" s="22">
        <v>4</v>
      </c>
      <c r="W471" s="41" t="s">
        <v>371</v>
      </c>
      <c r="X471" s="40">
        <v>42675</v>
      </c>
      <c r="Y471" s="40">
        <v>42735</v>
      </c>
      <c r="Z471" s="86" t="s">
        <v>95</v>
      </c>
      <c r="AA471" s="109"/>
      <c r="AB471" s="86" t="s">
        <v>386</v>
      </c>
      <c r="AC471" s="100"/>
    </row>
    <row r="472" spans="2:29" ht="34.200000000000003" customHeight="1" x14ac:dyDescent="0.3">
      <c r="B472" s="126"/>
      <c r="C472" s="126"/>
      <c r="D472" s="126"/>
      <c r="E472" s="126"/>
      <c r="F472" s="117"/>
      <c r="G472" s="85"/>
      <c r="H472" s="86"/>
      <c r="I472" s="84"/>
      <c r="J472" s="86"/>
      <c r="K472" s="84"/>
      <c r="L472" s="86"/>
      <c r="M472" s="84"/>
      <c r="N472" s="86" t="s">
        <v>367</v>
      </c>
      <c r="O472" s="84"/>
      <c r="P472" s="84"/>
      <c r="Q472" s="84"/>
      <c r="R472" s="105"/>
      <c r="S472" s="95"/>
      <c r="T472" s="107"/>
      <c r="U472" s="95"/>
      <c r="V472" s="22">
        <v>5</v>
      </c>
      <c r="W472" s="44"/>
      <c r="X472" s="43"/>
      <c r="Y472" s="43"/>
      <c r="Z472" s="86" t="s">
        <v>95</v>
      </c>
      <c r="AA472" s="110"/>
      <c r="AB472" s="86" t="s">
        <v>386</v>
      </c>
      <c r="AC472" s="100"/>
    </row>
    <row r="473" spans="2:29" ht="34.200000000000003" customHeight="1" x14ac:dyDescent="0.3">
      <c r="B473" s="126"/>
      <c r="C473" s="126"/>
      <c r="D473" s="126"/>
      <c r="E473" s="126"/>
      <c r="F473" s="117"/>
      <c r="G473" s="85">
        <v>6</v>
      </c>
      <c r="H473" s="86" t="str">
        <f>+VLOOKUP(N473,'TC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73" s="82" t="str">
        <f>+VLOOKUP(N473,'TC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73" s="86" t="str">
        <f>+VLOOKUP(N473,'TC 30 agosto'!$A:$AQ,15,FALSE)</f>
        <v>Eficiencia administrativa</v>
      </c>
      <c r="K473" s="82" t="str">
        <f>+VLOOKUP(N473,'TC 2 junio'!$1:$1048576,15,FALSE)</f>
        <v>Eficiencia administrativa</v>
      </c>
      <c r="L473" s="86" t="str">
        <f>+VLOOKUP(N473,'TC 30 agosto'!$A:$AQ,17,FALSE)</f>
        <v>Racionalización de Trámites</v>
      </c>
      <c r="M473" s="82" t="str">
        <f>+VLOOKUP(N473,'TC 2 junio'!$1:$1048576,17,FALSE)</f>
        <v>Racionalización de Trámites</v>
      </c>
      <c r="N473" s="86" t="s">
        <v>468</v>
      </c>
      <c r="O473" s="82" t="str">
        <f>+VLOOKUP(N473,'TC 30 agosto'!$A:$AQ,23,FALSE)</f>
        <v>PA-89</v>
      </c>
      <c r="P473" s="82" t="str">
        <f>+VLOOKUP(N473,'TC 30 agosto'!$A:$AQ,24,FALSE)</f>
        <v>Numero de trámites y/o procedimientos administrativos racionalizados y actualizados en el portal SUIT</v>
      </c>
      <c r="Q473" s="82" t="str">
        <f>+VLOOKUP(N473,'TC 3 junio'!$V:$W,2,FALSE)</f>
        <v>Numero de trámites y/o procedimientos administrativos racionalizados y actualizados en el portal SUIT</v>
      </c>
      <c r="R473" s="130">
        <f>+VLOOKUP(N473,'TC 30 agosto'!$A:$AQ,29,FALSE)</f>
        <v>4</v>
      </c>
      <c r="S473" s="96">
        <f>+VLOOKUP(N473,'TC 2 junio'!$1:$1048576,29,FALSE)</f>
        <v>4</v>
      </c>
      <c r="T473" s="107"/>
      <c r="U473" s="96">
        <f>+VLOOKUP(N473,'TC 30 agosto'!$1:$1048576,31,FALSE)</f>
        <v>0</v>
      </c>
      <c r="V473" s="21">
        <v>1</v>
      </c>
      <c r="W473" s="39" t="s">
        <v>469</v>
      </c>
      <c r="X473" s="40">
        <v>42401</v>
      </c>
      <c r="Y473" s="40">
        <v>42460</v>
      </c>
      <c r="Z473" s="108" t="s">
        <v>91</v>
      </c>
      <c r="AA473" s="108" t="str">
        <f>+VLOOKUP(N473,'TC 30 agosto'!$A:$F,6,FALSE)</f>
        <v xml:space="preserve">Mejora e Innovación </v>
      </c>
      <c r="AB473" s="86" t="s">
        <v>257</v>
      </c>
      <c r="AC473" s="100" t="str">
        <f>+VLOOKUP(N473,'TC 30 agosto'!$A:$V,22,FALSE)</f>
        <v>Dirección de Planeación y Control de Gestión</v>
      </c>
    </row>
    <row r="474" spans="2:29" ht="34.200000000000003" customHeight="1" x14ac:dyDescent="0.3">
      <c r="B474" s="126"/>
      <c r="C474" s="126"/>
      <c r="D474" s="126"/>
      <c r="E474" s="126"/>
      <c r="F474" s="117"/>
      <c r="G474" s="85"/>
      <c r="H474" s="86"/>
      <c r="I474" s="83"/>
      <c r="J474" s="86"/>
      <c r="K474" s="83"/>
      <c r="L474" s="86"/>
      <c r="M474" s="83"/>
      <c r="N474" s="86" t="s">
        <v>468</v>
      </c>
      <c r="O474" s="83"/>
      <c r="P474" s="83"/>
      <c r="Q474" s="83"/>
      <c r="R474" s="104"/>
      <c r="S474" s="94"/>
      <c r="T474" s="107"/>
      <c r="U474" s="94"/>
      <c r="V474" s="21">
        <v>2</v>
      </c>
      <c r="W474" s="39" t="s">
        <v>470</v>
      </c>
      <c r="X474" s="40">
        <v>42444</v>
      </c>
      <c r="Y474" s="40">
        <v>42674</v>
      </c>
      <c r="Z474" s="109"/>
      <c r="AA474" s="109"/>
      <c r="AB474" s="86"/>
      <c r="AC474" s="100"/>
    </row>
    <row r="475" spans="2:29" ht="34.200000000000003" customHeight="1" x14ac:dyDescent="0.3">
      <c r="B475" s="126"/>
      <c r="C475" s="126"/>
      <c r="D475" s="126"/>
      <c r="E475" s="126"/>
      <c r="F475" s="117"/>
      <c r="G475" s="85"/>
      <c r="H475" s="86"/>
      <c r="I475" s="83"/>
      <c r="J475" s="86"/>
      <c r="K475" s="83"/>
      <c r="L475" s="86"/>
      <c r="M475" s="83"/>
      <c r="N475" s="86" t="s">
        <v>468</v>
      </c>
      <c r="O475" s="83"/>
      <c r="P475" s="83"/>
      <c r="Q475" s="83"/>
      <c r="R475" s="104"/>
      <c r="S475" s="94"/>
      <c r="T475" s="107"/>
      <c r="U475" s="94"/>
      <c r="V475" s="21">
        <v>3</v>
      </c>
      <c r="W475" s="39" t="s">
        <v>471</v>
      </c>
      <c r="X475" s="40">
        <v>42675</v>
      </c>
      <c r="Y475" s="40">
        <v>42735</v>
      </c>
      <c r="Z475" s="109"/>
      <c r="AA475" s="109"/>
      <c r="AB475" s="86"/>
      <c r="AC475" s="100"/>
    </row>
    <row r="476" spans="2:29" ht="34.200000000000003" customHeight="1" x14ac:dyDescent="0.3">
      <c r="B476" s="126"/>
      <c r="C476" s="126"/>
      <c r="D476" s="126"/>
      <c r="E476" s="126"/>
      <c r="F476" s="117"/>
      <c r="G476" s="85"/>
      <c r="H476" s="86"/>
      <c r="I476" s="83"/>
      <c r="J476" s="86"/>
      <c r="K476" s="83"/>
      <c r="L476" s="86"/>
      <c r="M476" s="83"/>
      <c r="N476" s="86" t="s">
        <v>468</v>
      </c>
      <c r="O476" s="83"/>
      <c r="P476" s="83"/>
      <c r="Q476" s="83"/>
      <c r="R476" s="104"/>
      <c r="S476" s="94"/>
      <c r="T476" s="107"/>
      <c r="U476" s="94"/>
      <c r="V476" s="22">
        <v>4</v>
      </c>
      <c r="W476" s="41" t="s">
        <v>472</v>
      </c>
      <c r="X476" s="40">
        <v>42461</v>
      </c>
      <c r="Y476" s="40">
        <v>42705</v>
      </c>
      <c r="Z476" s="109"/>
      <c r="AA476" s="109"/>
      <c r="AB476" s="86"/>
      <c r="AC476" s="100"/>
    </row>
    <row r="477" spans="2:29" ht="34.200000000000003" customHeight="1" x14ac:dyDescent="0.3">
      <c r="B477" s="126"/>
      <c r="C477" s="126"/>
      <c r="D477" s="126"/>
      <c r="E477" s="126"/>
      <c r="F477" s="117"/>
      <c r="G477" s="85"/>
      <c r="H477" s="86"/>
      <c r="I477" s="84"/>
      <c r="J477" s="86"/>
      <c r="K477" s="84"/>
      <c r="L477" s="86"/>
      <c r="M477" s="84"/>
      <c r="N477" s="86" t="s">
        <v>468</v>
      </c>
      <c r="O477" s="84"/>
      <c r="P477" s="84"/>
      <c r="Q477" s="84"/>
      <c r="R477" s="105"/>
      <c r="S477" s="95"/>
      <c r="T477" s="107"/>
      <c r="U477" s="95"/>
      <c r="V477" s="22">
        <v>5</v>
      </c>
      <c r="W477" s="44"/>
      <c r="X477" s="43"/>
      <c r="Y477" s="43"/>
      <c r="Z477" s="110"/>
      <c r="AA477" s="110"/>
      <c r="AB477" s="86"/>
      <c r="AC477" s="100"/>
    </row>
    <row r="478" spans="2:29" ht="34.200000000000003" customHeight="1" x14ac:dyDescent="0.3">
      <c r="B478" s="126"/>
      <c r="C478" s="126"/>
      <c r="D478" s="126"/>
      <c r="E478" s="126"/>
      <c r="F478" s="117"/>
      <c r="G478" s="85">
        <v>6</v>
      </c>
      <c r="H478" s="86" t="str">
        <f>+VLOOKUP(N478,'TC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78" s="82" t="str">
        <f>+VLOOKUP(N478,'TC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78" s="86" t="str">
        <f>+VLOOKUP(N478,'TC 30 agosto'!$A:$AQ,15,FALSE)</f>
        <v>Eficiencia administrativa</v>
      </c>
      <c r="K478" s="82" t="str">
        <f>+VLOOKUP(N478,'TC 2 junio'!$1:$1048576,15,FALSE)</f>
        <v>Eficiencia administrativa</v>
      </c>
      <c r="L478" s="86" t="str">
        <f>+VLOOKUP(N478,'TC 30 agosto'!$A:$AQ,17,FALSE)</f>
        <v>Modernización Institucional</v>
      </c>
      <c r="M478" s="82" t="str">
        <f>+VLOOKUP(N478,'TC 2 junio'!$1:$1048576,17,FALSE)</f>
        <v>Modernización Institucional</v>
      </c>
      <c r="N478" s="86" t="s">
        <v>379</v>
      </c>
      <c r="O478" s="82" t="str">
        <f>+VLOOKUP(N478,'TC 30 agosto'!$A:$AQ,23,FALSE)</f>
        <v>PA-57</v>
      </c>
      <c r="P478" s="82" t="str">
        <f>+VLOOKUP(N478,'TC 30 agosto'!$A:$AQ,24,FALSE)</f>
        <v>Porcentaje de cumplimiento en el diseño e implementación de un modelo de gestión administrativa</v>
      </c>
      <c r="Q478" s="82" t="str">
        <f>+VLOOKUP(N478,'TC 3 junio'!$V:$W,2,FALSE)</f>
        <v>Porcentaje de cumplimiento en el diseño e implementación de un modelo de gestión administrativa</v>
      </c>
      <c r="R478" s="103">
        <f>+VLOOKUP(N478,'TC 30 agosto'!$A:$AQ,29,FALSE)</f>
        <v>0.25</v>
      </c>
      <c r="S478" s="93">
        <f>+VLOOKUP(N478,'TC 2 junio'!$1:$1048576,29,FALSE)</f>
        <v>0.25</v>
      </c>
      <c r="T478" s="106"/>
      <c r="U478" s="96">
        <f>+VLOOKUP(N478,'TC 30 agosto'!$1:$1048576,31,FALSE)</f>
        <v>0</v>
      </c>
      <c r="V478" s="21">
        <v>1</v>
      </c>
      <c r="W478" s="39" t="s">
        <v>988</v>
      </c>
      <c r="X478" s="40">
        <v>42371</v>
      </c>
      <c r="Y478" s="40">
        <v>42735</v>
      </c>
      <c r="Z478" s="150" t="s">
        <v>95</v>
      </c>
      <c r="AA478" s="97" t="str">
        <f>+VLOOKUP(N478,'TC 30 agosto'!$A:$F,6,FALSE)</f>
        <v xml:space="preserve">Servicios administrativos </v>
      </c>
      <c r="AB478" s="86" t="s">
        <v>386</v>
      </c>
      <c r="AC478" s="100" t="str">
        <f>+VLOOKUP(N478,'TC 30 agosto'!$A:$V,22,FALSE)</f>
        <v>Dirección Administrativa</v>
      </c>
    </row>
    <row r="479" spans="2:29" ht="34.200000000000003" customHeight="1" x14ac:dyDescent="0.3">
      <c r="B479" s="126"/>
      <c r="C479" s="126"/>
      <c r="D479" s="126"/>
      <c r="E479" s="126"/>
      <c r="F479" s="117"/>
      <c r="G479" s="85"/>
      <c r="H479" s="86"/>
      <c r="I479" s="83"/>
      <c r="J479" s="86"/>
      <c r="K479" s="83"/>
      <c r="L479" s="86"/>
      <c r="M479" s="83"/>
      <c r="N479" s="86" t="s">
        <v>379</v>
      </c>
      <c r="O479" s="83"/>
      <c r="P479" s="83"/>
      <c r="Q479" s="83"/>
      <c r="R479" s="104"/>
      <c r="S479" s="94"/>
      <c r="T479" s="107"/>
      <c r="U479" s="94"/>
      <c r="V479" s="21">
        <v>2</v>
      </c>
      <c r="W479" s="39" t="s">
        <v>989</v>
      </c>
      <c r="X479" s="40">
        <v>42395</v>
      </c>
      <c r="Y479" s="40">
        <v>42735</v>
      </c>
      <c r="Z479" s="151"/>
      <c r="AA479" s="98"/>
      <c r="AB479" s="86" t="s">
        <v>386</v>
      </c>
      <c r="AC479" s="100"/>
    </row>
    <row r="480" spans="2:29" ht="34.200000000000003" customHeight="1" x14ac:dyDescent="0.3">
      <c r="B480" s="126"/>
      <c r="C480" s="126"/>
      <c r="D480" s="126"/>
      <c r="E480" s="126"/>
      <c r="F480" s="117"/>
      <c r="G480" s="85"/>
      <c r="H480" s="86"/>
      <c r="I480" s="83"/>
      <c r="J480" s="86"/>
      <c r="K480" s="83"/>
      <c r="L480" s="86"/>
      <c r="M480" s="83"/>
      <c r="N480" s="86" t="s">
        <v>379</v>
      </c>
      <c r="O480" s="83"/>
      <c r="P480" s="83"/>
      <c r="Q480" s="83"/>
      <c r="R480" s="104"/>
      <c r="S480" s="94"/>
      <c r="T480" s="107"/>
      <c r="U480" s="94"/>
      <c r="V480" s="21">
        <v>3</v>
      </c>
      <c r="W480" s="39" t="s">
        <v>990</v>
      </c>
      <c r="X480" s="40">
        <v>42430</v>
      </c>
      <c r="Y480" s="40">
        <v>42702</v>
      </c>
      <c r="Z480" s="151"/>
      <c r="AA480" s="98"/>
      <c r="AB480" s="86" t="s">
        <v>386</v>
      </c>
      <c r="AC480" s="100"/>
    </row>
    <row r="481" spans="2:29" ht="34.200000000000003" customHeight="1" x14ac:dyDescent="0.3">
      <c r="B481" s="126"/>
      <c r="C481" s="126"/>
      <c r="D481" s="126"/>
      <c r="E481" s="126"/>
      <c r="F481" s="117"/>
      <c r="G481" s="85"/>
      <c r="H481" s="86"/>
      <c r="I481" s="83"/>
      <c r="J481" s="86"/>
      <c r="K481" s="83"/>
      <c r="L481" s="86"/>
      <c r="M481" s="83"/>
      <c r="N481" s="86" t="s">
        <v>379</v>
      </c>
      <c r="O481" s="83"/>
      <c r="P481" s="83"/>
      <c r="Q481" s="83"/>
      <c r="R481" s="104"/>
      <c r="S481" s="94"/>
      <c r="T481" s="107"/>
      <c r="U481" s="94"/>
      <c r="V481" s="22">
        <v>4</v>
      </c>
      <c r="W481" s="39" t="s">
        <v>991</v>
      </c>
      <c r="X481" s="40">
        <v>42505</v>
      </c>
      <c r="Y481" s="40">
        <v>42734</v>
      </c>
      <c r="Z481" s="151"/>
      <c r="AA481" s="98"/>
      <c r="AB481" s="86" t="s">
        <v>386</v>
      </c>
      <c r="AC481" s="100"/>
    </row>
    <row r="482" spans="2:29" ht="34.200000000000003" customHeight="1" x14ac:dyDescent="0.3">
      <c r="B482" s="126"/>
      <c r="C482" s="126"/>
      <c r="D482" s="126"/>
      <c r="E482" s="126"/>
      <c r="F482" s="117"/>
      <c r="G482" s="85"/>
      <c r="H482" s="86"/>
      <c r="I482" s="84"/>
      <c r="J482" s="86"/>
      <c r="K482" s="84"/>
      <c r="L482" s="86"/>
      <c r="M482" s="84"/>
      <c r="N482" s="86" t="s">
        <v>379</v>
      </c>
      <c r="O482" s="84"/>
      <c r="P482" s="84"/>
      <c r="Q482" s="84"/>
      <c r="R482" s="105"/>
      <c r="S482" s="95"/>
      <c r="T482" s="107"/>
      <c r="U482" s="95"/>
      <c r="V482" s="22">
        <v>5</v>
      </c>
      <c r="W482" s="44"/>
      <c r="X482" s="43"/>
      <c r="Y482" s="43"/>
      <c r="Z482" s="152"/>
      <c r="AA482" s="99"/>
      <c r="AB482" s="86" t="s">
        <v>386</v>
      </c>
      <c r="AC482" s="100"/>
    </row>
    <row r="483" spans="2:29" ht="34.200000000000003" customHeight="1" x14ac:dyDescent="0.3">
      <c r="B483" s="126"/>
      <c r="C483" s="126"/>
      <c r="D483" s="126"/>
      <c r="E483" s="126"/>
      <c r="F483" s="117"/>
      <c r="G483" s="85">
        <v>6</v>
      </c>
      <c r="H483" s="86" t="str">
        <f>+VLOOKUP(N483,'TC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83" s="82" t="str">
        <f>+VLOOKUP(N483,'TC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83" s="86" t="str">
        <f>+VLOOKUP(N483,'TC 30 agosto'!$A:$AQ,15,FALSE)</f>
        <v>Eficiencia administrativa</v>
      </c>
      <c r="K483" s="82" t="str">
        <f>+VLOOKUP(N483,'TC 2 junio'!$1:$1048576,15,FALSE)</f>
        <v>Eficiencia administrativa</v>
      </c>
      <c r="L483" s="86" t="str">
        <f>+VLOOKUP(N483,'TC 30 agosto'!$A:$AQ,17,FALSE)</f>
        <v>Gestión Documental</v>
      </c>
      <c r="M483" s="82" t="str">
        <f>+VLOOKUP(N483,'TC 2 junio'!$1:$1048576,17,FALSE)</f>
        <v>Gestión Documental</v>
      </c>
      <c r="N483" s="86" t="s">
        <v>372</v>
      </c>
      <c r="O483" s="82" t="str">
        <f>+VLOOKUP(N483,'TC 30 agosto'!$A:$AQ,23,FALSE)</f>
        <v>PA-62</v>
      </c>
      <c r="P483" s="82" t="str">
        <f>+VLOOKUP(N483,'TC 30 agosto'!$A:$AQ,24,FALSE)</f>
        <v>Porcentaje de archivos transferidos en soporte físico al Archivo Central Unificado del ICBF</v>
      </c>
      <c r="Q483" s="82" t="str">
        <f>+VLOOKUP(N483,'TC 3 junio'!$V:$W,2,FALSE)</f>
        <v>Porcentaje de archivos transferidos en soporte físico al Archivo Central Unificado del ICBF</v>
      </c>
      <c r="R483" s="103">
        <f>+VLOOKUP(N483,'TC 30 agosto'!$A:$AQ,29,FALSE)</f>
        <v>0.5</v>
      </c>
      <c r="S483" s="93">
        <f>+VLOOKUP(N483,'TC 2 junio'!$1:$1048576,29,FALSE)</f>
        <v>0.5</v>
      </c>
      <c r="T483" s="106"/>
      <c r="U483" s="96">
        <f>+VLOOKUP(N483,'TC 30 agosto'!$1:$1048576,31,FALSE)</f>
        <v>0</v>
      </c>
      <c r="V483" s="21">
        <v>1</v>
      </c>
      <c r="W483" s="39" t="s">
        <v>373</v>
      </c>
      <c r="X483" s="40">
        <v>42389</v>
      </c>
      <c r="Y483" s="40">
        <v>42521</v>
      </c>
      <c r="Z483" s="86" t="s">
        <v>95</v>
      </c>
      <c r="AA483" s="108" t="str">
        <f>+VLOOKUP(N483,'TC 30 agosto'!$A:$F,6,FALSE)</f>
        <v xml:space="preserve">Servicios administrativos </v>
      </c>
      <c r="AB483" s="86" t="s">
        <v>386</v>
      </c>
      <c r="AC483" s="100" t="str">
        <f>+VLOOKUP(N483,'TC 30 agosto'!$A:$V,22,FALSE)</f>
        <v>Dirección Administrativa</v>
      </c>
    </row>
    <row r="484" spans="2:29" ht="34.200000000000003" customHeight="1" x14ac:dyDescent="0.3">
      <c r="B484" s="126"/>
      <c r="C484" s="126"/>
      <c r="D484" s="126"/>
      <c r="E484" s="126"/>
      <c r="F484" s="117"/>
      <c r="G484" s="85"/>
      <c r="H484" s="86"/>
      <c r="I484" s="83"/>
      <c r="J484" s="86"/>
      <c r="K484" s="83"/>
      <c r="L484" s="86"/>
      <c r="M484" s="83"/>
      <c r="N484" s="86" t="s">
        <v>372</v>
      </c>
      <c r="O484" s="83"/>
      <c r="P484" s="83"/>
      <c r="Q484" s="83"/>
      <c r="R484" s="104"/>
      <c r="S484" s="94"/>
      <c r="T484" s="107"/>
      <c r="U484" s="94"/>
      <c r="V484" s="21">
        <v>2</v>
      </c>
      <c r="W484" s="39" t="s">
        <v>374</v>
      </c>
      <c r="X484" s="40">
        <v>42522</v>
      </c>
      <c r="Y484" s="40">
        <v>42551</v>
      </c>
      <c r="Z484" s="86" t="s">
        <v>95</v>
      </c>
      <c r="AA484" s="109"/>
      <c r="AB484" s="86" t="s">
        <v>386</v>
      </c>
      <c r="AC484" s="100"/>
    </row>
    <row r="485" spans="2:29" ht="34.200000000000003" customHeight="1" x14ac:dyDescent="0.3">
      <c r="B485" s="126"/>
      <c r="C485" s="126"/>
      <c r="D485" s="126"/>
      <c r="E485" s="126"/>
      <c r="F485" s="117"/>
      <c r="G485" s="85"/>
      <c r="H485" s="86"/>
      <c r="I485" s="83"/>
      <c r="J485" s="86"/>
      <c r="K485" s="83"/>
      <c r="L485" s="86"/>
      <c r="M485" s="83"/>
      <c r="N485" s="86" t="s">
        <v>372</v>
      </c>
      <c r="O485" s="83"/>
      <c r="P485" s="83"/>
      <c r="Q485" s="83"/>
      <c r="R485" s="104"/>
      <c r="S485" s="94"/>
      <c r="T485" s="107"/>
      <c r="U485" s="94"/>
      <c r="V485" s="21">
        <v>3</v>
      </c>
      <c r="W485" s="39" t="s">
        <v>375</v>
      </c>
      <c r="X485" s="40">
        <v>42552</v>
      </c>
      <c r="Y485" s="40">
        <v>42674</v>
      </c>
      <c r="Z485" s="86" t="s">
        <v>95</v>
      </c>
      <c r="AA485" s="109"/>
      <c r="AB485" s="86" t="s">
        <v>386</v>
      </c>
      <c r="AC485" s="100"/>
    </row>
    <row r="486" spans="2:29" ht="34.200000000000003" customHeight="1" x14ac:dyDescent="0.3">
      <c r="B486" s="126"/>
      <c r="C486" s="126"/>
      <c r="D486" s="126"/>
      <c r="E486" s="126"/>
      <c r="F486" s="117"/>
      <c r="G486" s="85"/>
      <c r="H486" s="86"/>
      <c r="I486" s="83"/>
      <c r="J486" s="86"/>
      <c r="K486" s="83"/>
      <c r="L486" s="86"/>
      <c r="M486" s="83"/>
      <c r="N486" s="86" t="s">
        <v>372</v>
      </c>
      <c r="O486" s="83"/>
      <c r="P486" s="83"/>
      <c r="Q486" s="83"/>
      <c r="R486" s="104"/>
      <c r="S486" s="94"/>
      <c r="T486" s="107"/>
      <c r="U486" s="94"/>
      <c r="V486" s="22">
        <v>4</v>
      </c>
      <c r="W486" s="41" t="s">
        <v>376</v>
      </c>
      <c r="X486" s="40">
        <v>42675</v>
      </c>
      <c r="Y486" s="40">
        <v>42735</v>
      </c>
      <c r="Z486" s="86" t="s">
        <v>95</v>
      </c>
      <c r="AA486" s="109"/>
      <c r="AB486" s="86" t="s">
        <v>386</v>
      </c>
      <c r="AC486" s="100"/>
    </row>
    <row r="487" spans="2:29" ht="34.200000000000003" customHeight="1" x14ac:dyDescent="0.3">
      <c r="B487" s="126"/>
      <c r="C487" s="126"/>
      <c r="D487" s="126"/>
      <c r="E487" s="126"/>
      <c r="F487" s="117"/>
      <c r="G487" s="85"/>
      <c r="H487" s="86"/>
      <c r="I487" s="84"/>
      <c r="J487" s="86"/>
      <c r="K487" s="84"/>
      <c r="L487" s="86"/>
      <c r="M487" s="84"/>
      <c r="N487" s="86" t="s">
        <v>372</v>
      </c>
      <c r="O487" s="84"/>
      <c r="P487" s="84"/>
      <c r="Q487" s="84"/>
      <c r="R487" s="105"/>
      <c r="S487" s="95"/>
      <c r="T487" s="107"/>
      <c r="U487" s="95"/>
      <c r="V487" s="22">
        <v>5</v>
      </c>
      <c r="W487" s="44"/>
      <c r="X487" s="43"/>
      <c r="Y487" s="43"/>
      <c r="Z487" s="86" t="s">
        <v>95</v>
      </c>
      <c r="AA487" s="110"/>
      <c r="AB487" s="86" t="s">
        <v>386</v>
      </c>
      <c r="AC487" s="100"/>
    </row>
    <row r="488" spans="2:29" ht="34.200000000000003" customHeight="1" x14ac:dyDescent="0.3">
      <c r="B488" s="126"/>
      <c r="C488" s="126"/>
      <c r="D488" s="126"/>
      <c r="E488" s="126"/>
      <c r="F488" s="117"/>
      <c r="G488" s="85">
        <v>6</v>
      </c>
      <c r="H488" s="86" t="str">
        <f>+VLOOKUP(N488,'TC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88" s="82" t="str">
        <f>+VLOOKUP(N488,'TC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88" s="86" t="str">
        <f>+VLOOKUP(N488,'TC 30 agosto'!$A:$AQ,15,FALSE)</f>
        <v>Gestión financiera</v>
      </c>
      <c r="K488" s="82" t="str">
        <f>+VLOOKUP(N488,'TC 2 junio'!$1:$1048576,15,FALSE)</f>
        <v>Gestión financiera</v>
      </c>
      <c r="L488" s="86" t="str">
        <f>+VLOOKUP(N488,'TC 30 agosto'!$A:$AQ,17,FALSE)</f>
        <v>Programación y Ejecución Presupuestal</v>
      </c>
      <c r="M488" s="82" t="str">
        <f>+VLOOKUP(N488,'TC 2 junio'!$1:$1048576,17,FALSE)</f>
        <v>Programación y Ejecución Presupuestal</v>
      </c>
      <c r="N488" s="86" t="s">
        <v>593</v>
      </c>
      <c r="O488" s="82" t="str">
        <f>+VLOOKUP(N488,'TC 30 agosto'!$A:$AQ,23,FALSE)</f>
        <v>PA-80</v>
      </c>
      <c r="P488" s="82" t="str">
        <f>+VLOOKUP(N488,'TC 30 agosto'!$A:$AQ,24,FALSE)</f>
        <v>Porcentaje de cumplimiento de la meta de compromios presupuestales concertados con presidencia</v>
      </c>
      <c r="Q488" s="82" t="str">
        <f>+VLOOKUP(N488,'TC 3 junio'!$V:$W,2,FALSE)</f>
        <v>Porcentaje de cumplimiento de la meta de compromios presupuestales concertados con presidencia</v>
      </c>
      <c r="R488" s="103">
        <f>+VLOOKUP(N488,'TC 30 agosto'!$A:$AQ,29,FALSE)</f>
        <v>1</v>
      </c>
      <c r="S488" s="93">
        <f>+VLOOKUP(N488,'TC 2 junio'!$1:$1048576,29,FALSE)</f>
        <v>1</v>
      </c>
      <c r="T488" s="87"/>
      <c r="U488" s="96">
        <f>+VLOOKUP(N488,'TC 30 agosto'!$1:$1048576,31,FALSE)</f>
        <v>0</v>
      </c>
      <c r="V488" s="21">
        <v>1</v>
      </c>
      <c r="W488" s="39" t="s">
        <v>594</v>
      </c>
      <c r="X488" s="40">
        <v>42373</v>
      </c>
      <c r="Y488" s="40">
        <v>42415</v>
      </c>
      <c r="Z488" s="86" t="s">
        <v>38</v>
      </c>
      <c r="AA488" s="108" t="str">
        <f>+VLOOKUP(N488,'TC 30 agosto'!$A:$F,6,FALSE)</f>
        <v xml:space="preserve">Gestión financiera </v>
      </c>
      <c r="AB488" s="86" t="s">
        <v>257</v>
      </c>
      <c r="AC488" s="100" t="str">
        <f>+VLOOKUP(N488,'TC 30 agosto'!$A:$V,22,FALSE)</f>
        <v>Dirección de Planeación y Control de Gestión</v>
      </c>
    </row>
    <row r="489" spans="2:29" ht="34.200000000000003" customHeight="1" x14ac:dyDescent="0.3">
      <c r="B489" s="126"/>
      <c r="C489" s="126"/>
      <c r="D489" s="126"/>
      <c r="E489" s="126"/>
      <c r="F489" s="117"/>
      <c r="G489" s="85"/>
      <c r="H489" s="86"/>
      <c r="I489" s="83"/>
      <c r="J489" s="86"/>
      <c r="K489" s="83"/>
      <c r="L489" s="86"/>
      <c r="M489" s="83"/>
      <c r="N489" s="86" t="s">
        <v>593</v>
      </c>
      <c r="O489" s="83"/>
      <c r="P489" s="83"/>
      <c r="Q489" s="83"/>
      <c r="R489" s="104"/>
      <c r="S489" s="94"/>
      <c r="T489" s="101"/>
      <c r="U489" s="94"/>
      <c r="V489" s="21">
        <v>2</v>
      </c>
      <c r="W489" s="39" t="s">
        <v>595</v>
      </c>
      <c r="X489" s="40">
        <v>42383</v>
      </c>
      <c r="Y489" s="40">
        <v>42415</v>
      </c>
      <c r="Z489" s="86" t="s">
        <v>38</v>
      </c>
      <c r="AA489" s="109"/>
      <c r="AB489" s="86"/>
      <c r="AC489" s="100"/>
    </row>
    <row r="490" spans="2:29" ht="34.200000000000003" customHeight="1" x14ac:dyDescent="0.3">
      <c r="B490" s="126"/>
      <c r="C490" s="126"/>
      <c r="D490" s="126"/>
      <c r="E490" s="126"/>
      <c r="F490" s="117"/>
      <c r="G490" s="85"/>
      <c r="H490" s="86"/>
      <c r="I490" s="83"/>
      <c r="J490" s="86"/>
      <c r="K490" s="83"/>
      <c r="L490" s="86"/>
      <c r="M490" s="83"/>
      <c r="N490" s="86" t="s">
        <v>593</v>
      </c>
      <c r="O490" s="83"/>
      <c r="P490" s="83"/>
      <c r="Q490" s="83"/>
      <c r="R490" s="104"/>
      <c r="S490" s="94"/>
      <c r="T490" s="101"/>
      <c r="U490" s="94"/>
      <c r="V490" s="21">
        <v>3</v>
      </c>
      <c r="W490" s="39" t="s">
        <v>815</v>
      </c>
      <c r="X490" s="40">
        <v>42395</v>
      </c>
      <c r="Y490" s="40">
        <v>42415</v>
      </c>
      <c r="Z490" s="86" t="s">
        <v>38</v>
      </c>
      <c r="AA490" s="109"/>
      <c r="AB490" s="86"/>
      <c r="AC490" s="100"/>
    </row>
    <row r="491" spans="2:29" ht="24" x14ac:dyDescent="0.3">
      <c r="B491" s="126"/>
      <c r="C491" s="126"/>
      <c r="D491" s="126"/>
      <c r="E491" s="126"/>
      <c r="F491" s="117"/>
      <c r="G491" s="85"/>
      <c r="H491" s="86"/>
      <c r="I491" s="83"/>
      <c r="J491" s="86"/>
      <c r="K491" s="83"/>
      <c r="L491" s="86"/>
      <c r="M491" s="83"/>
      <c r="N491" s="86" t="s">
        <v>593</v>
      </c>
      <c r="O491" s="83"/>
      <c r="P491" s="83"/>
      <c r="Q491" s="83"/>
      <c r="R491" s="104"/>
      <c r="S491" s="94"/>
      <c r="T491" s="101"/>
      <c r="U491" s="94"/>
      <c r="V491" s="22">
        <v>4</v>
      </c>
      <c r="W491" s="41" t="s">
        <v>824</v>
      </c>
      <c r="X491" s="40">
        <v>42431</v>
      </c>
      <c r="Y491" s="40">
        <v>42734</v>
      </c>
      <c r="Z491" s="86" t="s">
        <v>38</v>
      </c>
      <c r="AA491" s="109"/>
      <c r="AB491" s="86"/>
      <c r="AC491" s="100"/>
    </row>
    <row r="492" spans="2:29" ht="34.200000000000003" customHeight="1" x14ac:dyDescent="0.3">
      <c r="B492" s="126"/>
      <c r="C492" s="126"/>
      <c r="D492" s="126"/>
      <c r="E492" s="126"/>
      <c r="F492" s="117"/>
      <c r="G492" s="85"/>
      <c r="H492" s="86"/>
      <c r="I492" s="84"/>
      <c r="J492" s="86"/>
      <c r="K492" s="84"/>
      <c r="L492" s="86"/>
      <c r="M492" s="84"/>
      <c r="N492" s="86" t="s">
        <v>593</v>
      </c>
      <c r="O492" s="84"/>
      <c r="P492" s="84"/>
      <c r="Q492" s="84"/>
      <c r="R492" s="105"/>
      <c r="S492" s="95"/>
      <c r="T492" s="102"/>
      <c r="U492" s="95"/>
      <c r="V492" s="22">
        <v>5</v>
      </c>
      <c r="W492" s="41" t="s">
        <v>596</v>
      </c>
      <c r="X492" s="40">
        <v>42431</v>
      </c>
      <c r="Y492" s="40">
        <v>42734</v>
      </c>
      <c r="Z492" s="86" t="s">
        <v>38</v>
      </c>
      <c r="AA492" s="110"/>
      <c r="AB492" s="86"/>
      <c r="AC492" s="100"/>
    </row>
    <row r="493" spans="2:29" s="38" customFormat="1" ht="34.200000000000003" customHeight="1" x14ac:dyDescent="0.3">
      <c r="B493" s="126"/>
      <c r="C493" s="126"/>
      <c r="D493" s="126"/>
      <c r="E493" s="126"/>
      <c r="F493" s="117"/>
      <c r="G493" s="85">
        <v>6</v>
      </c>
      <c r="H493" s="86" t="str">
        <f>+VLOOKUP(N493,'TC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93" s="82" t="str">
        <f>+VLOOKUP(N493,'TC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93" s="86" t="str">
        <f>+VLOOKUP(N493,'TC 30 agosto'!$A:$AQ,15,FALSE)</f>
        <v>Gestión financiera</v>
      </c>
      <c r="K493" s="82" t="str">
        <f>+VLOOKUP(N493,'TC 2 junio'!$1:$1048576,15,FALSE)</f>
        <v>Gestión financiera</v>
      </c>
      <c r="L493" s="86" t="str">
        <f>+VLOOKUP(N493,'TC 30 agosto'!$A:$AQ,17,FALSE)</f>
        <v>Programación y Ejecución Presupuestal</v>
      </c>
      <c r="M493" s="82" t="str">
        <f>+VLOOKUP(N493,'TC 2 junio'!$1:$1048576,17,FALSE)</f>
        <v>Programación y Ejecución Presupuestal</v>
      </c>
      <c r="N493" s="82" t="s">
        <v>792</v>
      </c>
      <c r="O493" s="82" t="str">
        <f>+VLOOKUP(N493,'TC 30 agosto'!$A:$AQ,23,FALSE)</f>
        <v>PA-81</v>
      </c>
      <c r="P493" s="82" t="str">
        <f>+VLOOKUP(N493,'TC 30 agosto'!$A:$AQ,24,FALSE)</f>
        <v>Porcentaje de cumplimiento de la meta de obligaciones presupuestales concertadas con Presidencia.</v>
      </c>
      <c r="Q493" s="82" t="str">
        <f>+VLOOKUP(N493,'TC 3 junio'!$V:$W,2,FALSE)</f>
        <v>Porcentaje de cumplimiento de la meta de obligaciones presupuestales concertadas con Presidencia.</v>
      </c>
      <c r="R493" s="103">
        <f>+VLOOKUP(N493,'TC 30 agosto'!$A:$AQ,29,FALSE)</f>
        <v>1</v>
      </c>
      <c r="S493" s="93">
        <f>+VLOOKUP(N493,'TC 2 junio'!$1:$1048576,29,FALSE)</f>
        <v>1</v>
      </c>
      <c r="T493" s="87"/>
      <c r="U493" s="96">
        <f>+VLOOKUP(N493,'TC 30 agosto'!$1:$1048576,31,FALSE)</f>
        <v>0</v>
      </c>
      <c r="V493" s="21">
        <v>1</v>
      </c>
      <c r="W493" s="41" t="s">
        <v>594</v>
      </c>
      <c r="X493" s="40">
        <v>42373</v>
      </c>
      <c r="Y493" s="40">
        <v>42415</v>
      </c>
      <c r="Z493" s="86" t="s">
        <v>85</v>
      </c>
      <c r="AA493" s="97" t="str">
        <f>+VLOOKUP(N493,'TC 30 agosto'!$A:$F,6,FALSE)</f>
        <v xml:space="preserve">Direccionamiento Estratégico </v>
      </c>
      <c r="AB493" s="86" t="s">
        <v>257</v>
      </c>
      <c r="AC493" s="100" t="str">
        <f>+VLOOKUP(N493,'TC 30 agosto'!$A:$V,22,FALSE)</f>
        <v>Dirección de Planeación y Control de Gestión</v>
      </c>
    </row>
    <row r="494" spans="2:29" s="38" customFormat="1" ht="34.200000000000003" customHeight="1" x14ac:dyDescent="0.3">
      <c r="B494" s="126"/>
      <c r="C494" s="126"/>
      <c r="D494" s="126"/>
      <c r="E494" s="126"/>
      <c r="F494" s="117"/>
      <c r="G494" s="85"/>
      <c r="H494" s="86"/>
      <c r="I494" s="83"/>
      <c r="J494" s="86"/>
      <c r="K494" s="83"/>
      <c r="L494" s="86"/>
      <c r="M494" s="83"/>
      <c r="N494" s="83"/>
      <c r="O494" s="83"/>
      <c r="P494" s="83"/>
      <c r="Q494" s="83"/>
      <c r="R494" s="104"/>
      <c r="S494" s="94"/>
      <c r="T494" s="101"/>
      <c r="U494" s="94"/>
      <c r="V494" s="21">
        <v>2</v>
      </c>
      <c r="W494" s="41" t="s">
        <v>595</v>
      </c>
      <c r="X494" s="40">
        <v>42383</v>
      </c>
      <c r="Y494" s="40">
        <v>42415</v>
      </c>
      <c r="Z494" s="86" t="s">
        <v>38</v>
      </c>
      <c r="AA494" s="98"/>
      <c r="AB494" s="86"/>
      <c r="AC494" s="100"/>
    </row>
    <row r="495" spans="2:29" s="38" customFormat="1" ht="34.200000000000003" customHeight="1" x14ac:dyDescent="0.3">
      <c r="B495" s="126"/>
      <c r="C495" s="126"/>
      <c r="D495" s="126"/>
      <c r="E495" s="126"/>
      <c r="F495" s="117"/>
      <c r="G495" s="85"/>
      <c r="H495" s="86"/>
      <c r="I495" s="83"/>
      <c r="J495" s="86"/>
      <c r="K495" s="83"/>
      <c r="L495" s="86"/>
      <c r="M495" s="83"/>
      <c r="N495" s="83"/>
      <c r="O495" s="83"/>
      <c r="P495" s="83"/>
      <c r="Q495" s="83"/>
      <c r="R495" s="104"/>
      <c r="S495" s="94"/>
      <c r="T495" s="101"/>
      <c r="U495" s="94"/>
      <c r="V495" s="21">
        <v>3</v>
      </c>
      <c r="W495" s="39" t="s">
        <v>815</v>
      </c>
      <c r="X495" s="40">
        <v>42395</v>
      </c>
      <c r="Y495" s="40">
        <v>42415</v>
      </c>
      <c r="Z495" s="86" t="s">
        <v>38</v>
      </c>
      <c r="AA495" s="98"/>
      <c r="AB495" s="86"/>
      <c r="AC495" s="100"/>
    </row>
    <row r="496" spans="2:29" s="38" customFormat="1" ht="24" x14ac:dyDescent="0.3">
      <c r="B496" s="126"/>
      <c r="C496" s="126"/>
      <c r="D496" s="126"/>
      <c r="E496" s="126"/>
      <c r="F496" s="117"/>
      <c r="G496" s="85"/>
      <c r="H496" s="86"/>
      <c r="I496" s="83"/>
      <c r="J496" s="86"/>
      <c r="K496" s="83"/>
      <c r="L496" s="86"/>
      <c r="M496" s="83"/>
      <c r="N496" s="83"/>
      <c r="O496" s="83"/>
      <c r="P496" s="83"/>
      <c r="Q496" s="83"/>
      <c r="R496" s="104"/>
      <c r="S496" s="94"/>
      <c r="T496" s="101"/>
      <c r="U496" s="94"/>
      <c r="V496" s="22">
        <v>4</v>
      </c>
      <c r="W496" s="41" t="s">
        <v>824</v>
      </c>
      <c r="X496" s="40">
        <v>42431</v>
      </c>
      <c r="Y496" s="40">
        <v>42734</v>
      </c>
      <c r="Z496" s="86" t="s">
        <v>38</v>
      </c>
      <c r="AA496" s="98"/>
      <c r="AB496" s="86"/>
      <c r="AC496" s="100"/>
    </row>
    <row r="497" spans="2:29" s="38" customFormat="1" ht="34.200000000000003" customHeight="1" x14ac:dyDescent="0.3">
      <c r="B497" s="126"/>
      <c r="C497" s="126"/>
      <c r="D497" s="126"/>
      <c r="E497" s="126"/>
      <c r="F497" s="117"/>
      <c r="G497" s="85"/>
      <c r="H497" s="86"/>
      <c r="I497" s="84"/>
      <c r="J497" s="86"/>
      <c r="K497" s="84"/>
      <c r="L497" s="86"/>
      <c r="M497" s="84"/>
      <c r="N497" s="84"/>
      <c r="O497" s="84"/>
      <c r="P497" s="84"/>
      <c r="Q497" s="84"/>
      <c r="R497" s="105"/>
      <c r="S497" s="95"/>
      <c r="T497" s="102"/>
      <c r="U497" s="95"/>
      <c r="V497" s="22">
        <v>5</v>
      </c>
      <c r="W497" s="41" t="s">
        <v>596</v>
      </c>
      <c r="X497" s="40">
        <v>42431</v>
      </c>
      <c r="Y497" s="40">
        <v>42734</v>
      </c>
      <c r="Z497" s="86" t="s">
        <v>38</v>
      </c>
      <c r="AA497" s="99"/>
      <c r="AB497" s="86"/>
      <c r="AC497" s="100"/>
    </row>
    <row r="498" spans="2:29" ht="34.200000000000003" customHeight="1" x14ac:dyDescent="0.3">
      <c r="B498" s="126"/>
      <c r="C498" s="126"/>
      <c r="D498" s="126"/>
      <c r="E498" s="126"/>
      <c r="F498" s="117"/>
      <c r="G498" s="85">
        <v>6</v>
      </c>
      <c r="H498" s="86" t="str">
        <f>+VLOOKUP(N498,'TC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498" s="82" t="str">
        <f>+VLOOKUP(N498,'TC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498" s="86" t="str">
        <f>+VLOOKUP(N498,'TC 30 agosto'!$A:$AQ,15,FALSE)</f>
        <v>Gestión financiera</v>
      </c>
      <c r="K498" s="82" t="str">
        <f>+VLOOKUP(N498,'TC 2 junio'!$1:$1048576,15,FALSE)</f>
        <v>Gestión financiera</v>
      </c>
      <c r="L498" s="86" t="str">
        <f>+VLOOKUP(N498,'TC 30 agosto'!$A:$AQ,17,FALSE)</f>
        <v>Programa Anual Mensualizado de Caja – PAC</v>
      </c>
      <c r="M498" s="82" t="str">
        <f>+VLOOKUP(N498,'TC 2 junio'!$1:$1048576,17,FALSE)</f>
        <v>Programa Anual Mensualizado de Caja – PAC</v>
      </c>
      <c r="N498" s="84" t="s">
        <v>444</v>
      </c>
      <c r="O498" s="82" t="str">
        <f>+VLOOKUP(N498,'TC 30 agosto'!$A:$AQ,23,FALSE)</f>
        <v>PA-50</v>
      </c>
      <c r="P498" s="82" t="str">
        <f>+VLOOKUP(N498,'TC 30 agosto'!$A:$AQ,24,FALSE)</f>
        <v>Porcentaje de ejecución de PAC Recursos Nación</v>
      </c>
      <c r="Q498" s="82" t="str">
        <f>+VLOOKUP(N498,'TC 3 junio'!$V:$W,2,FALSE)</f>
        <v>Porcentaje de ejecución de PAC Recursos Nación</v>
      </c>
      <c r="R498" s="103">
        <f>+VLOOKUP(N498,'TC 30 agosto'!$A:$AQ,29,FALSE)</f>
        <v>1</v>
      </c>
      <c r="S498" s="93">
        <f>+VLOOKUP(N498,'TC 2 junio'!$1:$1048576,29,FALSE)</f>
        <v>1</v>
      </c>
      <c r="T498" s="120" t="s">
        <v>685</v>
      </c>
      <c r="U498" s="96" t="str">
        <f>+VLOOKUP(N498,'TC 30 agosto'!$1:$1048576,31,FALSE)</f>
        <v>x</v>
      </c>
      <c r="V498" s="21">
        <v>1</v>
      </c>
      <c r="W498" s="39" t="s">
        <v>670</v>
      </c>
      <c r="X498" s="40">
        <v>42373</v>
      </c>
      <c r="Y498" s="40">
        <v>42400</v>
      </c>
      <c r="Z498" s="86" t="s">
        <v>38</v>
      </c>
      <c r="AA498" s="108" t="str">
        <f>+VLOOKUP(N498,'TC 30 agosto'!$A:$F,6,FALSE)</f>
        <v xml:space="preserve">Gestión financiera </v>
      </c>
      <c r="AB498" s="86" t="s">
        <v>446</v>
      </c>
      <c r="AC498" s="100" t="str">
        <f>+VLOOKUP(N498,'TC 30 agosto'!$A:$V,22,FALSE)</f>
        <v>Dirección Financiera</v>
      </c>
    </row>
    <row r="499" spans="2:29" ht="34.200000000000003" customHeight="1" x14ac:dyDescent="0.3">
      <c r="B499" s="126"/>
      <c r="C499" s="126"/>
      <c r="D499" s="126"/>
      <c r="E499" s="126"/>
      <c r="F499" s="117"/>
      <c r="G499" s="85"/>
      <c r="H499" s="86"/>
      <c r="I499" s="83"/>
      <c r="J499" s="86"/>
      <c r="K499" s="83"/>
      <c r="L499" s="86"/>
      <c r="M499" s="83"/>
      <c r="N499" s="86" t="s">
        <v>444</v>
      </c>
      <c r="O499" s="83"/>
      <c r="P499" s="83"/>
      <c r="Q499" s="83"/>
      <c r="R499" s="104"/>
      <c r="S499" s="94"/>
      <c r="T499" s="119"/>
      <c r="U499" s="94"/>
      <c r="V499" s="21">
        <v>2</v>
      </c>
      <c r="W499" s="39" t="s">
        <v>671</v>
      </c>
      <c r="X499" s="40">
        <v>42373</v>
      </c>
      <c r="Y499" s="40">
        <v>42720</v>
      </c>
      <c r="Z499" s="86" t="s">
        <v>38</v>
      </c>
      <c r="AA499" s="109"/>
      <c r="AB499" s="86" t="s">
        <v>446</v>
      </c>
      <c r="AC499" s="100"/>
    </row>
    <row r="500" spans="2:29" ht="34.200000000000003" customHeight="1" x14ac:dyDescent="0.3">
      <c r="B500" s="126"/>
      <c r="C500" s="126"/>
      <c r="D500" s="126"/>
      <c r="E500" s="126"/>
      <c r="F500" s="117"/>
      <c r="G500" s="85"/>
      <c r="H500" s="86"/>
      <c r="I500" s="83"/>
      <c r="J500" s="86"/>
      <c r="K500" s="83"/>
      <c r="L500" s="86"/>
      <c r="M500" s="83"/>
      <c r="N500" s="86" t="s">
        <v>444</v>
      </c>
      <c r="O500" s="83"/>
      <c r="P500" s="83"/>
      <c r="Q500" s="83"/>
      <c r="R500" s="104"/>
      <c r="S500" s="94"/>
      <c r="T500" s="119"/>
      <c r="U500" s="94"/>
      <c r="V500" s="21">
        <v>3</v>
      </c>
      <c r="W500" s="39" t="s">
        <v>447</v>
      </c>
      <c r="X500" s="40">
        <v>42373</v>
      </c>
      <c r="Y500" s="40">
        <v>42720</v>
      </c>
      <c r="Z500" s="86" t="s">
        <v>38</v>
      </c>
      <c r="AA500" s="109"/>
      <c r="AB500" s="86" t="s">
        <v>446</v>
      </c>
      <c r="AC500" s="100"/>
    </row>
    <row r="501" spans="2:29" ht="34.200000000000003" customHeight="1" x14ac:dyDescent="0.3">
      <c r="B501" s="126"/>
      <c r="C501" s="126"/>
      <c r="D501" s="126"/>
      <c r="E501" s="126"/>
      <c r="F501" s="117"/>
      <c r="G501" s="85"/>
      <c r="H501" s="86"/>
      <c r="I501" s="83"/>
      <c r="J501" s="86"/>
      <c r="K501" s="83"/>
      <c r="L501" s="86"/>
      <c r="M501" s="83"/>
      <c r="N501" s="86" t="s">
        <v>444</v>
      </c>
      <c r="O501" s="83"/>
      <c r="P501" s="83"/>
      <c r="Q501" s="83"/>
      <c r="R501" s="104"/>
      <c r="S501" s="94"/>
      <c r="T501" s="119"/>
      <c r="U501" s="94"/>
      <c r="V501" s="22">
        <v>4</v>
      </c>
      <c r="W501" s="41" t="s">
        <v>672</v>
      </c>
      <c r="X501" s="40">
        <v>42373</v>
      </c>
      <c r="Y501" s="40">
        <v>42720</v>
      </c>
      <c r="Z501" s="86" t="s">
        <v>38</v>
      </c>
      <c r="AA501" s="109"/>
      <c r="AB501" s="86" t="s">
        <v>446</v>
      </c>
      <c r="AC501" s="100"/>
    </row>
    <row r="502" spans="2:29" ht="34.200000000000003" customHeight="1" x14ac:dyDescent="0.3">
      <c r="B502" s="126"/>
      <c r="C502" s="126"/>
      <c r="D502" s="126"/>
      <c r="E502" s="126"/>
      <c r="F502" s="117"/>
      <c r="G502" s="85"/>
      <c r="H502" s="86"/>
      <c r="I502" s="84"/>
      <c r="J502" s="86"/>
      <c r="K502" s="84"/>
      <c r="L502" s="86"/>
      <c r="M502" s="84"/>
      <c r="N502" s="86" t="s">
        <v>444</v>
      </c>
      <c r="O502" s="84"/>
      <c r="P502" s="84"/>
      <c r="Q502" s="84"/>
      <c r="R502" s="105"/>
      <c r="S502" s="95"/>
      <c r="T502" s="119"/>
      <c r="U502" s="95"/>
      <c r="V502" s="22">
        <v>5</v>
      </c>
      <c r="W502" s="41" t="s">
        <v>673</v>
      </c>
      <c r="X502" s="40">
        <v>42373</v>
      </c>
      <c r="Y502" s="40">
        <v>42720</v>
      </c>
      <c r="Z502" s="86" t="s">
        <v>38</v>
      </c>
      <c r="AA502" s="110"/>
      <c r="AB502" s="86" t="s">
        <v>446</v>
      </c>
      <c r="AC502" s="100"/>
    </row>
    <row r="503" spans="2:29" ht="34.200000000000003" customHeight="1" x14ac:dyDescent="0.3">
      <c r="B503" s="126"/>
      <c r="C503" s="126"/>
      <c r="D503" s="126"/>
      <c r="E503" s="126"/>
      <c r="F503" s="117"/>
      <c r="G503" s="85">
        <v>6</v>
      </c>
      <c r="H503" s="86" t="str">
        <f>+VLOOKUP(N503,'TC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503" s="82" t="str">
        <f>+VLOOKUP(N503,'TC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503" s="86" t="str">
        <f>+VLOOKUP(N503,'TC 30 agosto'!$A:$AQ,15,FALSE)</f>
        <v>Gestión financiera</v>
      </c>
      <c r="K503" s="82" t="str">
        <f>+VLOOKUP(N503,'TC 2 junio'!$1:$1048576,15,FALSE)</f>
        <v>Gestión financiera</v>
      </c>
      <c r="L503" s="86" t="str">
        <f>+VLOOKUP(N503,'TC 30 agosto'!$A:$AQ,17,FALSE)</f>
        <v>Programa Anual Mensualizado de Caja – PAC</v>
      </c>
      <c r="M503" s="82" t="str">
        <f>+VLOOKUP(N503,'TC 2 junio'!$1:$1048576,17,FALSE)</f>
        <v>Programa Anual Mensualizado de Caja – PAC</v>
      </c>
      <c r="N503" s="86" t="s">
        <v>445</v>
      </c>
      <c r="O503" s="82" t="str">
        <f>+VLOOKUP(N503,'TC 30 agosto'!$A:$AQ,23,FALSE)</f>
        <v>PA-51</v>
      </c>
      <c r="P503" s="82" t="str">
        <f>+VLOOKUP(N503,'TC 30 agosto'!$A:$AQ,24,FALSE)</f>
        <v>Porcentaje de ejecución de PAC Recursos Propios</v>
      </c>
      <c r="Q503" s="82" t="str">
        <f>+VLOOKUP(N503,'TC 3 junio'!$V:$W,2,FALSE)</f>
        <v>Porcentaje de ejecución de PAC Recursos Propios</v>
      </c>
      <c r="R503" s="103">
        <f>+VLOOKUP(N503,'TC 30 agosto'!$A:$AQ,29,FALSE)</f>
        <v>1</v>
      </c>
      <c r="S503" s="93">
        <f>+VLOOKUP(N503,'TC 2 junio'!$1:$1048576,29,FALSE)</f>
        <v>1</v>
      </c>
      <c r="T503" s="118" t="s">
        <v>685</v>
      </c>
      <c r="U503" s="96" t="str">
        <f>+VLOOKUP(N503,'TC 30 agosto'!$1:$1048576,31,FALSE)</f>
        <v>x</v>
      </c>
      <c r="V503" s="21">
        <v>1</v>
      </c>
      <c r="W503" s="39" t="s">
        <v>674</v>
      </c>
      <c r="X503" s="40">
        <v>42373</v>
      </c>
      <c r="Y503" s="40">
        <v>42400</v>
      </c>
      <c r="Z503" s="86" t="s">
        <v>38</v>
      </c>
      <c r="AA503" s="108" t="str">
        <f>+VLOOKUP(N503,'TC 30 agosto'!$A:$F,6,FALSE)</f>
        <v xml:space="preserve">Gestión financiera </v>
      </c>
      <c r="AB503" s="86" t="s">
        <v>446</v>
      </c>
      <c r="AC503" s="100" t="str">
        <f>+VLOOKUP(N503,'TC 30 agosto'!$A:$V,22,FALSE)</f>
        <v>Dirección Financiera</v>
      </c>
    </row>
    <row r="504" spans="2:29" ht="34.200000000000003" customHeight="1" x14ac:dyDescent="0.3">
      <c r="B504" s="126"/>
      <c r="C504" s="126"/>
      <c r="D504" s="126"/>
      <c r="E504" s="126"/>
      <c r="F504" s="117"/>
      <c r="G504" s="85"/>
      <c r="H504" s="86"/>
      <c r="I504" s="83"/>
      <c r="J504" s="86"/>
      <c r="K504" s="83"/>
      <c r="L504" s="86"/>
      <c r="M504" s="83"/>
      <c r="N504" s="86" t="s">
        <v>445</v>
      </c>
      <c r="O504" s="83"/>
      <c r="P504" s="83"/>
      <c r="Q504" s="83"/>
      <c r="R504" s="104"/>
      <c r="S504" s="94"/>
      <c r="T504" s="119"/>
      <c r="U504" s="94"/>
      <c r="V504" s="21">
        <v>2</v>
      </c>
      <c r="W504" s="39" t="s">
        <v>675</v>
      </c>
      <c r="X504" s="40">
        <v>42373</v>
      </c>
      <c r="Y504" s="40">
        <v>42720</v>
      </c>
      <c r="Z504" s="86" t="s">
        <v>38</v>
      </c>
      <c r="AA504" s="109"/>
      <c r="AB504" s="86" t="s">
        <v>446</v>
      </c>
      <c r="AC504" s="100"/>
    </row>
    <row r="505" spans="2:29" ht="34.200000000000003" customHeight="1" x14ac:dyDescent="0.3">
      <c r="B505" s="126"/>
      <c r="C505" s="126"/>
      <c r="D505" s="126"/>
      <c r="E505" s="126"/>
      <c r="F505" s="117"/>
      <c r="G505" s="85"/>
      <c r="H505" s="86"/>
      <c r="I505" s="83"/>
      <c r="J505" s="86"/>
      <c r="K505" s="83"/>
      <c r="L505" s="86"/>
      <c r="M505" s="83"/>
      <c r="N505" s="86" t="s">
        <v>445</v>
      </c>
      <c r="O505" s="83"/>
      <c r="P505" s="83"/>
      <c r="Q505" s="83"/>
      <c r="R505" s="104"/>
      <c r="S505" s="94"/>
      <c r="T505" s="119"/>
      <c r="U505" s="94"/>
      <c r="V505" s="21">
        <v>3</v>
      </c>
      <c r="W505" s="39" t="s">
        <v>676</v>
      </c>
      <c r="X505" s="40">
        <v>42373</v>
      </c>
      <c r="Y505" s="40">
        <v>42720</v>
      </c>
      <c r="Z505" s="86" t="s">
        <v>38</v>
      </c>
      <c r="AA505" s="109"/>
      <c r="AB505" s="86" t="s">
        <v>446</v>
      </c>
      <c r="AC505" s="100"/>
    </row>
    <row r="506" spans="2:29" ht="34.200000000000003" customHeight="1" x14ac:dyDescent="0.3">
      <c r="B506" s="126"/>
      <c r="C506" s="126"/>
      <c r="D506" s="126"/>
      <c r="E506" s="126"/>
      <c r="F506" s="117"/>
      <c r="G506" s="85"/>
      <c r="H506" s="86"/>
      <c r="I506" s="83"/>
      <c r="J506" s="86"/>
      <c r="K506" s="83"/>
      <c r="L506" s="86"/>
      <c r="M506" s="83"/>
      <c r="N506" s="86" t="s">
        <v>445</v>
      </c>
      <c r="O506" s="83"/>
      <c r="P506" s="83"/>
      <c r="Q506" s="83"/>
      <c r="R506" s="104"/>
      <c r="S506" s="94"/>
      <c r="T506" s="119"/>
      <c r="U506" s="94"/>
      <c r="V506" s="22">
        <v>4</v>
      </c>
      <c r="W506" s="41" t="s">
        <v>677</v>
      </c>
      <c r="X506" s="40">
        <v>42373</v>
      </c>
      <c r="Y506" s="40">
        <v>42720</v>
      </c>
      <c r="Z506" s="86" t="s">
        <v>38</v>
      </c>
      <c r="AA506" s="109"/>
      <c r="AB506" s="86" t="s">
        <v>446</v>
      </c>
      <c r="AC506" s="100"/>
    </row>
    <row r="507" spans="2:29" ht="34.200000000000003" customHeight="1" x14ac:dyDescent="0.3">
      <c r="B507" s="126"/>
      <c r="C507" s="126"/>
      <c r="D507" s="126"/>
      <c r="E507" s="126"/>
      <c r="F507" s="117"/>
      <c r="G507" s="85"/>
      <c r="H507" s="86"/>
      <c r="I507" s="84"/>
      <c r="J507" s="86"/>
      <c r="K507" s="84"/>
      <c r="L507" s="86"/>
      <c r="M507" s="84"/>
      <c r="N507" s="86" t="s">
        <v>445</v>
      </c>
      <c r="O507" s="84"/>
      <c r="P507" s="84"/>
      <c r="Q507" s="84"/>
      <c r="R507" s="105"/>
      <c r="S507" s="95"/>
      <c r="T507" s="119"/>
      <c r="U507" s="95"/>
      <c r="V507" s="22">
        <v>5</v>
      </c>
      <c r="W507" s="41" t="s">
        <v>673</v>
      </c>
      <c r="X507" s="40">
        <v>42373</v>
      </c>
      <c r="Y507" s="40">
        <v>42720</v>
      </c>
      <c r="Z507" s="86" t="s">
        <v>38</v>
      </c>
      <c r="AA507" s="110"/>
      <c r="AB507" s="86" t="s">
        <v>446</v>
      </c>
      <c r="AC507" s="100"/>
    </row>
    <row r="508" spans="2:29" s="23" customFormat="1" ht="34.799999999999997" customHeight="1" x14ac:dyDescent="0.3">
      <c r="B508" s="126"/>
      <c r="C508" s="126"/>
      <c r="D508" s="126"/>
      <c r="E508" s="126"/>
      <c r="F508" s="117"/>
      <c r="G508" s="85">
        <v>6</v>
      </c>
      <c r="H508" s="86" t="str">
        <f>+VLOOKUP(N508,'TC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508" s="82" t="str">
        <f>+VLOOKUP(N508,'TC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508" s="86" t="str">
        <f>+VLOOKUP(N508,'TC 30 agosto'!$A:$AQ,15,FALSE)</f>
        <v>Gestión financiera</v>
      </c>
      <c r="K508" s="82" t="str">
        <f>+VLOOKUP(N508,'TC 2 junio'!$1:$1048576,15,FALSE)</f>
        <v>Gestión financiera</v>
      </c>
      <c r="L508" s="86" t="str">
        <f>+VLOOKUP(N508,'TC 30 agosto'!$A:$AQ,17,FALSE)</f>
        <v>Formulación y seguimiento a proyectos de inversión</v>
      </c>
      <c r="M508" s="82" t="str">
        <f>+VLOOKUP(N508,'TC 2 junio'!$1:$1048576,17,FALSE)</f>
        <v>Formulación y seguimiento a proyectos de inversión</v>
      </c>
      <c r="N508" s="86" t="s">
        <v>798</v>
      </c>
      <c r="O508" s="82" t="str">
        <f>+VLOOKUP(N508,'TC 30 agosto'!$A:$AQ,23,FALSE)</f>
        <v>PA-108</v>
      </c>
      <c r="P508" s="82" t="str">
        <f>+VLOOKUP(N508,'TC 30 agosto'!$A:$AQ,24,FALSE)</f>
        <v>Porcentaje de cumplimiento del proceso de presupuestación</v>
      </c>
      <c r="Q508" s="82" t="str">
        <f>+VLOOKUP(N508,'TC 3 junio'!$V:$W,2,FALSE)</f>
        <v>Porcentaje de cumplimiento del proceso de presupuestación</v>
      </c>
      <c r="R508" s="103">
        <f>+VLOOKUP(N508,'TC 30 agosto'!$A:$AQ,29,FALSE)</f>
        <v>1</v>
      </c>
      <c r="S508" s="93">
        <f>+VLOOKUP(N508,'TC 2 junio'!$1:$1048576,29,FALSE)</f>
        <v>1</v>
      </c>
      <c r="T508" s="121"/>
      <c r="U508" s="96">
        <f>+VLOOKUP(N508,'TC 30 agosto'!$1:$1048576,31,FALSE)</f>
        <v>0</v>
      </c>
      <c r="V508" s="21">
        <v>1</v>
      </c>
      <c r="W508" s="39" t="s">
        <v>825</v>
      </c>
      <c r="X508" s="40">
        <v>42381</v>
      </c>
      <c r="Y508" s="40">
        <v>42460</v>
      </c>
      <c r="Z508" s="86" t="s">
        <v>85</v>
      </c>
      <c r="AA508" s="108" t="str">
        <f>+VLOOKUP(N508,'TC 30 agosto'!$A:$F,6,FALSE)</f>
        <v xml:space="preserve">Direccionamiento Estratégico </v>
      </c>
      <c r="AB508" s="86" t="s">
        <v>257</v>
      </c>
      <c r="AC508" s="100" t="str">
        <f>+VLOOKUP(N508,'TC 30 agosto'!$A:$V,22,FALSE)</f>
        <v>Dirección de Planeación y Control de Gestión</v>
      </c>
    </row>
    <row r="509" spans="2:29" s="23" customFormat="1" ht="34.200000000000003" customHeight="1" x14ac:dyDescent="0.3">
      <c r="B509" s="126"/>
      <c r="C509" s="126"/>
      <c r="D509" s="126"/>
      <c r="E509" s="126"/>
      <c r="F509" s="117"/>
      <c r="G509" s="85"/>
      <c r="H509" s="86"/>
      <c r="I509" s="83"/>
      <c r="J509" s="86"/>
      <c r="K509" s="83"/>
      <c r="L509" s="86"/>
      <c r="M509" s="83"/>
      <c r="N509" s="86"/>
      <c r="O509" s="83"/>
      <c r="P509" s="83"/>
      <c r="Q509" s="83"/>
      <c r="R509" s="104"/>
      <c r="S509" s="94"/>
      <c r="T509" s="121"/>
      <c r="U509" s="94"/>
      <c r="V509" s="21">
        <v>2</v>
      </c>
      <c r="W509" s="39" t="s">
        <v>816</v>
      </c>
      <c r="X509" s="40">
        <v>42461</v>
      </c>
      <c r="Y509" s="40">
        <v>42551</v>
      </c>
      <c r="Z509" s="86" t="s">
        <v>85</v>
      </c>
      <c r="AA509" s="109"/>
      <c r="AB509" s="86"/>
      <c r="AC509" s="100"/>
    </row>
    <row r="510" spans="2:29" s="23" customFormat="1" ht="34.200000000000003" customHeight="1" x14ac:dyDescent="0.3">
      <c r="B510" s="126"/>
      <c r="C510" s="126"/>
      <c r="D510" s="126"/>
      <c r="E510" s="126"/>
      <c r="F510" s="117"/>
      <c r="G510" s="85"/>
      <c r="H510" s="86"/>
      <c r="I510" s="83"/>
      <c r="J510" s="86"/>
      <c r="K510" s="83"/>
      <c r="L510" s="86"/>
      <c r="M510" s="83"/>
      <c r="N510" s="86"/>
      <c r="O510" s="83"/>
      <c r="P510" s="83"/>
      <c r="Q510" s="83"/>
      <c r="R510" s="104"/>
      <c r="S510" s="94"/>
      <c r="T510" s="121"/>
      <c r="U510" s="94"/>
      <c r="V510" s="21">
        <v>3</v>
      </c>
      <c r="W510" s="39" t="s">
        <v>817</v>
      </c>
      <c r="X510" s="40">
        <v>42552</v>
      </c>
      <c r="Y510" s="40">
        <v>42643</v>
      </c>
      <c r="Z510" s="86" t="s">
        <v>85</v>
      </c>
      <c r="AA510" s="109"/>
      <c r="AB510" s="86"/>
      <c r="AC510" s="100"/>
    </row>
    <row r="511" spans="2:29" s="23" customFormat="1" ht="34.200000000000003" customHeight="1" x14ac:dyDescent="0.3">
      <c r="B511" s="126"/>
      <c r="C511" s="126"/>
      <c r="D511" s="126"/>
      <c r="E511" s="126"/>
      <c r="F511" s="117"/>
      <c r="G511" s="85"/>
      <c r="H511" s="86"/>
      <c r="I511" s="83"/>
      <c r="J511" s="86"/>
      <c r="K511" s="83"/>
      <c r="L511" s="86"/>
      <c r="M511" s="83"/>
      <c r="N511" s="86"/>
      <c r="O511" s="83"/>
      <c r="P511" s="83"/>
      <c r="Q511" s="83"/>
      <c r="R511" s="104"/>
      <c r="S511" s="94"/>
      <c r="T511" s="121"/>
      <c r="U511" s="94"/>
      <c r="V511" s="22">
        <v>4</v>
      </c>
      <c r="W511" s="41" t="s">
        <v>818</v>
      </c>
      <c r="X511" s="40">
        <v>42644</v>
      </c>
      <c r="Y511" s="40">
        <v>42735</v>
      </c>
      <c r="Z511" s="86" t="s">
        <v>85</v>
      </c>
      <c r="AA511" s="109"/>
      <c r="AB511" s="86"/>
      <c r="AC511" s="100"/>
    </row>
    <row r="512" spans="2:29" s="23" customFormat="1" ht="34.200000000000003" customHeight="1" x14ac:dyDescent="0.3">
      <c r="B512" s="126"/>
      <c r="C512" s="126"/>
      <c r="D512" s="126"/>
      <c r="E512" s="126"/>
      <c r="F512" s="117"/>
      <c r="G512" s="85"/>
      <c r="H512" s="86"/>
      <c r="I512" s="84"/>
      <c r="J512" s="86"/>
      <c r="K512" s="84"/>
      <c r="L512" s="86"/>
      <c r="M512" s="84"/>
      <c r="N512" s="86"/>
      <c r="O512" s="84"/>
      <c r="P512" s="84"/>
      <c r="Q512" s="84"/>
      <c r="R512" s="105"/>
      <c r="S512" s="95"/>
      <c r="T512" s="121"/>
      <c r="U512" s="95"/>
      <c r="V512" s="22">
        <v>5</v>
      </c>
      <c r="W512" s="44"/>
      <c r="X512" s="43"/>
      <c r="Y512" s="43"/>
      <c r="Z512" s="86" t="s">
        <v>85</v>
      </c>
      <c r="AA512" s="110"/>
      <c r="AB512" s="86"/>
      <c r="AC512" s="100"/>
    </row>
    <row r="513" spans="2:29" ht="34.200000000000003" customHeight="1" x14ac:dyDescent="0.3">
      <c r="B513" s="126"/>
      <c r="C513" s="126"/>
      <c r="D513" s="126"/>
      <c r="E513" s="126"/>
      <c r="F513" s="117"/>
      <c r="G513" s="85">
        <v>6</v>
      </c>
      <c r="H513" s="86" t="str">
        <f>+VLOOKUP(N513,'TC 30 agosto'!$A:$C,3,FALSE)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I513" s="82" t="str">
        <f>+VLOOKUP(N513,'TC 2 junio'!$1:$1048576,3,FALSE)</f>
        <v>Lograr una adecuada y eficiente gestión institucional a través de la articulación entre servidores, áreas y niveles territoriales; el apoyo administrativo a los procesos misionales, la apropiación de una cultura de la evaluación y la optimización del uso de los recursos</v>
      </c>
      <c r="J513" s="86" t="str">
        <f>+VLOOKUP(N513,'TC 30 agosto'!$A:$AQ,15,FALSE)</f>
        <v>Gestión Financiera</v>
      </c>
      <c r="K513" s="82" t="str">
        <f>+VLOOKUP(N513,'TC 2 junio'!$1:$1048576,15,FALSE)</f>
        <v>Gestión Financiera</v>
      </c>
      <c r="L513" s="86" t="str">
        <f>+VLOOKUP(N513,'TC 30 agosto'!$A:$AQ,17,FALSE)</f>
        <v>Plan Anual de Adquisiciones (PAA)</v>
      </c>
      <c r="M513" s="82" t="str">
        <f>+VLOOKUP(N513,'TC 2 junio'!$1:$1048576,17,FALSE)</f>
        <v>Plan Anual de Adquisiciones (PAA)</v>
      </c>
      <c r="N513" s="86" t="s">
        <v>761</v>
      </c>
      <c r="O513" s="82" t="str">
        <f>+VLOOKUP(N513,'TC 30 agosto'!$A:$AQ,23,FALSE)</f>
        <v>PA-107</v>
      </c>
      <c r="P513" s="82" t="str">
        <f>+VLOOKUP(N513,'TC 30 agosto'!$A:$AQ,24,FALSE)</f>
        <v xml:space="preserve">Porcentaje de cumplimiento  de la Gestión al Plan Anual de Adquisiciones realizada a través de la información registrada en el Sistema de Información PACCO							</v>
      </c>
      <c r="Q513" s="82" t="str">
        <f>+VLOOKUP(N513,'TC 3 junio'!$V:$W,2,FALSE)</f>
        <v xml:space="preserve">Porcentaje de cumplimiento  de la Gestión al Plan Anual de Adquisiciones realizada a través de la información registrada en el Sistema de Información PACCO							</v>
      </c>
      <c r="R513" s="103">
        <f>+VLOOKUP(N513,'TC 30 agosto'!$A:$AQ,29,FALSE)</f>
        <v>0.9</v>
      </c>
      <c r="S513" s="93">
        <f>+VLOOKUP(N513,'TC 2 junio'!$1:$1048576,29,FALSE)</f>
        <v>0.9</v>
      </c>
      <c r="T513" s="118" t="s">
        <v>685</v>
      </c>
      <c r="U513" s="96" t="str">
        <f>+VLOOKUP(N513,'TC 30 agosto'!$1:$1048576,31,FALSE)</f>
        <v>x</v>
      </c>
      <c r="V513" s="21">
        <v>1</v>
      </c>
      <c r="W513" s="45" t="s">
        <v>362</v>
      </c>
      <c r="X513" s="46">
        <v>42373</v>
      </c>
      <c r="Y513" s="46">
        <v>42398</v>
      </c>
      <c r="Z513" s="86" t="s">
        <v>735</v>
      </c>
      <c r="AA513" s="108" t="str">
        <f>+VLOOKUP(N513,'TC 30 agosto'!$A:$F,6,FALSE)</f>
        <v xml:space="preserve">Adquisición de bienes y servicios </v>
      </c>
      <c r="AB513" s="86" t="s">
        <v>360</v>
      </c>
      <c r="AC513" s="100" t="str">
        <f>+VLOOKUP(N513,'TC 30 agosto'!$A:$V,22,FALSE)</f>
        <v>Dirección de Abastecimiento</v>
      </c>
    </row>
    <row r="514" spans="2:29" ht="34.200000000000003" customHeight="1" x14ac:dyDescent="0.3">
      <c r="B514" s="126"/>
      <c r="C514" s="126"/>
      <c r="D514" s="126"/>
      <c r="E514" s="126"/>
      <c r="F514" s="117"/>
      <c r="G514" s="85"/>
      <c r="H514" s="86"/>
      <c r="I514" s="83"/>
      <c r="J514" s="86"/>
      <c r="K514" s="83"/>
      <c r="L514" s="86"/>
      <c r="M514" s="83"/>
      <c r="N514" s="86" t="s">
        <v>361</v>
      </c>
      <c r="O514" s="83"/>
      <c r="P514" s="83"/>
      <c r="Q514" s="83"/>
      <c r="R514" s="104"/>
      <c r="S514" s="94"/>
      <c r="T514" s="119"/>
      <c r="U514" s="94"/>
      <c r="V514" s="21">
        <v>2</v>
      </c>
      <c r="W514" s="45" t="s">
        <v>363</v>
      </c>
      <c r="X514" s="46">
        <v>42401</v>
      </c>
      <c r="Y514" s="46">
        <v>42580</v>
      </c>
      <c r="Z514" s="86"/>
      <c r="AA514" s="109"/>
      <c r="AB514" s="86" t="s">
        <v>360</v>
      </c>
      <c r="AC514" s="100"/>
    </row>
    <row r="515" spans="2:29" ht="34.200000000000003" customHeight="1" x14ac:dyDescent="0.3">
      <c r="B515" s="126"/>
      <c r="C515" s="126"/>
      <c r="D515" s="126"/>
      <c r="E515" s="126"/>
      <c r="F515" s="117"/>
      <c r="G515" s="85"/>
      <c r="H515" s="86"/>
      <c r="I515" s="83"/>
      <c r="J515" s="86"/>
      <c r="K515" s="83"/>
      <c r="L515" s="86"/>
      <c r="M515" s="83"/>
      <c r="N515" s="86" t="s">
        <v>361</v>
      </c>
      <c r="O515" s="83"/>
      <c r="P515" s="83"/>
      <c r="Q515" s="83"/>
      <c r="R515" s="104"/>
      <c r="S515" s="94"/>
      <c r="T515" s="119"/>
      <c r="U515" s="94"/>
      <c r="V515" s="21">
        <v>3</v>
      </c>
      <c r="W515" s="45" t="s">
        <v>364</v>
      </c>
      <c r="X515" s="46">
        <v>42478</v>
      </c>
      <c r="Y515" s="46">
        <v>42735</v>
      </c>
      <c r="Z515" s="86"/>
      <c r="AA515" s="109"/>
      <c r="AB515" s="86" t="s">
        <v>360</v>
      </c>
      <c r="AC515" s="100"/>
    </row>
    <row r="516" spans="2:29" ht="34.200000000000003" customHeight="1" x14ac:dyDescent="0.3">
      <c r="B516" s="126"/>
      <c r="C516" s="126"/>
      <c r="D516" s="126"/>
      <c r="E516" s="126"/>
      <c r="F516" s="117"/>
      <c r="G516" s="85"/>
      <c r="H516" s="86"/>
      <c r="I516" s="83"/>
      <c r="J516" s="86"/>
      <c r="K516" s="83"/>
      <c r="L516" s="86"/>
      <c r="M516" s="83"/>
      <c r="N516" s="86" t="s">
        <v>361</v>
      </c>
      <c r="O516" s="83"/>
      <c r="P516" s="83"/>
      <c r="Q516" s="83"/>
      <c r="R516" s="104"/>
      <c r="S516" s="94"/>
      <c r="T516" s="119"/>
      <c r="U516" s="94"/>
      <c r="V516" s="22">
        <v>4</v>
      </c>
      <c r="W516" s="45" t="s">
        <v>365</v>
      </c>
      <c r="X516" s="46">
        <v>42478</v>
      </c>
      <c r="Y516" s="46">
        <v>42735</v>
      </c>
      <c r="Z516" s="86"/>
      <c r="AA516" s="109"/>
      <c r="AB516" s="86" t="s">
        <v>360</v>
      </c>
      <c r="AC516" s="100"/>
    </row>
    <row r="517" spans="2:29" ht="34.200000000000003" customHeight="1" x14ac:dyDescent="0.3">
      <c r="B517" s="126"/>
      <c r="C517" s="126"/>
      <c r="D517" s="126"/>
      <c r="E517" s="126"/>
      <c r="F517" s="117"/>
      <c r="G517" s="85"/>
      <c r="H517" s="86"/>
      <c r="I517" s="84"/>
      <c r="J517" s="86"/>
      <c r="K517" s="84"/>
      <c r="L517" s="86"/>
      <c r="M517" s="84"/>
      <c r="N517" s="86" t="s">
        <v>361</v>
      </c>
      <c r="O517" s="84"/>
      <c r="P517" s="84"/>
      <c r="Q517" s="84"/>
      <c r="R517" s="105"/>
      <c r="S517" s="95"/>
      <c r="T517" s="119"/>
      <c r="U517" s="95"/>
      <c r="V517" s="22">
        <v>5</v>
      </c>
      <c r="W517" s="45" t="s">
        <v>366</v>
      </c>
      <c r="X517" s="46">
        <v>42478</v>
      </c>
      <c r="Y517" s="46">
        <v>42735</v>
      </c>
      <c r="Z517" s="86"/>
      <c r="AA517" s="110"/>
      <c r="AB517" s="86" t="s">
        <v>360</v>
      </c>
      <c r="AC517" s="100"/>
    </row>
  </sheetData>
  <sheetProtection password="CDC3" sheet="1" objects="1" scenarios="1" autoFilter="0"/>
  <autoFilter ref="B7:AC517"/>
  <mergeCells count="2008">
    <mergeCell ref="P513:P517"/>
    <mergeCell ref="P393:P397"/>
    <mergeCell ref="P398:P402"/>
    <mergeCell ref="P403:P407"/>
    <mergeCell ref="P408:P412"/>
    <mergeCell ref="P413:P417"/>
    <mergeCell ref="P418:P422"/>
    <mergeCell ref="P423:P427"/>
    <mergeCell ref="P428:P432"/>
    <mergeCell ref="P433:P437"/>
    <mergeCell ref="P438:P442"/>
    <mergeCell ref="P443:P447"/>
    <mergeCell ref="P448:P452"/>
    <mergeCell ref="P453:P457"/>
    <mergeCell ref="P458:P462"/>
    <mergeCell ref="P463:P467"/>
    <mergeCell ref="P468:P472"/>
    <mergeCell ref="P473:P477"/>
    <mergeCell ref="P273:P277"/>
    <mergeCell ref="P278:P282"/>
    <mergeCell ref="P283:P287"/>
    <mergeCell ref="P288:P292"/>
    <mergeCell ref="P293:P297"/>
    <mergeCell ref="P298:P302"/>
    <mergeCell ref="P303:P307"/>
    <mergeCell ref="P308:P312"/>
    <mergeCell ref="P313:P317"/>
    <mergeCell ref="P318:P322"/>
    <mergeCell ref="P323:P327"/>
    <mergeCell ref="P328:P332"/>
    <mergeCell ref="P333:P337"/>
    <mergeCell ref="P338:P342"/>
    <mergeCell ref="P343:P347"/>
    <mergeCell ref="P348:P352"/>
    <mergeCell ref="P353:P357"/>
    <mergeCell ref="P178:P182"/>
    <mergeCell ref="P183:P187"/>
    <mergeCell ref="P188:P192"/>
    <mergeCell ref="P193:P197"/>
    <mergeCell ref="P198:P202"/>
    <mergeCell ref="P203:P207"/>
    <mergeCell ref="P208:P212"/>
    <mergeCell ref="P223:P227"/>
    <mergeCell ref="P228:P232"/>
    <mergeCell ref="P233:P237"/>
    <mergeCell ref="P238:P242"/>
    <mergeCell ref="P243:P247"/>
    <mergeCell ref="P248:P252"/>
    <mergeCell ref="P253:P257"/>
    <mergeCell ref="P258:P262"/>
    <mergeCell ref="P263:P267"/>
    <mergeCell ref="P268:P272"/>
    <mergeCell ref="P213:P217"/>
    <mergeCell ref="P48:P52"/>
    <mergeCell ref="P53:P57"/>
    <mergeCell ref="P58:P62"/>
    <mergeCell ref="P63:P67"/>
    <mergeCell ref="P68:P72"/>
    <mergeCell ref="P73:P77"/>
    <mergeCell ref="P78:P82"/>
    <mergeCell ref="P83:P87"/>
    <mergeCell ref="P88:P92"/>
    <mergeCell ref="P93:P97"/>
    <mergeCell ref="P98:P102"/>
    <mergeCell ref="P103:P107"/>
    <mergeCell ref="P108:P112"/>
    <mergeCell ref="P128:P132"/>
    <mergeCell ref="P133:P137"/>
    <mergeCell ref="P158:P162"/>
    <mergeCell ref="P163:P167"/>
    <mergeCell ref="N6:Q6"/>
    <mergeCell ref="Z423:Z427"/>
    <mergeCell ref="AB423:AB427"/>
    <mergeCell ref="R498:R502"/>
    <mergeCell ref="Z498:Z502"/>
    <mergeCell ref="AB498:AB502"/>
    <mergeCell ref="R478:R482"/>
    <mergeCell ref="N468:N472"/>
    <mergeCell ref="N473:N477"/>
    <mergeCell ref="N478:N482"/>
    <mergeCell ref="N303:N307"/>
    <mergeCell ref="N483:N487"/>
    <mergeCell ref="N488:N492"/>
    <mergeCell ref="AB353:AB357"/>
    <mergeCell ref="AB393:AB397"/>
    <mergeCell ref="N443:N447"/>
    <mergeCell ref="Z478:Z482"/>
    <mergeCell ref="AB478:AB482"/>
    <mergeCell ref="Z438:Z442"/>
    <mergeCell ref="AB438:AB442"/>
    <mergeCell ref="R443:R447"/>
    <mergeCell ref="R348:R352"/>
    <mergeCell ref="Z348:Z352"/>
    <mergeCell ref="R338:R342"/>
    <mergeCell ref="Z338:Z342"/>
    <mergeCell ref="AB388:AB392"/>
    <mergeCell ref="Z388:Z392"/>
    <mergeCell ref="AB493:AB497"/>
    <mergeCell ref="N423:N427"/>
    <mergeCell ref="N428:N432"/>
    <mergeCell ref="S6:S7"/>
    <mergeCell ref="U6:U7"/>
    <mergeCell ref="Z508:Z512"/>
    <mergeCell ref="N8:N12"/>
    <mergeCell ref="N13:N17"/>
    <mergeCell ref="N18:N22"/>
    <mergeCell ref="P13:P17"/>
    <mergeCell ref="R13:R17"/>
    <mergeCell ref="T8:T12"/>
    <mergeCell ref="T13:T17"/>
    <mergeCell ref="Z48:Z52"/>
    <mergeCell ref="Z38:Z42"/>
    <mergeCell ref="R53:R57"/>
    <mergeCell ref="Z53:Z57"/>
    <mergeCell ref="R43:R47"/>
    <mergeCell ref="Z43:Z47"/>
    <mergeCell ref="T53:T57"/>
    <mergeCell ref="R73:R77"/>
    <mergeCell ref="Z73:Z77"/>
    <mergeCell ref="R373:R377"/>
    <mergeCell ref="T418:T422"/>
    <mergeCell ref="N413:N417"/>
    <mergeCell ref="N418:N422"/>
    <mergeCell ref="N408:N412"/>
    <mergeCell ref="N393:N397"/>
    <mergeCell ref="R393:R397"/>
    <mergeCell ref="Z393:Z397"/>
    <mergeCell ref="S203:S207"/>
    <mergeCell ref="S208:S212"/>
    <mergeCell ref="R398:R402"/>
    <mergeCell ref="Z398:Z402"/>
    <mergeCell ref="Z433:Z437"/>
    <mergeCell ref="P38:P42"/>
    <mergeCell ref="P43:P47"/>
    <mergeCell ref="N373:N377"/>
    <mergeCell ref="G353:G357"/>
    <mergeCell ref="H353:H357"/>
    <mergeCell ref="J353:J357"/>
    <mergeCell ref="L353:L357"/>
    <mergeCell ref="N353:N357"/>
    <mergeCell ref="J318:J322"/>
    <mergeCell ref="L318:L322"/>
    <mergeCell ref="G393:G397"/>
    <mergeCell ref="H393:H397"/>
    <mergeCell ref="J393:J397"/>
    <mergeCell ref="L393:L397"/>
    <mergeCell ref="K328:K332"/>
    <mergeCell ref="L323:L327"/>
    <mergeCell ref="N323:N327"/>
    <mergeCell ref="N508:N512"/>
    <mergeCell ref="R508:R512"/>
    <mergeCell ref="P358:P362"/>
    <mergeCell ref="P363:P367"/>
    <mergeCell ref="P368:P372"/>
    <mergeCell ref="P373:P377"/>
    <mergeCell ref="P378:P382"/>
    <mergeCell ref="P383:P387"/>
    <mergeCell ref="P388:P392"/>
    <mergeCell ref="P478:P482"/>
    <mergeCell ref="P483:P487"/>
    <mergeCell ref="P488:P492"/>
    <mergeCell ref="P493:P497"/>
    <mergeCell ref="P498:P502"/>
    <mergeCell ref="P503:P507"/>
    <mergeCell ref="P508:P512"/>
    <mergeCell ref="L403:L407"/>
    <mergeCell ref="B2:AB2"/>
    <mergeCell ref="B3:AB3"/>
    <mergeCell ref="C4:Y4"/>
    <mergeCell ref="C5:Y5"/>
    <mergeCell ref="B6:C6"/>
    <mergeCell ref="D6:F6"/>
    <mergeCell ref="J6:L6"/>
    <mergeCell ref="V6:Y6"/>
    <mergeCell ref="R6:R7"/>
    <mergeCell ref="T6:T7"/>
    <mergeCell ref="G8:G12"/>
    <mergeCell ref="R8:R12"/>
    <mergeCell ref="P8:P12"/>
    <mergeCell ref="Z13:Z17"/>
    <mergeCell ref="L8:L12"/>
    <mergeCell ref="J8:J12"/>
    <mergeCell ref="H8:H12"/>
    <mergeCell ref="G13:G17"/>
    <mergeCell ref="H13:H17"/>
    <mergeCell ref="J13:J17"/>
    <mergeCell ref="L13:L17"/>
    <mergeCell ref="Z8:Z12"/>
    <mergeCell ref="AB8:AB12"/>
    <mergeCell ref="AB13:AB17"/>
    <mergeCell ref="F8:F52"/>
    <mergeCell ref="B8:B52"/>
    <mergeCell ref="C8:C52"/>
    <mergeCell ref="D8:D52"/>
    <mergeCell ref="E8:E52"/>
    <mergeCell ref="G6:I6"/>
    <mergeCell ref="J23:J27"/>
    <mergeCell ref="H18:H22"/>
    <mergeCell ref="J18:J22"/>
    <mergeCell ref="N23:N27"/>
    <mergeCell ref="L18:L22"/>
    <mergeCell ref="P18:P22"/>
    <mergeCell ref="R18:R22"/>
    <mergeCell ref="T18:T22"/>
    <mergeCell ref="T23:T27"/>
    <mergeCell ref="Z18:Z22"/>
    <mergeCell ref="AB18:AB22"/>
    <mergeCell ref="K8:K12"/>
    <mergeCell ref="S8:S12"/>
    <mergeCell ref="Q8:Q12"/>
    <mergeCell ref="Q13:Q17"/>
    <mergeCell ref="Q18:Q22"/>
    <mergeCell ref="Q23:Q27"/>
    <mergeCell ref="I8:I12"/>
    <mergeCell ref="I13:I17"/>
    <mergeCell ref="I18:I22"/>
    <mergeCell ref="I23:I27"/>
    <mergeCell ref="P23:P27"/>
    <mergeCell ref="L23:L27"/>
    <mergeCell ref="R23:R27"/>
    <mergeCell ref="Z23:Z27"/>
    <mergeCell ref="AB23:AB27"/>
    <mergeCell ref="K13:K17"/>
    <mergeCell ref="S13:S17"/>
    <mergeCell ref="S18:S22"/>
    <mergeCell ref="S23:S27"/>
    <mergeCell ref="G33:G37"/>
    <mergeCell ref="H33:H37"/>
    <mergeCell ref="J33:J37"/>
    <mergeCell ref="L33:L37"/>
    <mergeCell ref="R33:R37"/>
    <mergeCell ref="Z33:Z37"/>
    <mergeCell ref="AB33:AB37"/>
    <mergeCell ref="G28:G32"/>
    <mergeCell ref="H28:H32"/>
    <mergeCell ref="Z28:Z32"/>
    <mergeCell ref="N28:N32"/>
    <mergeCell ref="N33:N37"/>
    <mergeCell ref="J28:J32"/>
    <mergeCell ref="L28:L32"/>
    <mergeCell ref="R28:R32"/>
    <mergeCell ref="AB28:AB32"/>
    <mergeCell ref="T28:T32"/>
    <mergeCell ref="T33:T37"/>
    <mergeCell ref="Q28:Q32"/>
    <mergeCell ref="Q33:Q37"/>
    <mergeCell ref="I28:I32"/>
    <mergeCell ref="I33:I37"/>
    <mergeCell ref="K28:K32"/>
    <mergeCell ref="K33:K37"/>
    <mergeCell ref="S28:S32"/>
    <mergeCell ref="S33:S37"/>
    <mergeCell ref="P28:P32"/>
    <mergeCell ref="P33:P37"/>
    <mergeCell ref="G18:G22"/>
    <mergeCell ref="J48:J52"/>
    <mergeCell ref="L48:L52"/>
    <mergeCell ref="R48:R52"/>
    <mergeCell ref="AB48:AB52"/>
    <mergeCell ref="AB38:AB42"/>
    <mergeCell ref="AB43:AB47"/>
    <mergeCell ref="G48:G52"/>
    <mergeCell ref="G43:G47"/>
    <mergeCell ref="H43:H47"/>
    <mergeCell ref="J43:J47"/>
    <mergeCell ref="L43:L47"/>
    <mergeCell ref="N48:N52"/>
    <mergeCell ref="N43:N47"/>
    <mergeCell ref="N38:N42"/>
    <mergeCell ref="G38:G42"/>
    <mergeCell ref="H38:H42"/>
    <mergeCell ref="J38:J42"/>
    <mergeCell ref="H48:H52"/>
    <mergeCell ref="L38:L42"/>
    <mergeCell ref="R38:R42"/>
    <mergeCell ref="T38:T42"/>
    <mergeCell ref="T43:T47"/>
    <mergeCell ref="T48:T52"/>
    <mergeCell ref="Q38:Q42"/>
    <mergeCell ref="Q43:Q47"/>
    <mergeCell ref="Q48:Q52"/>
    <mergeCell ref="I38:I42"/>
    <mergeCell ref="I43:I47"/>
    <mergeCell ref="I48:I52"/>
    <mergeCell ref="K18:K22"/>
    <mergeCell ref="K23:K27"/>
    <mergeCell ref="J68:J72"/>
    <mergeCell ref="L68:L72"/>
    <mergeCell ref="R68:R72"/>
    <mergeCell ref="Z68:Z72"/>
    <mergeCell ref="AB68:AB72"/>
    <mergeCell ref="G63:G67"/>
    <mergeCell ref="H63:H67"/>
    <mergeCell ref="J63:J67"/>
    <mergeCell ref="L63:L67"/>
    <mergeCell ref="N63:N67"/>
    <mergeCell ref="N68:N72"/>
    <mergeCell ref="R63:R67"/>
    <mergeCell ref="Z63:Z67"/>
    <mergeCell ref="AB63:AB67"/>
    <mergeCell ref="AB53:AB57"/>
    <mergeCell ref="G58:G62"/>
    <mergeCell ref="H58:H62"/>
    <mergeCell ref="J58:J62"/>
    <mergeCell ref="L58:L62"/>
    <mergeCell ref="R58:R62"/>
    <mergeCell ref="Z58:Z62"/>
    <mergeCell ref="AB58:AB62"/>
    <mergeCell ref="G53:G57"/>
    <mergeCell ref="H53:H57"/>
    <mergeCell ref="J53:J57"/>
    <mergeCell ref="L53:L57"/>
    <mergeCell ref="N53:N57"/>
    <mergeCell ref="N58:N62"/>
    <mergeCell ref="Q53:Q57"/>
    <mergeCell ref="Q58:Q62"/>
    <mergeCell ref="Q63:Q67"/>
    <mergeCell ref="Q68:Q72"/>
    <mergeCell ref="AB73:AB77"/>
    <mergeCell ref="G78:G82"/>
    <mergeCell ref="H78:H82"/>
    <mergeCell ref="J78:J82"/>
    <mergeCell ref="L78:L82"/>
    <mergeCell ref="R78:R82"/>
    <mergeCell ref="Z78:Z82"/>
    <mergeCell ref="AB78:AB82"/>
    <mergeCell ref="G73:G77"/>
    <mergeCell ref="H73:H77"/>
    <mergeCell ref="J73:J77"/>
    <mergeCell ref="L73:L77"/>
    <mergeCell ref="N73:N77"/>
    <mergeCell ref="N78:N82"/>
    <mergeCell ref="R83:R87"/>
    <mergeCell ref="Z83:Z87"/>
    <mergeCell ref="AB83:AB87"/>
    <mergeCell ref="Q73:Q77"/>
    <mergeCell ref="Q78:Q82"/>
    <mergeCell ref="G88:G92"/>
    <mergeCell ref="H88:H92"/>
    <mergeCell ref="J88:J92"/>
    <mergeCell ref="L88:L92"/>
    <mergeCell ref="R88:R92"/>
    <mergeCell ref="Z88:Z92"/>
    <mergeCell ref="AB88:AB92"/>
    <mergeCell ref="G83:G87"/>
    <mergeCell ref="H83:H87"/>
    <mergeCell ref="J83:J87"/>
    <mergeCell ref="L83:L87"/>
    <mergeCell ref="N83:N87"/>
    <mergeCell ref="N88:N92"/>
    <mergeCell ref="T83:T87"/>
    <mergeCell ref="T88:T92"/>
    <mergeCell ref="R93:R97"/>
    <mergeCell ref="Z93:Z97"/>
    <mergeCell ref="AB93:AB97"/>
    <mergeCell ref="Q88:Q92"/>
    <mergeCell ref="Q83:Q87"/>
    <mergeCell ref="AA88:AA92"/>
    <mergeCell ref="G98:G102"/>
    <mergeCell ref="H98:H102"/>
    <mergeCell ref="J98:J102"/>
    <mergeCell ref="L98:L102"/>
    <mergeCell ref="R98:R102"/>
    <mergeCell ref="Z98:Z102"/>
    <mergeCell ref="AB98:AB102"/>
    <mergeCell ref="G93:G97"/>
    <mergeCell ref="H93:H97"/>
    <mergeCell ref="J93:J97"/>
    <mergeCell ref="L93:L97"/>
    <mergeCell ref="N93:N97"/>
    <mergeCell ref="N98:N102"/>
    <mergeCell ref="T93:T97"/>
    <mergeCell ref="T98:T102"/>
    <mergeCell ref="R103:R107"/>
    <mergeCell ref="Z103:Z107"/>
    <mergeCell ref="AB103:AB107"/>
    <mergeCell ref="K93:K97"/>
    <mergeCell ref="K98:K102"/>
    <mergeCell ref="M98:M102"/>
    <mergeCell ref="Q93:Q97"/>
    <mergeCell ref="Q98:Q102"/>
    <mergeCell ref="AA93:AA97"/>
    <mergeCell ref="AA98:AA102"/>
    <mergeCell ref="G108:G112"/>
    <mergeCell ref="H108:H112"/>
    <mergeCell ref="J108:J112"/>
    <mergeCell ref="L108:L112"/>
    <mergeCell ref="R108:R112"/>
    <mergeCell ref="Z108:Z112"/>
    <mergeCell ref="AB108:AB112"/>
    <mergeCell ref="G103:G107"/>
    <mergeCell ref="H103:H107"/>
    <mergeCell ref="J103:J107"/>
    <mergeCell ref="L103:L107"/>
    <mergeCell ref="N103:N107"/>
    <mergeCell ref="N108:N112"/>
    <mergeCell ref="T103:T107"/>
    <mergeCell ref="T108:T112"/>
    <mergeCell ref="P113:P117"/>
    <mergeCell ref="R113:R117"/>
    <mergeCell ref="Z113:Z117"/>
    <mergeCell ref="AB113:AB117"/>
    <mergeCell ref="K103:K107"/>
    <mergeCell ref="K108:K112"/>
    <mergeCell ref="M103:M107"/>
    <mergeCell ref="M108:M112"/>
    <mergeCell ref="Q103:Q107"/>
    <mergeCell ref="Q108:Q112"/>
    <mergeCell ref="U108:U112"/>
    <mergeCell ref="AA103:AA107"/>
    <mergeCell ref="AA108:AA112"/>
    <mergeCell ref="G118:G122"/>
    <mergeCell ref="H118:H122"/>
    <mergeCell ref="J118:J122"/>
    <mergeCell ref="L118:L122"/>
    <mergeCell ref="P118:P122"/>
    <mergeCell ref="R118:R122"/>
    <mergeCell ref="Z118:Z122"/>
    <mergeCell ref="AB118:AB122"/>
    <mergeCell ref="G113:G117"/>
    <mergeCell ref="H113:H117"/>
    <mergeCell ref="J113:J117"/>
    <mergeCell ref="L113:L117"/>
    <mergeCell ref="N113:N117"/>
    <mergeCell ref="N118:N122"/>
    <mergeCell ref="T113:T117"/>
    <mergeCell ref="T118:T122"/>
    <mergeCell ref="P123:P127"/>
    <mergeCell ref="R123:R127"/>
    <mergeCell ref="Z123:Z127"/>
    <mergeCell ref="AB123:AB127"/>
    <mergeCell ref="K113:K117"/>
    <mergeCell ref="K118:K122"/>
    <mergeCell ref="M113:M117"/>
    <mergeCell ref="M118:M122"/>
    <mergeCell ref="Q113:Q117"/>
    <mergeCell ref="Q118:Q122"/>
    <mergeCell ref="AA118:AA122"/>
    <mergeCell ref="U113:U117"/>
    <mergeCell ref="U118:U122"/>
    <mergeCell ref="AA113:AA117"/>
    <mergeCell ref="G128:G132"/>
    <mergeCell ref="H128:H132"/>
    <mergeCell ref="J128:J132"/>
    <mergeCell ref="L128:L132"/>
    <mergeCell ref="R128:R132"/>
    <mergeCell ref="Z128:Z132"/>
    <mergeCell ref="AB128:AB132"/>
    <mergeCell ref="G123:G127"/>
    <mergeCell ref="H123:H127"/>
    <mergeCell ref="J123:J127"/>
    <mergeCell ref="L123:L127"/>
    <mergeCell ref="N123:N127"/>
    <mergeCell ref="N128:N132"/>
    <mergeCell ref="T123:T127"/>
    <mergeCell ref="T128:T132"/>
    <mergeCell ref="R133:R137"/>
    <mergeCell ref="Z133:Z137"/>
    <mergeCell ref="AB133:AB137"/>
    <mergeCell ref="K123:K127"/>
    <mergeCell ref="K128:K132"/>
    <mergeCell ref="M123:M127"/>
    <mergeCell ref="M128:M132"/>
    <mergeCell ref="Q123:Q127"/>
    <mergeCell ref="Q128:Q132"/>
    <mergeCell ref="AA123:AA127"/>
    <mergeCell ref="AA128:AA132"/>
    <mergeCell ref="U123:U127"/>
    <mergeCell ref="U128:U132"/>
    <mergeCell ref="O128:O132"/>
    <mergeCell ref="O133:O137"/>
    <mergeCell ref="S123:S127"/>
    <mergeCell ref="S128:S132"/>
    <mergeCell ref="G138:G142"/>
    <mergeCell ref="H138:H142"/>
    <mergeCell ref="J138:J142"/>
    <mergeCell ref="L138:L142"/>
    <mergeCell ref="R138:R142"/>
    <mergeCell ref="Z138:Z142"/>
    <mergeCell ref="AB138:AB142"/>
    <mergeCell ref="G133:G137"/>
    <mergeCell ref="H133:H137"/>
    <mergeCell ref="J133:J137"/>
    <mergeCell ref="L133:L137"/>
    <mergeCell ref="N133:N137"/>
    <mergeCell ref="N138:N142"/>
    <mergeCell ref="T133:T137"/>
    <mergeCell ref="T138:T142"/>
    <mergeCell ref="R143:R147"/>
    <mergeCell ref="Z143:Z147"/>
    <mergeCell ref="AB143:AB147"/>
    <mergeCell ref="K133:K137"/>
    <mergeCell ref="K138:K142"/>
    <mergeCell ref="M133:M137"/>
    <mergeCell ref="M138:M142"/>
    <mergeCell ref="Q133:Q137"/>
    <mergeCell ref="Q138:Q142"/>
    <mergeCell ref="S138:S142"/>
    <mergeCell ref="AA133:AA137"/>
    <mergeCell ref="AA138:AA142"/>
    <mergeCell ref="U133:U137"/>
    <mergeCell ref="I138:I142"/>
    <mergeCell ref="U138:U142"/>
    <mergeCell ref="S133:S137"/>
    <mergeCell ref="P138:P142"/>
    <mergeCell ref="G148:G152"/>
    <mergeCell ref="H148:H152"/>
    <mergeCell ref="J148:J152"/>
    <mergeCell ref="L148:L152"/>
    <mergeCell ref="R148:R152"/>
    <mergeCell ref="Z148:Z152"/>
    <mergeCell ref="AB148:AB152"/>
    <mergeCell ref="G143:G147"/>
    <mergeCell ref="H143:H147"/>
    <mergeCell ref="J143:J147"/>
    <mergeCell ref="L143:L147"/>
    <mergeCell ref="N143:N147"/>
    <mergeCell ref="N148:N152"/>
    <mergeCell ref="T143:T147"/>
    <mergeCell ref="T148:T152"/>
    <mergeCell ref="R153:R157"/>
    <mergeCell ref="Z153:Z157"/>
    <mergeCell ref="AB153:AB157"/>
    <mergeCell ref="K143:K147"/>
    <mergeCell ref="K148:K152"/>
    <mergeCell ref="M143:M147"/>
    <mergeCell ref="M148:M152"/>
    <mergeCell ref="Q143:Q147"/>
    <mergeCell ref="Q148:Q152"/>
    <mergeCell ref="S143:S147"/>
    <mergeCell ref="S148:S152"/>
    <mergeCell ref="AA143:AA147"/>
    <mergeCell ref="AA148:AA152"/>
    <mergeCell ref="I143:I147"/>
    <mergeCell ref="I148:I152"/>
    <mergeCell ref="P143:P147"/>
    <mergeCell ref="P148:P152"/>
    <mergeCell ref="G158:G162"/>
    <mergeCell ref="H158:H162"/>
    <mergeCell ref="J158:J162"/>
    <mergeCell ref="L158:L162"/>
    <mergeCell ref="R158:R162"/>
    <mergeCell ref="Z158:Z162"/>
    <mergeCell ref="AB158:AB162"/>
    <mergeCell ref="G153:G157"/>
    <mergeCell ref="H153:H157"/>
    <mergeCell ref="J153:J157"/>
    <mergeCell ref="L153:L157"/>
    <mergeCell ref="N153:N157"/>
    <mergeCell ref="N158:N162"/>
    <mergeCell ref="T153:T157"/>
    <mergeCell ref="T158:T162"/>
    <mergeCell ref="R163:R167"/>
    <mergeCell ref="Z163:Z167"/>
    <mergeCell ref="AB163:AB167"/>
    <mergeCell ref="K153:K157"/>
    <mergeCell ref="K158:K162"/>
    <mergeCell ref="M153:M157"/>
    <mergeCell ref="M158:M162"/>
    <mergeCell ref="Q153:Q157"/>
    <mergeCell ref="Q158:Q162"/>
    <mergeCell ref="S153:S157"/>
    <mergeCell ref="S158:S162"/>
    <mergeCell ref="AA153:AA157"/>
    <mergeCell ref="AA158:AA162"/>
    <mergeCell ref="I153:I157"/>
    <mergeCell ref="I158:I162"/>
    <mergeCell ref="U158:U162"/>
    <mergeCell ref="P153:P157"/>
    <mergeCell ref="G168:G172"/>
    <mergeCell ref="H168:H172"/>
    <mergeCell ref="J168:J172"/>
    <mergeCell ref="L168:L172"/>
    <mergeCell ref="R168:R172"/>
    <mergeCell ref="Z168:Z172"/>
    <mergeCell ref="AB168:AB172"/>
    <mergeCell ref="G163:G167"/>
    <mergeCell ref="H163:H167"/>
    <mergeCell ref="J163:J167"/>
    <mergeCell ref="L163:L167"/>
    <mergeCell ref="N163:N167"/>
    <mergeCell ref="N168:N172"/>
    <mergeCell ref="T163:T167"/>
    <mergeCell ref="T168:T172"/>
    <mergeCell ref="K163:K167"/>
    <mergeCell ref="K168:K172"/>
    <mergeCell ref="M163:M167"/>
    <mergeCell ref="M168:M172"/>
    <mergeCell ref="Q163:Q167"/>
    <mergeCell ref="Q168:Q172"/>
    <mergeCell ref="S163:S167"/>
    <mergeCell ref="S168:S172"/>
    <mergeCell ref="AA163:AA167"/>
    <mergeCell ref="AA168:AA172"/>
    <mergeCell ref="I163:I167"/>
    <mergeCell ref="I168:I172"/>
    <mergeCell ref="U163:U167"/>
    <mergeCell ref="U168:U172"/>
    <mergeCell ref="O163:O167"/>
    <mergeCell ref="O168:O172"/>
    <mergeCell ref="P168:P172"/>
    <mergeCell ref="L178:L182"/>
    <mergeCell ref="R178:R182"/>
    <mergeCell ref="Z178:Z182"/>
    <mergeCell ref="AB178:AB182"/>
    <mergeCell ref="N178:N182"/>
    <mergeCell ref="T178:T182"/>
    <mergeCell ref="R183:R187"/>
    <mergeCell ref="Z183:Z187"/>
    <mergeCell ref="AB183:AB187"/>
    <mergeCell ref="K173:K177"/>
    <mergeCell ref="N173:N177"/>
    <mergeCell ref="L173:L177"/>
    <mergeCell ref="R173:R177"/>
    <mergeCell ref="Z173:Z177"/>
    <mergeCell ref="AB173:AB177"/>
    <mergeCell ref="M173:M177"/>
    <mergeCell ref="M178:M182"/>
    <mergeCell ref="Q173:Q177"/>
    <mergeCell ref="Q178:Q182"/>
    <mergeCell ref="S173:S177"/>
    <mergeCell ref="S178:S182"/>
    <mergeCell ref="S183:S187"/>
    <mergeCell ref="AA173:AA177"/>
    <mergeCell ref="AA178:AA182"/>
    <mergeCell ref="AA183:AA187"/>
    <mergeCell ref="U173:U177"/>
    <mergeCell ref="U178:U182"/>
    <mergeCell ref="U183:U187"/>
    <mergeCell ref="O173:O177"/>
    <mergeCell ref="O178:O182"/>
    <mergeCell ref="O183:O187"/>
    <mergeCell ref="P173:P177"/>
    <mergeCell ref="AA193:AA197"/>
    <mergeCell ref="AA198:AA202"/>
    <mergeCell ref="AA203:AA207"/>
    <mergeCell ref="AA208:AA212"/>
    <mergeCell ref="L188:L192"/>
    <mergeCell ref="R188:R192"/>
    <mergeCell ref="Z188:Z192"/>
    <mergeCell ref="AB188:AB192"/>
    <mergeCell ref="G183:G187"/>
    <mergeCell ref="H183:H187"/>
    <mergeCell ref="J183:J187"/>
    <mergeCell ref="L183:L187"/>
    <mergeCell ref="N183:N187"/>
    <mergeCell ref="N188:N192"/>
    <mergeCell ref="T183:T187"/>
    <mergeCell ref="T188:T192"/>
    <mergeCell ref="Z193:Z197"/>
    <mergeCell ref="AB193:AB197"/>
    <mergeCell ref="K183:K187"/>
    <mergeCell ref="M183:M187"/>
    <mergeCell ref="M188:M192"/>
    <mergeCell ref="Q183:Q187"/>
    <mergeCell ref="Q188:Q192"/>
    <mergeCell ref="AA188:AA192"/>
    <mergeCell ref="G198:G202"/>
    <mergeCell ref="H198:H202"/>
    <mergeCell ref="J198:J202"/>
    <mergeCell ref="L198:L202"/>
    <mergeCell ref="R198:R202"/>
    <mergeCell ref="Z198:Z202"/>
    <mergeCell ref="AB198:AB202"/>
    <mergeCell ref="G193:G197"/>
    <mergeCell ref="H193:H197"/>
    <mergeCell ref="J193:J197"/>
    <mergeCell ref="L193:L197"/>
    <mergeCell ref="N193:N197"/>
    <mergeCell ref="N198:N202"/>
    <mergeCell ref="R193:R197"/>
    <mergeCell ref="T193:T197"/>
    <mergeCell ref="T198:T202"/>
    <mergeCell ref="K193:K197"/>
    <mergeCell ref="M193:M197"/>
    <mergeCell ref="M198:M202"/>
    <mergeCell ref="Q193:Q197"/>
    <mergeCell ref="Q198:Q202"/>
    <mergeCell ref="S198:S202"/>
    <mergeCell ref="R233:R237"/>
    <mergeCell ref="Z293:Z297"/>
    <mergeCell ref="AB253:AB257"/>
    <mergeCell ref="R293:R297"/>
    <mergeCell ref="J253:J257"/>
    <mergeCell ref="AB203:AB207"/>
    <mergeCell ref="AB213:AB217"/>
    <mergeCell ref="R268:R272"/>
    <mergeCell ref="R223:R227"/>
    <mergeCell ref="Z223:Z227"/>
    <mergeCell ref="N223:N227"/>
    <mergeCell ref="L228:L232"/>
    <mergeCell ref="N228:N232"/>
    <mergeCell ref="R228:R232"/>
    <mergeCell ref="Z228:Z232"/>
    <mergeCell ref="J228:J232"/>
    <mergeCell ref="T223:T227"/>
    <mergeCell ref="T228:T232"/>
    <mergeCell ref="AA213:AA217"/>
    <mergeCell ref="AA218:AA222"/>
    <mergeCell ref="Q213:Q217"/>
    <mergeCell ref="Q218:Q222"/>
    <mergeCell ref="G208:G212"/>
    <mergeCell ref="H208:H212"/>
    <mergeCell ref="J208:J212"/>
    <mergeCell ref="L208:L212"/>
    <mergeCell ref="R208:R212"/>
    <mergeCell ref="Z208:Z212"/>
    <mergeCell ref="AB208:AB212"/>
    <mergeCell ref="G203:G207"/>
    <mergeCell ref="H203:H207"/>
    <mergeCell ref="J203:J207"/>
    <mergeCell ref="L203:L207"/>
    <mergeCell ref="N203:N207"/>
    <mergeCell ref="N208:N212"/>
    <mergeCell ref="R203:R207"/>
    <mergeCell ref="Z203:Z207"/>
    <mergeCell ref="T203:T207"/>
    <mergeCell ref="T208:T212"/>
    <mergeCell ref="K203:K207"/>
    <mergeCell ref="K208:K212"/>
    <mergeCell ref="M203:M207"/>
    <mergeCell ref="M208:M212"/>
    <mergeCell ref="Q203:Q207"/>
    <mergeCell ref="G213:G217"/>
    <mergeCell ref="H213:H217"/>
    <mergeCell ref="J213:J217"/>
    <mergeCell ref="L213:L217"/>
    <mergeCell ref="N213:N217"/>
    <mergeCell ref="N218:N222"/>
    <mergeCell ref="R213:R217"/>
    <mergeCell ref="Z213:Z217"/>
    <mergeCell ref="T213:T217"/>
    <mergeCell ref="T218:T222"/>
    <mergeCell ref="K213:K217"/>
    <mergeCell ref="K218:K222"/>
    <mergeCell ref="M213:M217"/>
    <mergeCell ref="M218:M222"/>
    <mergeCell ref="S213:S217"/>
    <mergeCell ref="S218:S222"/>
    <mergeCell ref="Z358:Z362"/>
    <mergeCell ref="AB358:AB362"/>
    <mergeCell ref="N318:N322"/>
    <mergeCell ref="R318:R322"/>
    <mergeCell ref="Z318:Z322"/>
    <mergeCell ref="G303:G307"/>
    <mergeCell ref="H303:H307"/>
    <mergeCell ref="Z333:Z337"/>
    <mergeCell ref="AB333:AB337"/>
    <mergeCell ref="R343:R347"/>
    <mergeCell ref="Z343:Z347"/>
    <mergeCell ref="AB343:AB347"/>
    <mergeCell ref="G338:G342"/>
    <mergeCell ref="H338:H342"/>
    <mergeCell ref="J338:J342"/>
    <mergeCell ref="AB338:AB342"/>
    <mergeCell ref="T313:T317"/>
    <mergeCell ref="G328:G332"/>
    <mergeCell ref="N313:N317"/>
    <mergeCell ref="T233:T237"/>
    <mergeCell ref="AB223:AB227"/>
    <mergeCell ref="AB228:AB232"/>
    <mergeCell ref="G398:G402"/>
    <mergeCell ref="G218:G222"/>
    <mergeCell ref="H218:H222"/>
    <mergeCell ref="J218:J222"/>
    <mergeCell ref="L218:L222"/>
    <mergeCell ref="P218:P222"/>
    <mergeCell ref="R218:R222"/>
    <mergeCell ref="Z218:Z222"/>
    <mergeCell ref="AB218:AB222"/>
    <mergeCell ref="H398:H402"/>
    <mergeCell ref="J398:J402"/>
    <mergeCell ref="L398:L402"/>
    <mergeCell ref="N398:N402"/>
    <mergeCell ref="G298:G302"/>
    <mergeCell ref="G288:G292"/>
    <mergeCell ref="H288:H292"/>
    <mergeCell ref="J288:J292"/>
    <mergeCell ref="L288:L292"/>
    <mergeCell ref="H298:H302"/>
    <mergeCell ref="J298:J302"/>
    <mergeCell ref="L298:L302"/>
    <mergeCell ref="L378:L382"/>
    <mergeCell ref="N378:N382"/>
    <mergeCell ref="N383:N387"/>
    <mergeCell ref="AB293:AB297"/>
    <mergeCell ref="T318:T322"/>
    <mergeCell ref="G333:G337"/>
    <mergeCell ref="H333:H337"/>
    <mergeCell ref="J333:J337"/>
    <mergeCell ref="L333:L337"/>
    <mergeCell ref="N333:N337"/>
    <mergeCell ref="R333:R337"/>
    <mergeCell ref="G423:G427"/>
    <mergeCell ref="H423:H427"/>
    <mergeCell ref="J423:J427"/>
    <mergeCell ref="L423:L427"/>
    <mergeCell ref="AB428:AB432"/>
    <mergeCell ref="G428:G432"/>
    <mergeCell ref="R423:R427"/>
    <mergeCell ref="G443:G447"/>
    <mergeCell ref="G433:G437"/>
    <mergeCell ref="H433:H437"/>
    <mergeCell ref="J433:J437"/>
    <mergeCell ref="L433:L437"/>
    <mergeCell ref="R438:R442"/>
    <mergeCell ref="AB448:AB452"/>
    <mergeCell ref="Z448:Z452"/>
    <mergeCell ref="R448:R452"/>
    <mergeCell ref="L448:L452"/>
    <mergeCell ref="J448:J452"/>
    <mergeCell ref="L443:L447"/>
    <mergeCell ref="K428:K432"/>
    <mergeCell ref="K433:K437"/>
    <mergeCell ref="K438:K442"/>
    <mergeCell ref="K443:K447"/>
    <mergeCell ref="K448:K452"/>
    <mergeCell ref="M423:M427"/>
    <mergeCell ref="M428:M432"/>
    <mergeCell ref="M433:M437"/>
    <mergeCell ref="Z443:Z447"/>
    <mergeCell ref="AB443:AB447"/>
    <mergeCell ref="Z428:Z432"/>
    <mergeCell ref="R428:R432"/>
    <mergeCell ref="L428:L432"/>
    <mergeCell ref="R468:R472"/>
    <mergeCell ref="Z468:Z472"/>
    <mergeCell ref="AB468:AB472"/>
    <mergeCell ref="G473:G477"/>
    <mergeCell ref="H473:H477"/>
    <mergeCell ref="J473:J477"/>
    <mergeCell ref="L473:L477"/>
    <mergeCell ref="R473:R477"/>
    <mergeCell ref="Z473:Z477"/>
    <mergeCell ref="AB473:AB477"/>
    <mergeCell ref="G448:G452"/>
    <mergeCell ref="N448:N452"/>
    <mergeCell ref="G468:G472"/>
    <mergeCell ref="H468:H472"/>
    <mergeCell ref="J468:J472"/>
    <mergeCell ref="L468:L472"/>
    <mergeCell ref="R458:R462"/>
    <mergeCell ref="Z458:Z462"/>
    <mergeCell ref="AB458:AB462"/>
    <mergeCell ref="R463:R467"/>
    <mergeCell ref="Z463:Z467"/>
    <mergeCell ref="AB463:AB467"/>
    <mergeCell ref="G453:G457"/>
    <mergeCell ref="H453:H457"/>
    <mergeCell ref="N463:N467"/>
    <mergeCell ref="R453:R457"/>
    <mergeCell ref="Z453:Z457"/>
    <mergeCell ref="AB453:AB457"/>
    <mergeCell ref="G458:G462"/>
    <mergeCell ref="G463:G467"/>
    <mergeCell ref="H463:H467"/>
    <mergeCell ref="J463:J467"/>
    <mergeCell ref="J483:J487"/>
    <mergeCell ref="L483:L487"/>
    <mergeCell ref="G508:G512"/>
    <mergeCell ref="H508:H512"/>
    <mergeCell ref="J508:J512"/>
    <mergeCell ref="L508:L512"/>
    <mergeCell ref="G498:G502"/>
    <mergeCell ref="H498:H502"/>
    <mergeCell ref="J498:J502"/>
    <mergeCell ref="AB508:AB512"/>
    <mergeCell ref="N503:N507"/>
    <mergeCell ref="G478:G482"/>
    <mergeCell ref="H478:H482"/>
    <mergeCell ref="J478:J482"/>
    <mergeCell ref="L478:L482"/>
    <mergeCell ref="Z493:Z497"/>
    <mergeCell ref="N498:N502"/>
    <mergeCell ref="M498:M502"/>
    <mergeCell ref="M503:M507"/>
    <mergeCell ref="M508:M512"/>
    <mergeCell ref="Q488:Q492"/>
    <mergeCell ref="Q498:Q502"/>
    <mergeCell ref="Q503:Q507"/>
    <mergeCell ref="Q508:Q512"/>
    <mergeCell ref="S478:S482"/>
    <mergeCell ref="S483:S487"/>
    <mergeCell ref="S488:S492"/>
    <mergeCell ref="S498:S502"/>
    <mergeCell ref="S503:S507"/>
    <mergeCell ref="S508:S512"/>
    <mergeCell ref="U483:U487"/>
    <mergeCell ref="U488:U492"/>
    <mergeCell ref="R513:R517"/>
    <mergeCell ref="Z513:Z517"/>
    <mergeCell ref="AB513:AB517"/>
    <mergeCell ref="G513:G517"/>
    <mergeCell ref="H513:H517"/>
    <mergeCell ref="J513:J517"/>
    <mergeCell ref="L513:L517"/>
    <mergeCell ref="N513:N517"/>
    <mergeCell ref="R503:R507"/>
    <mergeCell ref="Z503:Z507"/>
    <mergeCell ref="AB503:AB507"/>
    <mergeCell ref="G503:G507"/>
    <mergeCell ref="H503:H507"/>
    <mergeCell ref="J503:J507"/>
    <mergeCell ref="R483:R487"/>
    <mergeCell ref="Z483:Z487"/>
    <mergeCell ref="AB483:AB487"/>
    <mergeCell ref="G488:G492"/>
    <mergeCell ref="H488:H492"/>
    <mergeCell ref="J488:J492"/>
    <mergeCell ref="L488:L492"/>
    <mergeCell ref="L503:L507"/>
    <mergeCell ref="R488:R492"/>
    <mergeCell ref="Z488:Z492"/>
    <mergeCell ref="AB488:AB492"/>
    <mergeCell ref="G483:G487"/>
    <mergeCell ref="H483:H487"/>
    <mergeCell ref="Q513:Q517"/>
    <mergeCell ref="S513:S517"/>
    <mergeCell ref="U498:U502"/>
    <mergeCell ref="U503:U507"/>
    <mergeCell ref="U508:U512"/>
    <mergeCell ref="G243:G247"/>
    <mergeCell ref="H243:H247"/>
    <mergeCell ref="AB233:AB237"/>
    <mergeCell ref="N243:N247"/>
    <mergeCell ref="R243:R247"/>
    <mergeCell ref="Z243:Z247"/>
    <mergeCell ref="AB243:AB247"/>
    <mergeCell ref="T238:T242"/>
    <mergeCell ref="T243:T247"/>
    <mergeCell ref="L238:L242"/>
    <mergeCell ref="M223:M227"/>
    <mergeCell ref="M228:M232"/>
    <mergeCell ref="M233:M237"/>
    <mergeCell ref="M238:M242"/>
    <mergeCell ref="M243:M247"/>
    <mergeCell ref="S223:S227"/>
    <mergeCell ref="G233:G237"/>
    <mergeCell ref="H233:H237"/>
    <mergeCell ref="J233:J237"/>
    <mergeCell ref="L233:L237"/>
    <mergeCell ref="N233:N237"/>
    <mergeCell ref="Q223:Q227"/>
    <mergeCell ref="Q228:Q232"/>
    <mergeCell ref="Q233:Q237"/>
    <mergeCell ref="Q238:Q242"/>
    <mergeCell ref="Q243:Q247"/>
    <mergeCell ref="AA223:AA227"/>
    <mergeCell ref="AA228:AA232"/>
    <mergeCell ref="AA233:AA237"/>
    <mergeCell ref="AA238:AA242"/>
    <mergeCell ref="AA243:AA247"/>
    <mergeCell ref="L248:L252"/>
    <mergeCell ref="N248:N252"/>
    <mergeCell ref="R248:R252"/>
    <mergeCell ref="L498:L502"/>
    <mergeCell ref="L253:L257"/>
    <mergeCell ref="Z233:Z237"/>
    <mergeCell ref="Z268:Z272"/>
    <mergeCell ref="AB268:AB272"/>
    <mergeCell ref="G283:G287"/>
    <mergeCell ref="H283:H287"/>
    <mergeCell ref="J283:J287"/>
    <mergeCell ref="R253:R257"/>
    <mergeCell ref="Z253:Z257"/>
    <mergeCell ref="J273:J277"/>
    <mergeCell ref="L273:L277"/>
    <mergeCell ref="N238:N242"/>
    <mergeCell ref="R238:R242"/>
    <mergeCell ref="Z238:Z242"/>
    <mergeCell ref="AB238:AB242"/>
    <mergeCell ref="J243:J247"/>
    <mergeCell ref="L243:L247"/>
    <mergeCell ref="G268:G272"/>
    <mergeCell ref="H268:H272"/>
    <mergeCell ref="J268:J272"/>
    <mergeCell ref="AB248:AB252"/>
    <mergeCell ref="N253:N257"/>
    <mergeCell ref="H248:H252"/>
    <mergeCell ref="AA258:AA262"/>
    <mergeCell ref="AB348:AB352"/>
    <mergeCell ref="R383:R387"/>
    <mergeCell ref="Z383:Z387"/>
    <mergeCell ref="H428:H432"/>
    <mergeCell ref="J428:J432"/>
    <mergeCell ref="N433:N437"/>
    <mergeCell ref="H383:H387"/>
    <mergeCell ref="J383:J387"/>
    <mergeCell ref="L383:L387"/>
    <mergeCell ref="H418:H422"/>
    <mergeCell ref="J418:J422"/>
    <mergeCell ref="L418:L422"/>
    <mergeCell ref="R418:R422"/>
    <mergeCell ref="Z418:Z422"/>
    <mergeCell ref="R353:R357"/>
    <mergeCell ref="Z353:Z357"/>
    <mergeCell ref="H443:H447"/>
    <mergeCell ref="J443:J447"/>
    <mergeCell ref="AB418:AB422"/>
    <mergeCell ref="R433:R437"/>
    <mergeCell ref="K378:K382"/>
    <mergeCell ref="K383:K387"/>
    <mergeCell ref="K393:K397"/>
    <mergeCell ref="AB408:AB412"/>
    <mergeCell ref="M438:M442"/>
    <mergeCell ref="M443:M447"/>
    <mergeCell ref="Q443:Q447"/>
    <mergeCell ref="S443:S447"/>
    <mergeCell ref="AA438:AA442"/>
    <mergeCell ref="AA443:AA447"/>
    <mergeCell ref="I443:I447"/>
    <mergeCell ref="O378:O382"/>
    <mergeCell ref="AB433:AB437"/>
    <mergeCell ref="AB398:AB402"/>
    <mergeCell ref="R403:R407"/>
    <mergeCell ref="U418:U422"/>
    <mergeCell ref="R263:R267"/>
    <mergeCell ref="J258:J262"/>
    <mergeCell ref="L258:L262"/>
    <mergeCell ref="N258:N262"/>
    <mergeCell ref="R258:R262"/>
    <mergeCell ref="Z258:Z262"/>
    <mergeCell ref="AB263:AB267"/>
    <mergeCell ref="R328:R332"/>
    <mergeCell ref="Z328:Z332"/>
    <mergeCell ref="AB328:AB332"/>
    <mergeCell ref="L338:L342"/>
    <mergeCell ref="AB363:AB367"/>
    <mergeCell ref="Z363:Z367"/>
    <mergeCell ref="Z368:Z372"/>
    <mergeCell ref="AB368:AB372"/>
    <mergeCell ref="K368:K372"/>
    <mergeCell ref="K373:K377"/>
    <mergeCell ref="L303:L307"/>
    <mergeCell ref="R303:R307"/>
    <mergeCell ref="Z303:Z307"/>
    <mergeCell ref="AB303:AB307"/>
    <mergeCell ref="Q303:Q307"/>
    <mergeCell ref="Q308:Q312"/>
    <mergeCell ref="S263:S267"/>
    <mergeCell ref="S268:S272"/>
    <mergeCell ref="S273:S277"/>
    <mergeCell ref="S278:S282"/>
    <mergeCell ref="S283:S287"/>
    <mergeCell ref="S288:S292"/>
    <mergeCell ref="S293:S297"/>
    <mergeCell ref="S298:S302"/>
    <mergeCell ref="R278:R282"/>
    <mergeCell ref="J248:J252"/>
    <mergeCell ref="T248:T252"/>
    <mergeCell ref="T253:T257"/>
    <mergeCell ref="AB258:AB262"/>
    <mergeCell ref="T258:T262"/>
    <mergeCell ref="T263:T267"/>
    <mergeCell ref="T268:T272"/>
    <mergeCell ref="AB313:AB317"/>
    <mergeCell ref="J313:J317"/>
    <mergeCell ref="L313:L317"/>
    <mergeCell ref="N273:N277"/>
    <mergeCell ref="Z248:Z252"/>
    <mergeCell ref="N268:N272"/>
    <mergeCell ref="Z263:Z267"/>
    <mergeCell ref="N263:N267"/>
    <mergeCell ref="R283:R287"/>
    <mergeCell ref="Z283:Z287"/>
    <mergeCell ref="AB283:AB287"/>
    <mergeCell ref="AB298:AB302"/>
    <mergeCell ref="R288:R292"/>
    <mergeCell ref="Z288:Z292"/>
    <mergeCell ref="AB288:AB292"/>
    <mergeCell ref="AB308:AB312"/>
    <mergeCell ref="R308:R312"/>
    <mergeCell ref="N293:N297"/>
    <mergeCell ref="M248:M252"/>
    <mergeCell ref="M253:M257"/>
    <mergeCell ref="M258:M262"/>
    <mergeCell ref="M263:M267"/>
    <mergeCell ref="J263:J267"/>
    <mergeCell ref="L263:L267"/>
    <mergeCell ref="J303:J307"/>
    <mergeCell ref="AB278:AB282"/>
    <mergeCell ref="N278:N282"/>
    <mergeCell ref="N288:N292"/>
    <mergeCell ref="R273:R277"/>
    <mergeCell ref="Z273:Z277"/>
    <mergeCell ref="AB273:AB277"/>
    <mergeCell ref="L268:L272"/>
    <mergeCell ref="G318:G322"/>
    <mergeCell ref="H318:H322"/>
    <mergeCell ref="AB318:AB322"/>
    <mergeCell ref="H313:H317"/>
    <mergeCell ref="AB323:AB327"/>
    <mergeCell ref="L293:L297"/>
    <mergeCell ref="H308:H312"/>
    <mergeCell ref="L308:L312"/>
    <mergeCell ref="K318:K322"/>
    <mergeCell ref="K323:K327"/>
    <mergeCell ref="M298:M302"/>
    <mergeCell ref="M303:M307"/>
    <mergeCell ref="M308:M312"/>
    <mergeCell ref="M313:M317"/>
    <mergeCell ref="M318:M322"/>
    <mergeCell ref="M323:M327"/>
    <mergeCell ref="G313:G317"/>
    <mergeCell ref="Z308:Z312"/>
    <mergeCell ref="I278:I282"/>
    <mergeCell ref="I283:I287"/>
    <mergeCell ref="K273:K277"/>
    <mergeCell ref="K278:K282"/>
    <mergeCell ref="G308:G312"/>
    <mergeCell ref="H323:H327"/>
    <mergeCell ref="J323:J327"/>
    <mergeCell ref="R323:R327"/>
    <mergeCell ref="Z323:Z327"/>
    <mergeCell ref="AA313:AA317"/>
    <mergeCell ref="AA318:AA322"/>
    <mergeCell ref="AA323:AA327"/>
    <mergeCell ref="AA328:AA332"/>
    <mergeCell ref="G273:G277"/>
    <mergeCell ref="H273:H277"/>
    <mergeCell ref="R313:R317"/>
    <mergeCell ref="Z313:Z317"/>
    <mergeCell ref="N298:N302"/>
    <mergeCell ref="N283:N287"/>
    <mergeCell ref="R298:R302"/>
    <mergeCell ref="Z298:Z302"/>
    <mergeCell ref="J308:J312"/>
    <mergeCell ref="L278:L282"/>
    <mergeCell ref="T273:T277"/>
    <mergeCell ref="T278:T282"/>
    <mergeCell ref="T283:T287"/>
    <mergeCell ref="T288:T292"/>
    <mergeCell ref="T293:T297"/>
    <mergeCell ref="T298:T302"/>
    <mergeCell ref="G293:G297"/>
    <mergeCell ref="H293:H297"/>
    <mergeCell ref="J293:J297"/>
    <mergeCell ref="Z278:Z282"/>
    <mergeCell ref="L283:L287"/>
    <mergeCell ref="T303:T307"/>
    <mergeCell ref="T308:T312"/>
    <mergeCell ref="N308:N312"/>
    <mergeCell ref="M328:M332"/>
    <mergeCell ref="G323:G327"/>
    <mergeCell ref="G363:G367"/>
    <mergeCell ref="H363:H367"/>
    <mergeCell ref="J363:J367"/>
    <mergeCell ref="L363:L367"/>
    <mergeCell ref="N363:N367"/>
    <mergeCell ref="Z373:Z377"/>
    <mergeCell ref="AB373:AB377"/>
    <mergeCell ref="T413:T417"/>
    <mergeCell ref="R378:R382"/>
    <mergeCell ref="Z378:Z382"/>
    <mergeCell ref="G413:G417"/>
    <mergeCell ref="H413:H417"/>
    <mergeCell ref="J413:J417"/>
    <mergeCell ref="L413:L417"/>
    <mergeCell ref="R413:R417"/>
    <mergeCell ref="Z413:Z417"/>
    <mergeCell ref="AB413:AB417"/>
    <mergeCell ref="G383:G387"/>
    <mergeCell ref="AB378:AB382"/>
    <mergeCell ref="G378:G382"/>
    <mergeCell ref="AB383:AB387"/>
    <mergeCell ref="H378:H382"/>
    <mergeCell ref="J378:J382"/>
    <mergeCell ref="G408:G412"/>
    <mergeCell ref="H408:H412"/>
    <mergeCell ref="R408:R412"/>
    <mergeCell ref="Z408:Z412"/>
    <mergeCell ref="Z403:Z407"/>
    <mergeCell ref="AB403:AB407"/>
    <mergeCell ref="N403:N407"/>
    <mergeCell ref="J373:J377"/>
    <mergeCell ref="L373:L377"/>
    <mergeCell ref="L463:L467"/>
    <mergeCell ref="G343:G347"/>
    <mergeCell ref="H343:H347"/>
    <mergeCell ref="J343:J347"/>
    <mergeCell ref="L343:L347"/>
    <mergeCell ref="N343:N347"/>
    <mergeCell ref="R368:R372"/>
    <mergeCell ref="H358:H362"/>
    <mergeCell ref="J358:J362"/>
    <mergeCell ref="L358:L362"/>
    <mergeCell ref="N358:N362"/>
    <mergeCell ref="R358:R362"/>
    <mergeCell ref="G348:G352"/>
    <mergeCell ref="H348:H352"/>
    <mergeCell ref="J348:J352"/>
    <mergeCell ref="L348:L352"/>
    <mergeCell ref="N348:N352"/>
    <mergeCell ref="K423:K427"/>
    <mergeCell ref="G438:G442"/>
    <mergeCell ref="H438:H442"/>
    <mergeCell ref="J438:J442"/>
    <mergeCell ref="L438:L442"/>
    <mergeCell ref="N438:N442"/>
    <mergeCell ref="H458:H462"/>
    <mergeCell ref="J458:J462"/>
    <mergeCell ref="L458:L462"/>
    <mergeCell ref="N458:N462"/>
    <mergeCell ref="H448:H452"/>
    <mergeCell ref="G373:G377"/>
    <mergeCell ref="H373:H377"/>
    <mergeCell ref="J453:J457"/>
    <mergeCell ref="L453:L457"/>
    <mergeCell ref="H328:H332"/>
    <mergeCell ref="J328:J332"/>
    <mergeCell ref="L328:L332"/>
    <mergeCell ref="N328:N332"/>
    <mergeCell ref="J238:J242"/>
    <mergeCell ref="G418:G422"/>
    <mergeCell ref="J408:J412"/>
    <mergeCell ref="L408:L412"/>
    <mergeCell ref="N338:N342"/>
    <mergeCell ref="G403:G407"/>
    <mergeCell ref="H403:H407"/>
    <mergeCell ref="J403:J407"/>
    <mergeCell ref="G368:G372"/>
    <mergeCell ref="H368:H372"/>
    <mergeCell ref="J368:J372"/>
    <mergeCell ref="L368:L372"/>
    <mergeCell ref="N368:N372"/>
    <mergeCell ref="G358:G362"/>
    <mergeCell ref="K283:K287"/>
    <mergeCell ref="I248:I252"/>
    <mergeCell ref="I253:I257"/>
    <mergeCell ref="I258:I262"/>
    <mergeCell ref="I263:I267"/>
    <mergeCell ref="I268:I272"/>
    <mergeCell ref="I273:I277"/>
    <mergeCell ref="K403:K407"/>
    <mergeCell ref="K408:K412"/>
    <mergeCell ref="K413:K417"/>
    <mergeCell ref="K418:K422"/>
    <mergeCell ref="M293:M297"/>
    <mergeCell ref="G278:G282"/>
    <mergeCell ref="H278:H282"/>
    <mergeCell ref="B53:B87"/>
    <mergeCell ref="C53:C87"/>
    <mergeCell ref="D53:D87"/>
    <mergeCell ref="E53:E87"/>
    <mergeCell ref="F53:F87"/>
    <mergeCell ref="G223:G227"/>
    <mergeCell ref="H223:H227"/>
    <mergeCell ref="G68:G72"/>
    <mergeCell ref="H68:H72"/>
    <mergeCell ref="G23:G27"/>
    <mergeCell ref="H23:H27"/>
    <mergeCell ref="G253:G257"/>
    <mergeCell ref="H253:H257"/>
    <mergeCell ref="E223:E237"/>
    <mergeCell ref="F223:F237"/>
    <mergeCell ref="F253:F272"/>
    <mergeCell ref="E253:E272"/>
    <mergeCell ref="D253:D272"/>
    <mergeCell ref="C253:C272"/>
    <mergeCell ref="F88:F107"/>
    <mergeCell ref="E88:E107"/>
    <mergeCell ref="B88:B107"/>
    <mergeCell ref="C88:C107"/>
    <mergeCell ref="D88:D107"/>
    <mergeCell ref="G238:G242"/>
    <mergeCell ref="H238:H242"/>
    <mergeCell ref="G248:G252"/>
    <mergeCell ref="D108:D152"/>
    <mergeCell ref="G258:G262"/>
    <mergeCell ref="H258:H262"/>
    <mergeCell ref="G228:G232"/>
    <mergeCell ref="H228:H232"/>
    <mergeCell ref="B313:B517"/>
    <mergeCell ref="C313:C517"/>
    <mergeCell ref="D313:D517"/>
    <mergeCell ref="E313:E517"/>
    <mergeCell ref="F313:F517"/>
    <mergeCell ref="F108:F152"/>
    <mergeCell ref="B153:B222"/>
    <mergeCell ref="C153:C222"/>
    <mergeCell ref="D153:D222"/>
    <mergeCell ref="E153:E222"/>
    <mergeCell ref="F153:F222"/>
    <mergeCell ref="B273:B302"/>
    <mergeCell ref="C273:C302"/>
    <mergeCell ref="D273:D302"/>
    <mergeCell ref="E273:E302"/>
    <mergeCell ref="F273:F302"/>
    <mergeCell ref="B238:B252"/>
    <mergeCell ref="C238:C252"/>
    <mergeCell ref="D238:D252"/>
    <mergeCell ref="E238:E252"/>
    <mergeCell ref="F238:F252"/>
    <mergeCell ref="B253:B272"/>
    <mergeCell ref="B108:B152"/>
    <mergeCell ref="C108:C152"/>
    <mergeCell ref="E108:E152"/>
    <mergeCell ref="B223:B237"/>
    <mergeCell ref="C223:C237"/>
    <mergeCell ref="D223:D237"/>
    <mergeCell ref="B303:B312"/>
    <mergeCell ref="C303:C312"/>
    <mergeCell ref="D303:D312"/>
    <mergeCell ref="E303:E312"/>
    <mergeCell ref="T458:T462"/>
    <mergeCell ref="T463:T467"/>
    <mergeCell ref="K288:K292"/>
    <mergeCell ref="K293:K297"/>
    <mergeCell ref="K298:K302"/>
    <mergeCell ref="K303:K307"/>
    <mergeCell ref="K308:K312"/>
    <mergeCell ref="K313:K317"/>
    <mergeCell ref="T58:T62"/>
    <mergeCell ref="T63:T67"/>
    <mergeCell ref="T68:T72"/>
    <mergeCell ref="T73:T77"/>
    <mergeCell ref="T78:T82"/>
    <mergeCell ref="T368:T372"/>
    <mergeCell ref="T373:T377"/>
    <mergeCell ref="T378:T382"/>
    <mergeCell ref="T383:T387"/>
    <mergeCell ref="T393:T397"/>
    <mergeCell ref="T398:T402"/>
    <mergeCell ref="T403:T407"/>
    <mergeCell ref="T408:T412"/>
    <mergeCell ref="T323:T327"/>
    <mergeCell ref="T328:T332"/>
    <mergeCell ref="T333:T337"/>
    <mergeCell ref="T338:T342"/>
    <mergeCell ref="T343:T347"/>
    <mergeCell ref="T348:T352"/>
    <mergeCell ref="T353:T357"/>
    <mergeCell ref="T358:T362"/>
    <mergeCell ref="T363:T367"/>
    <mergeCell ref="N453:N457"/>
    <mergeCell ref="K398:K402"/>
    <mergeCell ref="F303:F312"/>
    <mergeCell ref="G263:G267"/>
    <mergeCell ref="H263:H267"/>
    <mergeCell ref="J223:J227"/>
    <mergeCell ref="L223:L227"/>
    <mergeCell ref="R363:R367"/>
    <mergeCell ref="T513:T517"/>
    <mergeCell ref="T468:T472"/>
    <mergeCell ref="T473:T477"/>
    <mergeCell ref="T478:T482"/>
    <mergeCell ref="T483:T487"/>
    <mergeCell ref="T488:T492"/>
    <mergeCell ref="T498:T502"/>
    <mergeCell ref="T503:T507"/>
    <mergeCell ref="T508:T512"/>
    <mergeCell ref="T423:T427"/>
    <mergeCell ref="T428:T432"/>
    <mergeCell ref="T433:T437"/>
    <mergeCell ref="T438:T442"/>
    <mergeCell ref="T443:T447"/>
    <mergeCell ref="T448:T452"/>
    <mergeCell ref="T453:T457"/>
    <mergeCell ref="K223:K227"/>
    <mergeCell ref="K228:K232"/>
    <mergeCell ref="K233:K237"/>
    <mergeCell ref="K238:K242"/>
    <mergeCell ref="K243:K247"/>
    <mergeCell ref="K248:K252"/>
    <mergeCell ref="K253:K257"/>
    <mergeCell ref="K258:K262"/>
    <mergeCell ref="K263:K267"/>
    <mergeCell ref="K268:K272"/>
    <mergeCell ref="G173:G177"/>
    <mergeCell ref="H173:H177"/>
    <mergeCell ref="J173:J177"/>
    <mergeCell ref="K188:K192"/>
    <mergeCell ref="K198:K202"/>
    <mergeCell ref="J278:J282"/>
    <mergeCell ref="G188:G192"/>
    <mergeCell ref="H188:H192"/>
    <mergeCell ref="J188:J192"/>
    <mergeCell ref="G178:G182"/>
    <mergeCell ref="H178:H182"/>
    <mergeCell ref="J178:J182"/>
    <mergeCell ref="K343:K347"/>
    <mergeCell ref="K348:K352"/>
    <mergeCell ref="K353:K357"/>
    <mergeCell ref="K358:K362"/>
    <mergeCell ref="K363:K367"/>
    <mergeCell ref="I173:I177"/>
    <mergeCell ref="I178:I182"/>
    <mergeCell ref="I183:I187"/>
    <mergeCell ref="I188:I192"/>
    <mergeCell ref="I193:I197"/>
    <mergeCell ref="I198:I202"/>
    <mergeCell ref="I203:I207"/>
    <mergeCell ref="I208:I212"/>
    <mergeCell ref="I213:I217"/>
    <mergeCell ref="I218:I222"/>
    <mergeCell ref="I223:I227"/>
    <mergeCell ref="I228:I232"/>
    <mergeCell ref="I233:I237"/>
    <mergeCell ref="I238:I242"/>
    <mergeCell ref="I243:I247"/>
    <mergeCell ref="K38:K42"/>
    <mergeCell ref="K43:K47"/>
    <mergeCell ref="K48:K52"/>
    <mergeCell ref="K53:K57"/>
    <mergeCell ref="K58:K62"/>
    <mergeCell ref="K63:K67"/>
    <mergeCell ref="K68:K72"/>
    <mergeCell ref="K73:K77"/>
    <mergeCell ref="K78:K82"/>
    <mergeCell ref="K83:K87"/>
    <mergeCell ref="K88:K92"/>
    <mergeCell ref="K178:K182"/>
    <mergeCell ref="K453:K457"/>
    <mergeCell ref="K458:K462"/>
    <mergeCell ref="K463:K467"/>
    <mergeCell ref="K468:K472"/>
    <mergeCell ref="K473:K477"/>
    <mergeCell ref="K478:K482"/>
    <mergeCell ref="K483:K487"/>
    <mergeCell ref="K488:K492"/>
    <mergeCell ref="K498:K502"/>
    <mergeCell ref="K503:K507"/>
    <mergeCell ref="K508:K512"/>
    <mergeCell ref="K513:K517"/>
    <mergeCell ref="M8:M12"/>
    <mergeCell ref="M13:M17"/>
    <mergeCell ref="M18:M22"/>
    <mergeCell ref="M23:M27"/>
    <mergeCell ref="M28:M32"/>
    <mergeCell ref="M33:M37"/>
    <mergeCell ref="M38:M42"/>
    <mergeCell ref="M43:M47"/>
    <mergeCell ref="M48:M52"/>
    <mergeCell ref="M53:M57"/>
    <mergeCell ref="M58:M62"/>
    <mergeCell ref="M63:M67"/>
    <mergeCell ref="M68:M72"/>
    <mergeCell ref="M73:M77"/>
    <mergeCell ref="M78:M82"/>
    <mergeCell ref="M83:M87"/>
    <mergeCell ref="M88:M92"/>
    <mergeCell ref="M93:M97"/>
    <mergeCell ref="K333:K337"/>
    <mergeCell ref="K338:K342"/>
    <mergeCell ref="M268:M272"/>
    <mergeCell ref="M273:M277"/>
    <mergeCell ref="M278:M282"/>
    <mergeCell ref="M283:M287"/>
    <mergeCell ref="M288:M292"/>
    <mergeCell ref="M448:M452"/>
    <mergeCell ref="M453:M457"/>
    <mergeCell ref="M458:M462"/>
    <mergeCell ref="M463:M467"/>
    <mergeCell ref="M468:M472"/>
    <mergeCell ref="M473:M477"/>
    <mergeCell ref="M478:M482"/>
    <mergeCell ref="M483:M487"/>
    <mergeCell ref="M488:M492"/>
    <mergeCell ref="M513:M517"/>
    <mergeCell ref="M333:M337"/>
    <mergeCell ref="M338:M342"/>
    <mergeCell ref="M343:M347"/>
    <mergeCell ref="M348:M352"/>
    <mergeCell ref="M353:M357"/>
    <mergeCell ref="M358:M362"/>
    <mergeCell ref="M363:M367"/>
    <mergeCell ref="M368:M372"/>
    <mergeCell ref="M373:M377"/>
    <mergeCell ref="M378:M382"/>
    <mergeCell ref="M383:M387"/>
    <mergeCell ref="M393:M397"/>
    <mergeCell ref="M398:M402"/>
    <mergeCell ref="M403:M407"/>
    <mergeCell ref="M408:M412"/>
    <mergeCell ref="M413:M417"/>
    <mergeCell ref="M418:M422"/>
    <mergeCell ref="Q248:Q252"/>
    <mergeCell ref="Q253:Q257"/>
    <mergeCell ref="Q258:Q262"/>
    <mergeCell ref="Q208:Q212"/>
    <mergeCell ref="Q263:Q267"/>
    <mergeCell ref="Q268:Q272"/>
    <mergeCell ref="Q273:Q277"/>
    <mergeCell ref="Q278:Q282"/>
    <mergeCell ref="Q283:Q287"/>
    <mergeCell ref="Q288:Q292"/>
    <mergeCell ref="Q293:Q297"/>
    <mergeCell ref="Q413:Q417"/>
    <mergeCell ref="Q418:Q422"/>
    <mergeCell ref="Q423:Q427"/>
    <mergeCell ref="Q428:Q432"/>
    <mergeCell ref="Q433:Q437"/>
    <mergeCell ref="Q438:Q442"/>
    <mergeCell ref="Q298:Q302"/>
    <mergeCell ref="Q448:Q452"/>
    <mergeCell ref="Q453:Q457"/>
    <mergeCell ref="Q458:Q462"/>
    <mergeCell ref="Q463:Q467"/>
    <mergeCell ref="Q468:Q472"/>
    <mergeCell ref="Q473:Q477"/>
    <mergeCell ref="Q478:Q482"/>
    <mergeCell ref="Q483:Q487"/>
    <mergeCell ref="Q313:Q317"/>
    <mergeCell ref="Q318:Q322"/>
    <mergeCell ref="Q323:Q327"/>
    <mergeCell ref="Q328:Q332"/>
    <mergeCell ref="Q333:Q337"/>
    <mergeCell ref="Q338:Q342"/>
    <mergeCell ref="Q343:Q347"/>
    <mergeCell ref="Q348:Q352"/>
    <mergeCell ref="Q353:Q357"/>
    <mergeCell ref="Q358:Q362"/>
    <mergeCell ref="Q363:Q367"/>
    <mergeCell ref="Q368:Q372"/>
    <mergeCell ref="Q373:Q377"/>
    <mergeCell ref="Q378:Q382"/>
    <mergeCell ref="Q383:Q387"/>
    <mergeCell ref="Q393:Q397"/>
    <mergeCell ref="Q398:Q402"/>
    <mergeCell ref="Q403:Q407"/>
    <mergeCell ref="Q408:Q412"/>
    <mergeCell ref="S38:S42"/>
    <mergeCell ref="S43:S47"/>
    <mergeCell ref="S48:S52"/>
    <mergeCell ref="S53:S57"/>
    <mergeCell ref="S58:S62"/>
    <mergeCell ref="S63:S67"/>
    <mergeCell ref="S68:S72"/>
    <mergeCell ref="S73:S77"/>
    <mergeCell ref="S78:S82"/>
    <mergeCell ref="S83:S87"/>
    <mergeCell ref="S88:S92"/>
    <mergeCell ref="S93:S97"/>
    <mergeCell ref="S98:S102"/>
    <mergeCell ref="S103:S107"/>
    <mergeCell ref="S108:S112"/>
    <mergeCell ref="S113:S117"/>
    <mergeCell ref="S118:S122"/>
    <mergeCell ref="S188:S192"/>
    <mergeCell ref="S193:S197"/>
    <mergeCell ref="S228:S232"/>
    <mergeCell ref="S233:S237"/>
    <mergeCell ref="S238:S242"/>
    <mergeCell ref="S243:S247"/>
    <mergeCell ref="S248:S252"/>
    <mergeCell ref="S253:S257"/>
    <mergeCell ref="S258:S262"/>
    <mergeCell ref="S403:S407"/>
    <mergeCell ref="S408:S412"/>
    <mergeCell ref="S413:S417"/>
    <mergeCell ref="S418:S422"/>
    <mergeCell ref="S423:S427"/>
    <mergeCell ref="S428:S432"/>
    <mergeCell ref="S433:S437"/>
    <mergeCell ref="S438:S442"/>
    <mergeCell ref="S448:S452"/>
    <mergeCell ref="S453:S457"/>
    <mergeCell ref="S458:S462"/>
    <mergeCell ref="S463:S467"/>
    <mergeCell ref="S468:S472"/>
    <mergeCell ref="S473:S477"/>
    <mergeCell ref="S303:S307"/>
    <mergeCell ref="S308:S312"/>
    <mergeCell ref="S313:S317"/>
    <mergeCell ref="S318:S322"/>
    <mergeCell ref="S323:S327"/>
    <mergeCell ref="S328:S332"/>
    <mergeCell ref="S333:S337"/>
    <mergeCell ref="S338:S342"/>
    <mergeCell ref="S343:S347"/>
    <mergeCell ref="S348:S352"/>
    <mergeCell ref="S353:S357"/>
    <mergeCell ref="S358:S362"/>
    <mergeCell ref="S363:S367"/>
    <mergeCell ref="S368:S372"/>
    <mergeCell ref="S373:S377"/>
    <mergeCell ref="S378:S382"/>
    <mergeCell ref="S383:S387"/>
    <mergeCell ref="S393:S397"/>
    <mergeCell ref="S398:S402"/>
    <mergeCell ref="AC8:AC12"/>
    <mergeCell ref="AA8:AA12"/>
    <mergeCell ref="AA13:AA17"/>
    <mergeCell ref="AA18:AA22"/>
    <mergeCell ref="AA23:AA27"/>
    <mergeCell ref="AA28:AA32"/>
    <mergeCell ref="AA33:AA37"/>
    <mergeCell ref="AA38:AA42"/>
    <mergeCell ref="AA43:AA47"/>
    <mergeCell ref="AA48:AA52"/>
    <mergeCell ref="AA53:AA57"/>
    <mergeCell ref="AA58:AA62"/>
    <mergeCell ref="AA63:AA67"/>
    <mergeCell ref="AA68:AA72"/>
    <mergeCell ref="AA73:AA77"/>
    <mergeCell ref="AA78:AA82"/>
    <mergeCell ref="AA83:AA87"/>
    <mergeCell ref="AC13:AC17"/>
    <mergeCell ref="AC18:AC22"/>
    <mergeCell ref="AC23:AC27"/>
    <mergeCell ref="AC28:AC32"/>
    <mergeCell ref="AC33:AC37"/>
    <mergeCell ref="AC38:AC42"/>
    <mergeCell ref="AC43:AC47"/>
    <mergeCell ref="AC48:AC52"/>
    <mergeCell ref="AC53:AC57"/>
    <mergeCell ref="AC58:AC62"/>
    <mergeCell ref="AC63:AC67"/>
    <mergeCell ref="AC68:AC72"/>
    <mergeCell ref="AC73:AC77"/>
    <mergeCell ref="AC78:AC82"/>
    <mergeCell ref="AC83:AC87"/>
    <mergeCell ref="AA248:AA252"/>
    <mergeCell ref="AA253:AA257"/>
    <mergeCell ref="AA263:AA267"/>
    <mergeCell ref="AA268:AA272"/>
    <mergeCell ref="AA273:AA277"/>
    <mergeCell ref="AA278:AA282"/>
    <mergeCell ref="AA283:AA287"/>
    <mergeCell ref="AA288:AA292"/>
    <mergeCell ref="AA293:AA297"/>
    <mergeCell ref="AA298:AA302"/>
    <mergeCell ref="AA303:AA307"/>
    <mergeCell ref="AA308:AA312"/>
    <mergeCell ref="AA333:AA337"/>
    <mergeCell ref="AA338:AA342"/>
    <mergeCell ref="AA343:AA347"/>
    <mergeCell ref="AA448:AA452"/>
    <mergeCell ref="AA453:AA457"/>
    <mergeCell ref="AA458:AA462"/>
    <mergeCell ref="AA463:AA467"/>
    <mergeCell ref="AA468:AA472"/>
    <mergeCell ref="AA473:AA477"/>
    <mergeCell ref="AA478:AA482"/>
    <mergeCell ref="AA483:AA487"/>
    <mergeCell ref="AA488:AA492"/>
    <mergeCell ref="AA498:AA502"/>
    <mergeCell ref="AA503:AA507"/>
    <mergeCell ref="AA508:AA512"/>
    <mergeCell ref="AA513:AA517"/>
    <mergeCell ref="AA348:AA352"/>
    <mergeCell ref="AA353:AA357"/>
    <mergeCell ref="AA358:AA362"/>
    <mergeCell ref="AA363:AA367"/>
    <mergeCell ref="AA368:AA372"/>
    <mergeCell ref="AA373:AA377"/>
    <mergeCell ref="AA378:AA382"/>
    <mergeCell ref="AA383:AA387"/>
    <mergeCell ref="AA393:AA397"/>
    <mergeCell ref="AA398:AA402"/>
    <mergeCell ref="AA403:AA407"/>
    <mergeCell ref="AA408:AA412"/>
    <mergeCell ref="AA413:AA417"/>
    <mergeCell ref="AA418:AA422"/>
    <mergeCell ref="AA423:AA427"/>
    <mergeCell ref="AA428:AA432"/>
    <mergeCell ref="AA433:AA437"/>
    <mergeCell ref="AC88:AC92"/>
    <mergeCell ref="AC93:AC97"/>
    <mergeCell ref="AC98:AC102"/>
    <mergeCell ref="AC103:AC107"/>
    <mergeCell ref="AC108:AC112"/>
    <mergeCell ref="AC113:AC117"/>
    <mergeCell ref="AC118:AC122"/>
    <mergeCell ref="AC123:AC127"/>
    <mergeCell ref="AC128:AC132"/>
    <mergeCell ref="AC133:AC137"/>
    <mergeCell ref="AC138:AC142"/>
    <mergeCell ref="AC143:AC147"/>
    <mergeCell ref="AC148:AC152"/>
    <mergeCell ref="AC153:AC157"/>
    <mergeCell ref="AC158:AC162"/>
    <mergeCell ref="AC163:AC167"/>
    <mergeCell ref="AC168:AC172"/>
    <mergeCell ref="AC173:AC177"/>
    <mergeCell ref="AC178:AC182"/>
    <mergeCell ref="AC183:AC187"/>
    <mergeCell ref="AC188:AC192"/>
    <mergeCell ref="AC193:AC197"/>
    <mergeCell ref="AC198:AC202"/>
    <mergeCell ref="AC203:AC207"/>
    <mergeCell ref="AC208:AC212"/>
    <mergeCell ref="AC213:AC217"/>
    <mergeCell ref="AC218:AC222"/>
    <mergeCell ref="AC223:AC227"/>
    <mergeCell ref="AC228:AC232"/>
    <mergeCell ref="AC233:AC237"/>
    <mergeCell ref="AC238:AC242"/>
    <mergeCell ref="AC243:AC247"/>
    <mergeCell ref="AC248:AC252"/>
    <mergeCell ref="AC253:AC257"/>
    <mergeCell ref="AC258:AC262"/>
    <mergeCell ref="AC263:AC267"/>
    <mergeCell ref="AC268:AC272"/>
    <mergeCell ref="AC273:AC277"/>
    <mergeCell ref="AC278:AC282"/>
    <mergeCell ref="AC283:AC287"/>
    <mergeCell ref="AC288:AC292"/>
    <mergeCell ref="AC293:AC297"/>
    <mergeCell ref="AC298:AC302"/>
    <mergeCell ref="AC303:AC307"/>
    <mergeCell ref="AC308:AC312"/>
    <mergeCell ref="AC313:AC317"/>
    <mergeCell ref="AC318:AC322"/>
    <mergeCell ref="AC323:AC327"/>
    <mergeCell ref="AC328:AC332"/>
    <mergeCell ref="AC333:AC337"/>
    <mergeCell ref="AC338:AC342"/>
    <mergeCell ref="AC343:AC347"/>
    <mergeCell ref="AC348:AC352"/>
    <mergeCell ref="AC443:AC447"/>
    <mergeCell ref="AC448:AC452"/>
    <mergeCell ref="AC453:AC457"/>
    <mergeCell ref="AC458:AC462"/>
    <mergeCell ref="AC463:AC467"/>
    <mergeCell ref="AC468:AC472"/>
    <mergeCell ref="AC473:AC477"/>
    <mergeCell ref="AC478:AC482"/>
    <mergeCell ref="AC483:AC487"/>
    <mergeCell ref="AC488:AC492"/>
    <mergeCell ref="AC498:AC502"/>
    <mergeCell ref="AC503:AC507"/>
    <mergeCell ref="AC508:AC512"/>
    <mergeCell ref="AC513:AC517"/>
    <mergeCell ref="AC353:AC357"/>
    <mergeCell ref="AC358:AC362"/>
    <mergeCell ref="AC363:AC367"/>
    <mergeCell ref="AC368:AC372"/>
    <mergeCell ref="AC373:AC377"/>
    <mergeCell ref="AC378:AC382"/>
    <mergeCell ref="AC383:AC387"/>
    <mergeCell ref="AC393:AC397"/>
    <mergeCell ref="AC398:AC402"/>
    <mergeCell ref="AC403:AC407"/>
    <mergeCell ref="AC408:AC412"/>
    <mergeCell ref="AC413:AC417"/>
    <mergeCell ref="AC418:AC422"/>
    <mergeCell ref="AC423:AC427"/>
    <mergeCell ref="AC428:AC432"/>
    <mergeCell ref="AC433:AC437"/>
    <mergeCell ref="AC438:AC442"/>
    <mergeCell ref="I53:I57"/>
    <mergeCell ref="I58:I62"/>
    <mergeCell ref="I63:I67"/>
    <mergeCell ref="I68:I72"/>
    <mergeCell ref="I73:I77"/>
    <mergeCell ref="I78:I82"/>
    <mergeCell ref="I83:I87"/>
    <mergeCell ref="I88:I92"/>
    <mergeCell ref="I93:I97"/>
    <mergeCell ref="I98:I102"/>
    <mergeCell ref="I103:I107"/>
    <mergeCell ref="I108:I112"/>
    <mergeCell ref="I113:I117"/>
    <mergeCell ref="I118:I122"/>
    <mergeCell ref="I123:I127"/>
    <mergeCell ref="I128:I132"/>
    <mergeCell ref="I133:I137"/>
    <mergeCell ref="I383:I387"/>
    <mergeCell ref="I393:I397"/>
    <mergeCell ref="I398:I402"/>
    <mergeCell ref="I403:I407"/>
    <mergeCell ref="I408:I412"/>
    <mergeCell ref="I413:I417"/>
    <mergeCell ref="I418:I422"/>
    <mergeCell ref="I423:I427"/>
    <mergeCell ref="I428:I432"/>
    <mergeCell ref="I433:I437"/>
    <mergeCell ref="I438:I442"/>
    <mergeCell ref="U143:U147"/>
    <mergeCell ref="U148:U152"/>
    <mergeCell ref="U153:U157"/>
    <mergeCell ref="I448:I452"/>
    <mergeCell ref="I453:I457"/>
    <mergeCell ref="I458:I462"/>
    <mergeCell ref="I288:I292"/>
    <mergeCell ref="I293:I297"/>
    <mergeCell ref="I298:I302"/>
    <mergeCell ref="I303:I307"/>
    <mergeCell ref="I308:I312"/>
    <mergeCell ref="I313:I317"/>
    <mergeCell ref="I318:I322"/>
    <mergeCell ref="I323:I327"/>
    <mergeCell ref="I328:I332"/>
    <mergeCell ref="I333:I337"/>
    <mergeCell ref="I338:I342"/>
    <mergeCell ref="I343:I347"/>
    <mergeCell ref="I348:I352"/>
    <mergeCell ref="I353:I357"/>
    <mergeCell ref="I358:I362"/>
    <mergeCell ref="I363:I367"/>
    <mergeCell ref="I368:I372"/>
    <mergeCell ref="I463:I467"/>
    <mergeCell ref="I468:I472"/>
    <mergeCell ref="I473:I477"/>
    <mergeCell ref="I478:I482"/>
    <mergeCell ref="I483:I487"/>
    <mergeCell ref="I488:I492"/>
    <mergeCell ref="I498:I502"/>
    <mergeCell ref="I503:I507"/>
    <mergeCell ref="I508:I512"/>
    <mergeCell ref="I513:I517"/>
    <mergeCell ref="U8:U12"/>
    <mergeCell ref="U13:U17"/>
    <mergeCell ref="U18:U22"/>
    <mergeCell ref="U23:U27"/>
    <mergeCell ref="U28:U32"/>
    <mergeCell ref="U33:U37"/>
    <mergeCell ref="U38:U42"/>
    <mergeCell ref="U43:U47"/>
    <mergeCell ref="U48:U52"/>
    <mergeCell ref="U53:U57"/>
    <mergeCell ref="U58:U62"/>
    <mergeCell ref="U63:U67"/>
    <mergeCell ref="U68:U72"/>
    <mergeCell ref="U73:U77"/>
    <mergeCell ref="U78:U82"/>
    <mergeCell ref="U83:U87"/>
    <mergeCell ref="U88:U92"/>
    <mergeCell ref="U93:U97"/>
    <mergeCell ref="U98:U102"/>
    <mergeCell ref="U103:U107"/>
    <mergeCell ref="I373:I377"/>
    <mergeCell ref="I378:I382"/>
    <mergeCell ref="U423:U427"/>
    <mergeCell ref="U428:U432"/>
    <mergeCell ref="U433:U437"/>
    <mergeCell ref="U438:U442"/>
    <mergeCell ref="U443:U447"/>
    <mergeCell ref="U448:U452"/>
    <mergeCell ref="U453:U457"/>
    <mergeCell ref="U188:U192"/>
    <mergeCell ref="U193:U197"/>
    <mergeCell ref="U198:U202"/>
    <mergeCell ref="U203:U207"/>
    <mergeCell ref="U208:U212"/>
    <mergeCell ref="U213:U217"/>
    <mergeCell ref="U218:U222"/>
    <mergeCell ref="U223:U227"/>
    <mergeCell ref="U228:U232"/>
    <mergeCell ref="U233:U237"/>
    <mergeCell ref="U238:U242"/>
    <mergeCell ref="U243:U247"/>
    <mergeCell ref="U248:U252"/>
    <mergeCell ref="U253:U257"/>
    <mergeCell ref="U258:U262"/>
    <mergeCell ref="U263:U267"/>
    <mergeCell ref="U268:U272"/>
    <mergeCell ref="O158:O162"/>
    <mergeCell ref="U458:U462"/>
    <mergeCell ref="U463:U467"/>
    <mergeCell ref="U468:U472"/>
    <mergeCell ref="U473:U477"/>
    <mergeCell ref="U478:U482"/>
    <mergeCell ref="U308:U312"/>
    <mergeCell ref="U313:U317"/>
    <mergeCell ref="U318:U322"/>
    <mergeCell ref="U323:U327"/>
    <mergeCell ref="U328:U332"/>
    <mergeCell ref="U333:U337"/>
    <mergeCell ref="U338:U342"/>
    <mergeCell ref="U343:U347"/>
    <mergeCell ref="U348:U352"/>
    <mergeCell ref="U353:U357"/>
    <mergeCell ref="U358:U362"/>
    <mergeCell ref="U363:U367"/>
    <mergeCell ref="U368:U372"/>
    <mergeCell ref="U373:U377"/>
    <mergeCell ref="U378:U382"/>
    <mergeCell ref="U383:U387"/>
    <mergeCell ref="U393:U397"/>
    <mergeCell ref="U273:U277"/>
    <mergeCell ref="U278:U282"/>
    <mergeCell ref="U283:U287"/>
    <mergeCell ref="U288:U292"/>
    <mergeCell ref="U293:U297"/>
    <mergeCell ref="U298:U302"/>
    <mergeCell ref="U303:U307"/>
    <mergeCell ref="U408:U412"/>
    <mergeCell ref="U413:U417"/>
    <mergeCell ref="O283:O287"/>
    <mergeCell ref="U513:U517"/>
    <mergeCell ref="O8:O12"/>
    <mergeCell ref="O13:O17"/>
    <mergeCell ref="O18:O22"/>
    <mergeCell ref="O23:O27"/>
    <mergeCell ref="O28:O32"/>
    <mergeCell ref="O33:O37"/>
    <mergeCell ref="O38:O42"/>
    <mergeCell ref="O43:O47"/>
    <mergeCell ref="O48:O52"/>
    <mergeCell ref="O53:O57"/>
    <mergeCell ref="O58:O62"/>
    <mergeCell ref="O63:O67"/>
    <mergeCell ref="O68:O72"/>
    <mergeCell ref="O73:O77"/>
    <mergeCell ref="O78:O82"/>
    <mergeCell ref="O83:O87"/>
    <mergeCell ref="O88:O92"/>
    <mergeCell ref="O93:O97"/>
    <mergeCell ref="O98:O102"/>
    <mergeCell ref="O103:O107"/>
    <mergeCell ref="O108:O112"/>
    <mergeCell ref="O113:O117"/>
    <mergeCell ref="O118:O122"/>
    <mergeCell ref="O123:O127"/>
    <mergeCell ref="U398:U402"/>
    <mergeCell ref="U403:U407"/>
    <mergeCell ref="O138:O142"/>
    <mergeCell ref="O143:O147"/>
    <mergeCell ref="O148:O152"/>
    <mergeCell ref="O153:O157"/>
    <mergeCell ref="O443:O447"/>
    <mergeCell ref="O188:O192"/>
    <mergeCell ref="O193:O197"/>
    <mergeCell ref="O198:O202"/>
    <mergeCell ref="O203:O207"/>
    <mergeCell ref="O208:O212"/>
    <mergeCell ref="O308:O312"/>
    <mergeCell ref="O313:O317"/>
    <mergeCell ref="O328:O332"/>
    <mergeCell ref="O333:O337"/>
    <mergeCell ref="O338:O342"/>
    <mergeCell ref="O343:O347"/>
    <mergeCell ref="O348:O352"/>
    <mergeCell ref="O353:O357"/>
    <mergeCell ref="O358:O362"/>
    <mergeCell ref="O363:O367"/>
    <mergeCell ref="O368:O372"/>
    <mergeCell ref="O373:O377"/>
    <mergeCell ref="O213:O217"/>
    <mergeCell ref="O218:O222"/>
    <mergeCell ref="O223:O227"/>
    <mergeCell ref="O228:O232"/>
    <mergeCell ref="O233:O237"/>
    <mergeCell ref="O238:O242"/>
    <mergeCell ref="O243:O247"/>
    <mergeCell ref="O248:O252"/>
    <mergeCell ref="O253:O257"/>
    <mergeCell ref="O258:O262"/>
    <mergeCell ref="O263:O267"/>
    <mergeCell ref="O268:O272"/>
    <mergeCell ref="O273:O277"/>
    <mergeCell ref="O278:O282"/>
    <mergeCell ref="O303:O307"/>
    <mergeCell ref="O288:O292"/>
    <mergeCell ref="O293:O297"/>
    <mergeCell ref="O323:O327"/>
    <mergeCell ref="O498:O502"/>
    <mergeCell ref="O503:O507"/>
    <mergeCell ref="O508:O512"/>
    <mergeCell ref="O513:O517"/>
    <mergeCell ref="N388:N392"/>
    <mergeCell ref="H388:H392"/>
    <mergeCell ref="I388:I392"/>
    <mergeCell ref="J388:J392"/>
    <mergeCell ref="K388:K392"/>
    <mergeCell ref="L388:L392"/>
    <mergeCell ref="M388:M392"/>
    <mergeCell ref="O388:O392"/>
    <mergeCell ref="I493:I497"/>
    <mergeCell ref="K493:K497"/>
    <mergeCell ref="M493:M497"/>
    <mergeCell ref="O493:O497"/>
    <mergeCell ref="N493:N497"/>
    <mergeCell ref="H493:H497"/>
    <mergeCell ref="O393:O397"/>
    <mergeCell ref="O398:O402"/>
    <mergeCell ref="O403:O407"/>
    <mergeCell ref="O408:O412"/>
    <mergeCell ref="O413:O417"/>
    <mergeCell ref="O418:O422"/>
    <mergeCell ref="O423:O427"/>
    <mergeCell ref="O428:O432"/>
    <mergeCell ref="O433:O437"/>
    <mergeCell ref="O438:O442"/>
    <mergeCell ref="O318:O322"/>
    <mergeCell ref="O448:O452"/>
    <mergeCell ref="O453:O457"/>
    <mergeCell ref="O458:O462"/>
    <mergeCell ref="G388:G392"/>
    <mergeCell ref="L493:L497"/>
    <mergeCell ref="J493:J497"/>
    <mergeCell ref="T173:T177"/>
    <mergeCell ref="G493:G497"/>
    <mergeCell ref="Z6:AC6"/>
    <mergeCell ref="Q493:Q497"/>
    <mergeCell ref="S493:S497"/>
    <mergeCell ref="U493:U497"/>
    <mergeCell ref="AA493:AA497"/>
    <mergeCell ref="AC493:AC497"/>
    <mergeCell ref="T493:T497"/>
    <mergeCell ref="R493:R497"/>
    <mergeCell ref="Q388:Q392"/>
    <mergeCell ref="R388:R392"/>
    <mergeCell ref="S388:S392"/>
    <mergeCell ref="T388:T392"/>
    <mergeCell ref="U388:U392"/>
    <mergeCell ref="AA388:AA392"/>
    <mergeCell ref="AC388:AC392"/>
    <mergeCell ref="O473:O477"/>
    <mergeCell ref="O478:O482"/>
    <mergeCell ref="O483:O487"/>
    <mergeCell ref="O488:O492"/>
    <mergeCell ref="O383:O387"/>
    <mergeCell ref="O463:O467"/>
    <mergeCell ref="O468:O472"/>
    <mergeCell ref="O298:O302"/>
  </mergeCells>
  <dataValidations disablePrompts="1" count="1">
    <dataValidation allowBlank="1" showDropDown="1" showInputMessage="1" showErrorMessage="1" sqref="Z43:AA43 Z73:AA73 Z33:Z38 Z48:Z52 Z98:AA98 Z143:AA143 Z173:AA173 Z178:AA178 Z183:AA183 Z218:AA218 Z223:AA223 Z453:AA453 Z458:AA458 Z463:AA463 Z473:AA473 Z478:AA478 AA423 AA8 AB8:AB52 AC8 Z8:Z23 AA428 AA433 AA438 AA443 AA448 AA468 AA483 AA488 AA493 AA498 AA503 AA508 AA513 Z28:AA28 AA13 AA18 AA23 AA33 AA38 AA48 AA53 AA58 AA63 AA68 AA78 AA83 AA88 AA93 AA103 AA108 AA113 AA118 AA123 AA128 AA133 AA138 AA148 AA153 AA158 AA163 AA168 AA188 AA193 AA198 AA203 AA208 AA213 AA228 AA233 AA238 AA243 AA248 AA253 AA258 AA263 AA268 AA273 AA278 AA283 AA288 AA293 AA298 AA303 AA308 AA313 AA318 AA323 AA328 AA333 AA338 AA343 AA348 AA353 AA358 AA363 AA368 AA373 AA378 AA383 AA388 AA393 AA398 AA403 AA408 AA413 AA418 AC13 AC18 AC23 AC28 AC33 AC38 AC43 AC48 AC53 AC58 AC63 AC68 AC73 AC78 AC83 AC88 AC93 AC98 AC103 AC108 AC113 AC118 AC123 AC128 AC133 AC138 AC143 AC148 AC153 AC158 AC163 AC168 AC173 AC178 AC183 AC188 AC193 AC198 AC203 AC208 AC213 AC218 AC223 AC228 AC233 AC238 AC243 AC248 AC253 AC258 AC263 AC268 AC273 AC278 AC283 AC288 AC293 AC298 AC303 AC308 AC313 AC318 AC323 AC328 AC333 AC338 AC343 AC348 AC353 AC358 AC363 AC368 AC373 AC378 AC383 AC388 AC393 AC398 AC403 AC408 AC413 AC418 AC423 AC428 AC433 AC438 AC443 AC448 AC453 AC458 AC463 AC468 AC473 AC478 AC483 AC488 AC493 AC498 AC503 AC508 AC513"/>
  </dataValidations>
  <pageMargins left="0.70866141732283472" right="0.70866141732283472" top="0.74803149606299213" bottom="0.74803149606299213" header="0.31496062992125984" footer="0.31496062992125984"/>
  <pageSetup scale="34" orientation="landscape" horizontalDpi="4294967295" verticalDpi="4294967295" r:id="rId1"/>
  <headerFooter>
    <oddFooter>&amp;RF1.G1.MPE1 Versión 10</oddFooter>
  </headerFooter>
  <ignoredErrors>
    <ignoredError sqref="G53 G58:G97 B8 B53 B108 B88 B223 B153:B176 B224:B387 B498:B512 B178:B222 B513:B517 B393:B492" numberStoredAsText="1"/>
    <ignoredError sqref="R8:R51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5"/>
  <sheetViews>
    <sheetView zoomScale="70" zoomScaleNormal="70" workbookViewId="0">
      <selection activeCell="C65" sqref="C65"/>
    </sheetView>
  </sheetViews>
  <sheetFormatPr baseColWidth="10" defaultRowHeight="14.4" x14ac:dyDescent="0.3"/>
  <cols>
    <col min="1" max="1" width="5.109375" style="37" bestFit="1" customWidth="1"/>
    <col min="2" max="2" width="2.44140625" bestFit="1" customWidth="1"/>
    <col min="3" max="3" width="14.44140625" customWidth="1"/>
    <col min="4" max="4" width="9.33203125" bestFit="1" customWidth="1"/>
    <col min="5" max="5" width="3.77734375" bestFit="1" customWidth="1"/>
    <col min="6" max="6" width="10.88671875" bestFit="1" customWidth="1"/>
    <col min="7" max="7" width="3.77734375" bestFit="1" customWidth="1"/>
    <col min="14" max="14" width="4" bestFit="1" customWidth="1"/>
    <col min="16" max="16" width="6.5546875" bestFit="1" customWidth="1"/>
    <col min="18" max="18" width="5.6640625" bestFit="1" customWidth="1"/>
    <col min="20" max="20" width="7.6640625" bestFit="1" customWidth="1"/>
    <col min="21" max="21" width="4" bestFit="1" customWidth="1"/>
    <col min="23" max="23" width="5.109375" bestFit="1" customWidth="1"/>
    <col min="25" max="25" width="7.33203125" bestFit="1" customWidth="1"/>
    <col min="26" max="26" width="10.5546875" bestFit="1" customWidth="1"/>
    <col min="28" max="28" width="7.33203125" bestFit="1" customWidth="1"/>
    <col min="29" max="29" width="7.88671875" customWidth="1"/>
    <col min="30" max="30" width="3.88671875" customWidth="1"/>
    <col min="31" max="33" width="3.5546875" customWidth="1"/>
    <col min="34" max="34" width="3.44140625" bestFit="1" customWidth="1"/>
    <col min="35" max="35" width="2.88671875" bestFit="1" customWidth="1"/>
    <col min="36" max="36" width="3.77734375" bestFit="1" customWidth="1"/>
    <col min="37" max="37" width="4.5546875" bestFit="1" customWidth="1"/>
    <col min="38" max="38" width="14.88671875" bestFit="1" customWidth="1"/>
    <col min="39" max="39" width="9" bestFit="1" customWidth="1"/>
    <col min="40" max="40" width="10.109375" bestFit="1" customWidth="1"/>
    <col min="41" max="41" width="8.44140625" bestFit="1" customWidth="1"/>
    <col min="43" max="43" width="9.33203125" bestFit="1" customWidth="1"/>
    <col min="44" max="44" width="10.44140625" bestFit="1" customWidth="1"/>
    <col min="45" max="45" width="11.5546875" style="26"/>
  </cols>
  <sheetData>
    <row r="1" spans="1:44" s="26" customFormat="1" x14ac:dyDescent="0.3">
      <c r="A1" s="26">
        <v>1</v>
      </c>
      <c r="B1" s="26">
        <f>+A1+1</f>
        <v>2</v>
      </c>
      <c r="C1" s="26">
        <f>+B1+1</f>
        <v>3</v>
      </c>
      <c r="D1" s="26">
        <f t="shared" ref="D1:AR1" si="0">+C1+1</f>
        <v>4</v>
      </c>
      <c r="E1" s="26">
        <f t="shared" si="0"/>
        <v>5</v>
      </c>
      <c r="F1" s="26">
        <f t="shared" si="0"/>
        <v>6</v>
      </c>
      <c r="G1" s="26">
        <f t="shared" si="0"/>
        <v>7</v>
      </c>
      <c r="H1" s="26">
        <f t="shared" si="0"/>
        <v>8</v>
      </c>
      <c r="I1" s="26">
        <f t="shared" si="0"/>
        <v>9</v>
      </c>
      <c r="J1" s="26">
        <f t="shared" si="0"/>
        <v>10</v>
      </c>
      <c r="K1" s="26">
        <f t="shared" si="0"/>
        <v>11</v>
      </c>
      <c r="L1" s="26">
        <f t="shared" si="0"/>
        <v>12</v>
      </c>
      <c r="M1" s="26">
        <f t="shared" si="0"/>
        <v>13</v>
      </c>
      <c r="N1" s="26">
        <f t="shared" si="0"/>
        <v>14</v>
      </c>
      <c r="O1" s="26">
        <f t="shared" si="0"/>
        <v>15</v>
      </c>
      <c r="P1" s="26">
        <f t="shared" si="0"/>
        <v>16</v>
      </c>
      <c r="Q1" s="26">
        <f t="shared" si="0"/>
        <v>17</v>
      </c>
      <c r="R1" s="26">
        <f t="shared" si="0"/>
        <v>18</v>
      </c>
      <c r="S1" s="26">
        <f t="shared" si="0"/>
        <v>19</v>
      </c>
      <c r="T1" s="26">
        <f t="shared" si="0"/>
        <v>20</v>
      </c>
      <c r="U1" s="26">
        <f t="shared" si="0"/>
        <v>21</v>
      </c>
      <c r="V1" s="26">
        <f t="shared" si="0"/>
        <v>22</v>
      </c>
      <c r="W1" s="26">
        <f t="shared" si="0"/>
        <v>23</v>
      </c>
      <c r="X1" s="26">
        <f t="shared" si="0"/>
        <v>24</v>
      </c>
      <c r="Y1" s="26">
        <f t="shared" si="0"/>
        <v>25</v>
      </c>
      <c r="Z1" s="26">
        <f t="shared" si="0"/>
        <v>26</v>
      </c>
      <c r="AA1" s="26">
        <f t="shared" si="0"/>
        <v>27</v>
      </c>
      <c r="AB1" s="26">
        <f t="shared" si="0"/>
        <v>28</v>
      </c>
      <c r="AC1" s="26">
        <f t="shared" si="0"/>
        <v>29</v>
      </c>
      <c r="AD1" s="26">
        <f t="shared" si="0"/>
        <v>30</v>
      </c>
      <c r="AE1" s="26">
        <f t="shared" si="0"/>
        <v>31</v>
      </c>
      <c r="AF1" s="26">
        <f t="shared" si="0"/>
        <v>32</v>
      </c>
      <c r="AG1" s="26">
        <f t="shared" si="0"/>
        <v>33</v>
      </c>
      <c r="AH1" s="26">
        <f t="shared" si="0"/>
        <v>34</v>
      </c>
      <c r="AI1" s="26">
        <f t="shared" si="0"/>
        <v>35</v>
      </c>
      <c r="AJ1" s="26">
        <f t="shared" si="0"/>
        <v>36</v>
      </c>
      <c r="AK1" s="26">
        <f t="shared" si="0"/>
        <v>37</v>
      </c>
      <c r="AL1" s="26">
        <f t="shared" si="0"/>
        <v>38</v>
      </c>
      <c r="AM1" s="26">
        <f t="shared" si="0"/>
        <v>39</v>
      </c>
      <c r="AN1" s="26">
        <f t="shared" si="0"/>
        <v>40</v>
      </c>
      <c r="AO1" s="26">
        <f t="shared" si="0"/>
        <v>41</v>
      </c>
      <c r="AP1" s="26">
        <f t="shared" si="0"/>
        <v>42</v>
      </c>
      <c r="AQ1" s="26">
        <f t="shared" si="0"/>
        <v>43</v>
      </c>
      <c r="AR1" s="26">
        <f t="shared" si="0"/>
        <v>44</v>
      </c>
    </row>
    <row r="2" spans="1:44" x14ac:dyDescent="0.3">
      <c r="B2" s="154" t="s">
        <v>687</v>
      </c>
      <c r="C2" s="154"/>
      <c r="D2" s="154" t="s">
        <v>839</v>
      </c>
      <c r="E2" s="154"/>
      <c r="F2" s="154"/>
      <c r="G2" s="154" t="s">
        <v>840</v>
      </c>
      <c r="H2" s="154"/>
      <c r="I2" s="154"/>
      <c r="J2" s="154" t="s">
        <v>688</v>
      </c>
      <c r="K2" s="154"/>
      <c r="L2" s="154"/>
      <c r="M2" s="154"/>
      <c r="N2" s="154" t="s">
        <v>841</v>
      </c>
      <c r="O2" s="154"/>
      <c r="P2" s="154"/>
      <c r="Q2" s="154"/>
      <c r="R2" s="154" t="s">
        <v>842</v>
      </c>
      <c r="S2" s="154"/>
      <c r="T2" s="154" t="s">
        <v>843</v>
      </c>
      <c r="U2" s="154"/>
      <c r="V2" s="154" t="s">
        <v>689</v>
      </c>
      <c r="W2" s="154" t="s">
        <v>690</v>
      </c>
      <c r="X2" s="154"/>
      <c r="Y2" s="154" t="s">
        <v>844</v>
      </c>
      <c r="Z2" s="154"/>
      <c r="AA2" s="154"/>
      <c r="AB2" s="154"/>
      <c r="AC2" s="154"/>
      <c r="AD2" s="155" t="s">
        <v>691</v>
      </c>
      <c r="AE2" s="155"/>
      <c r="AF2" s="155"/>
      <c r="AG2" s="155"/>
      <c r="AH2" s="155"/>
      <c r="AI2" s="155"/>
      <c r="AJ2" s="155"/>
      <c r="AK2" s="155"/>
      <c r="AL2" s="154" t="s">
        <v>845</v>
      </c>
      <c r="AM2" s="154"/>
      <c r="AN2" s="154"/>
      <c r="AO2" s="154"/>
      <c r="AP2" s="154"/>
      <c r="AQ2" s="154"/>
      <c r="AR2" s="47"/>
    </row>
    <row r="3" spans="1:44" ht="20.399999999999999" x14ac:dyDescent="0.3">
      <c r="A3" s="29" t="s">
        <v>699</v>
      </c>
      <c r="B3" s="29" t="s">
        <v>692</v>
      </c>
      <c r="C3" s="29" t="s">
        <v>693</v>
      </c>
      <c r="D3" s="29" t="s">
        <v>846</v>
      </c>
      <c r="E3" s="29" t="s">
        <v>699</v>
      </c>
      <c r="F3" s="29" t="s">
        <v>12</v>
      </c>
      <c r="G3" s="29" t="s">
        <v>699</v>
      </c>
      <c r="H3" s="29" t="s">
        <v>847</v>
      </c>
      <c r="I3" s="29" t="s">
        <v>848</v>
      </c>
      <c r="J3" s="29" t="s">
        <v>694</v>
      </c>
      <c r="K3" s="29" t="s">
        <v>7</v>
      </c>
      <c r="L3" s="29" t="s">
        <v>695</v>
      </c>
      <c r="M3" s="29" t="s">
        <v>696</v>
      </c>
      <c r="N3" s="29" t="s">
        <v>699</v>
      </c>
      <c r="O3" s="29" t="s">
        <v>697</v>
      </c>
      <c r="P3" s="29" t="s">
        <v>699</v>
      </c>
      <c r="Q3" s="29" t="s">
        <v>698</v>
      </c>
      <c r="R3" s="29" t="s">
        <v>699</v>
      </c>
      <c r="S3" s="29" t="s">
        <v>849</v>
      </c>
      <c r="T3" s="29" t="s">
        <v>850</v>
      </c>
      <c r="U3" s="29" t="s">
        <v>699</v>
      </c>
      <c r="V3" s="29" t="s">
        <v>700</v>
      </c>
      <c r="W3" s="29" t="s">
        <v>699</v>
      </c>
      <c r="X3" s="29" t="s">
        <v>701</v>
      </c>
      <c r="Y3" s="48" t="s">
        <v>851</v>
      </c>
      <c r="Z3" s="48" t="s">
        <v>852</v>
      </c>
      <c r="AA3" s="29" t="s">
        <v>853</v>
      </c>
      <c r="AB3" s="29" t="s">
        <v>854</v>
      </c>
      <c r="AC3" s="29" t="s">
        <v>702</v>
      </c>
      <c r="AD3" s="30" t="s">
        <v>703</v>
      </c>
      <c r="AE3" s="31" t="s">
        <v>704</v>
      </c>
      <c r="AF3" s="31" t="s">
        <v>705</v>
      </c>
      <c r="AG3" s="31" t="s">
        <v>706</v>
      </c>
      <c r="AH3" s="31" t="s">
        <v>707</v>
      </c>
      <c r="AI3" s="31" t="s">
        <v>708</v>
      </c>
      <c r="AJ3" s="31" t="s">
        <v>709</v>
      </c>
      <c r="AK3" s="31" t="s">
        <v>710</v>
      </c>
      <c r="AL3" s="49" t="s">
        <v>828</v>
      </c>
      <c r="AM3" s="49" t="s">
        <v>855</v>
      </c>
      <c r="AN3" s="49" t="s">
        <v>856</v>
      </c>
      <c r="AO3" s="49" t="s">
        <v>857</v>
      </c>
      <c r="AP3" s="49" t="s">
        <v>858</v>
      </c>
      <c r="AQ3" s="50" t="s">
        <v>859</v>
      </c>
      <c r="AR3" s="49" t="s">
        <v>860</v>
      </c>
    </row>
    <row r="4" spans="1:44" ht="61.2" x14ac:dyDescent="0.3">
      <c r="A4" s="33" t="s">
        <v>503</v>
      </c>
      <c r="B4" s="33">
        <v>1</v>
      </c>
      <c r="C4" s="34" t="s">
        <v>711</v>
      </c>
      <c r="D4" s="51" t="s">
        <v>861</v>
      </c>
      <c r="E4" s="33" t="s">
        <v>862</v>
      </c>
      <c r="F4" s="34" t="s">
        <v>79</v>
      </c>
      <c r="G4" s="33" t="s">
        <v>863</v>
      </c>
      <c r="H4" s="33" t="s">
        <v>864</v>
      </c>
      <c r="I4" s="34" t="s">
        <v>865</v>
      </c>
      <c r="J4" s="33" t="s">
        <v>541</v>
      </c>
      <c r="K4" s="52" t="s">
        <v>712</v>
      </c>
      <c r="L4" s="33" t="s">
        <v>543</v>
      </c>
      <c r="M4" s="52" t="s">
        <v>713</v>
      </c>
      <c r="N4" s="33" t="s">
        <v>866</v>
      </c>
      <c r="O4" s="34" t="s">
        <v>20</v>
      </c>
      <c r="P4" s="33" t="s">
        <v>867</v>
      </c>
      <c r="Q4" s="34" t="s">
        <v>714</v>
      </c>
      <c r="R4" s="33" t="s">
        <v>868</v>
      </c>
      <c r="S4" s="34" t="s">
        <v>711</v>
      </c>
      <c r="T4" s="33" t="s">
        <v>861</v>
      </c>
      <c r="U4" s="33" t="s">
        <v>715</v>
      </c>
      <c r="V4" s="34" t="s">
        <v>82</v>
      </c>
      <c r="W4" s="33" t="s">
        <v>503</v>
      </c>
      <c r="X4" s="34" t="s">
        <v>42</v>
      </c>
      <c r="Y4" s="53">
        <v>1100000</v>
      </c>
      <c r="Z4" s="53">
        <v>1500000</v>
      </c>
      <c r="AA4" s="53">
        <v>1123376</v>
      </c>
      <c r="AB4" s="53">
        <v>1150000</v>
      </c>
      <c r="AC4" s="53">
        <v>1150000</v>
      </c>
      <c r="AD4" s="33" t="s">
        <v>716</v>
      </c>
      <c r="AE4" s="33" t="s">
        <v>716</v>
      </c>
      <c r="AF4" s="33" t="s">
        <v>716</v>
      </c>
      <c r="AG4" s="33"/>
      <c r="AH4" s="33" t="s">
        <v>716</v>
      </c>
      <c r="AI4" s="33" t="s">
        <v>716</v>
      </c>
      <c r="AJ4" s="33" t="s">
        <v>716</v>
      </c>
      <c r="AK4" s="33"/>
      <c r="AL4" s="54" t="s">
        <v>829</v>
      </c>
      <c r="AM4" s="33" t="s">
        <v>869</v>
      </c>
      <c r="AN4" s="33" t="s">
        <v>870</v>
      </c>
      <c r="AO4" s="33" t="s">
        <v>871</v>
      </c>
      <c r="AP4" s="33" t="s">
        <v>872</v>
      </c>
      <c r="AQ4" s="55" t="s">
        <v>873</v>
      </c>
      <c r="AR4" s="56">
        <v>9.0909090909090922E-3</v>
      </c>
    </row>
    <row r="5" spans="1:44" ht="81.599999999999994" x14ac:dyDescent="0.3">
      <c r="A5" s="33" t="s">
        <v>504</v>
      </c>
      <c r="B5" s="33">
        <v>1</v>
      </c>
      <c r="C5" s="34" t="s">
        <v>711</v>
      </c>
      <c r="D5" s="51" t="s">
        <v>861</v>
      </c>
      <c r="E5" s="33" t="s">
        <v>862</v>
      </c>
      <c r="F5" s="34" t="s">
        <v>79</v>
      </c>
      <c r="G5" s="33" t="s">
        <v>863</v>
      </c>
      <c r="H5" s="33" t="s">
        <v>864</v>
      </c>
      <c r="I5" s="34" t="s">
        <v>865</v>
      </c>
      <c r="J5" s="33" t="s">
        <v>541</v>
      </c>
      <c r="K5" s="52" t="s">
        <v>712</v>
      </c>
      <c r="L5" s="33" t="s">
        <v>543</v>
      </c>
      <c r="M5" s="52" t="s">
        <v>713</v>
      </c>
      <c r="N5" s="33" t="s">
        <v>866</v>
      </c>
      <c r="O5" s="34" t="s">
        <v>20</v>
      </c>
      <c r="P5" s="33" t="s">
        <v>867</v>
      </c>
      <c r="Q5" s="34" t="s">
        <v>714</v>
      </c>
      <c r="R5" s="33" t="s">
        <v>868</v>
      </c>
      <c r="S5" s="34" t="s">
        <v>711</v>
      </c>
      <c r="T5" s="33" t="s">
        <v>861</v>
      </c>
      <c r="U5" s="33" t="s">
        <v>715</v>
      </c>
      <c r="V5" s="34" t="s">
        <v>82</v>
      </c>
      <c r="W5" s="33" t="s">
        <v>504</v>
      </c>
      <c r="X5" s="34" t="s">
        <v>43</v>
      </c>
      <c r="Y5" s="57">
        <v>0.09</v>
      </c>
      <c r="Z5" s="57">
        <v>0.8</v>
      </c>
      <c r="AA5" s="57">
        <v>9.9400000000000002E-2</v>
      </c>
      <c r="AB5" s="57">
        <v>0.13</v>
      </c>
      <c r="AC5" s="57">
        <v>0.04</v>
      </c>
      <c r="AD5" s="33" t="s">
        <v>716</v>
      </c>
      <c r="AE5" s="33"/>
      <c r="AF5" s="33"/>
      <c r="AG5" s="33"/>
      <c r="AH5" s="33" t="s">
        <v>716</v>
      </c>
      <c r="AI5" s="33" t="s">
        <v>716</v>
      </c>
      <c r="AJ5" s="33"/>
      <c r="AK5" s="33"/>
      <c r="AL5" s="54" t="s">
        <v>830</v>
      </c>
      <c r="AM5" s="33" t="s">
        <v>874</v>
      </c>
      <c r="AN5" s="33" t="s">
        <v>870</v>
      </c>
      <c r="AO5" s="33" t="s">
        <v>871</v>
      </c>
      <c r="AP5" s="33" t="s">
        <v>875</v>
      </c>
      <c r="AQ5" s="55" t="s">
        <v>876</v>
      </c>
      <c r="AR5" s="56">
        <v>9.0909090909090922E-3</v>
      </c>
    </row>
    <row r="6" spans="1:44" ht="112.2" x14ac:dyDescent="0.3">
      <c r="A6" s="33" t="s">
        <v>505</v>
      </c>
      <c r="B6" s="33">
        <v>1</v>
      </c>
      <c r="C6" s="34" t="s">
        <v>711</v>
      </c>
      <c r="D6" s="51" t="s">
        <v>861</v>
      </c>
      <c r="E6" s="33" t="s">
        <v>862</v>
      </c>
      <c r="F6" s="34" t="s">
        <v>79</v>
      </c>
      <c r="G6" s="33" t="s">
        <v>863</v>
      </c>
      <c r="H6" s="33" t="s">
        <v>864</v>
      </c>
      <c r="I6" s="34" t="s">
        <v>865</v>
      </c>
      <c r="J6" s="33" t="s">
        <v>541</v>
      </c>
      <c r="K6" s="52" t="s">
        <v>712</v>
      </c>
      <c r="L6" s="33" t="s">
        <v>543</v>
      </c>
      <c r="M6" s="52" t="s">
        <v>713</v>
      </c>
      <c r="N6" s="33" t="s">
        <v>866</v>
      </c>
      <c r="O6" s="34" t="s">
        <v>20</v>
      </c>
      <c r="P6" s="33" t="s">
        <v>867</v>
      </c>
      <c r="Q6" s="34" t="s">
        <v>714</v>
      </c>
      <c r="R6" s="33" t="s">
        <v>868</v>
      </c>
      <c r="S6" s="34" t="s">
        <v>711</v>
      </c>
      <c r="T6" s="33" t="s">
        <v>861</v>
      </c>
      <c r="U6" s="33" t="s">
        <v>715</v>
      </c>
      <c r="V6" s="34" t="s">
        <v>82</v>
      </c>
      <c r="W6" s="33" t="s">
        <v>505</v>
      </c>
      <c r="X6" s="34" t="s">
        <v>44</v>
      </c>
      <c r="Y6" s="57">
        <v>0.8</v>
      </c>
      <c r="Z6" s="57">
        <v>0.8</v>
      </c>
      <c r="AA6" s="57">
        <v>0.99980000000000002</v>
      </c>
      <c r="AB6" s="57">
        <v>0.8</v>
      </c>
      <c r="AC6" s="57">
        <v>0.8</v>
      </c>
      <c r="AD6" s="33" t="s">
        <v>716</v>
      </c>
      <c r="AE6" s="33"/>
      <c r="AF6" s="33"/>
      <c r="AG6" s="33"/>
      <c r="AH6" s="33" t="s">
        <v>716</v>
      </c>
      <c r="AI6" s="33" t="s">
        <v>716</v>
      </c>
      <c r="AJ6" s="33"/>
      <c r="AK6" s="33"/>
      <c r="AL6" s="54" t="s">
        <v>830</v>
      </c>
      <c r="AM6" s="33" t="s">
        <v>869</v>
      </c>
      <c r="AN6" s="33" t="s">
        <v>870</v>
      </c>
      <c r="AO6" s="33" t="s">
        <v>877</v>
      </c>
      <c r="AP6" s="33" t="s">
        <v>875</v>
      </c>
      <c r="AQ6" s="55" t="s">
        <v>876</v>
      </c>
      <c r="AR6" s="56">
        <v>5.9574468085106377E-3</v>
      </c>
    </row>
    <row r="7" spans="1:44" ht="71.400000000000006" x14ac:dyDescent="0.3">
      <c r="A7" s="33" t="s">
        <v>506</v>
      </c>
      <c r="B7" s="33">
        <v>1</v>
      </c>
      <c r="C7" s="34" t="s">
        <v>711</v>
      </c>
      <c r="D7" s="51" t="s">
        <v>878</v>
      </c>
      <c r="E7" s="33" t="s">
        <v>879</v>
      </c>
      <c r="F7" s="34" t="s">
        <v>880</v>
      </c>
      <c r="G7" s="33" t="s">
        <v>863</v>
      </c>
      <c r="H7" s="33" t="s">
        <v>864</v>
      </c>
      <c r="I7" s="34" t="s">
        <v>865</v>
      </c>
      <c r="J7" s="33" t="s">
        <v>541</v>
      </c>
      <c r="K7" s="52" t="s">
        <v>712</v>
      </c>
      <c r="L7" s="33" t="s">
        <v>543</v>
      </c>
      <c r="M7" s="52" t="s">
        <v>713</v>
      </c>
      <c r="N7" s="33" t="s">
        <v>866</v>
      </c>
      <c r="O7" s="34" t="s">
        <v>20</v>
      </c>
      <c r="P7" s="33" t="s">
        <v>867</v>
      </c>
      <c r="Q7" s="34" t="s">
        <v>714</v>
      </c>
      <c r="R7" s="33" t="s">
        <v>868</v>
      </c>
      <c r="S7" s="34" t="s">
        <v>711</v>
      </c>
      <c r="T7" s="33" t="s">
        <v>861</v>
      </c>
      <c r="U7" s="33" t="s">
        <v>715</v>
      </c>
      <c r="V7" s="34" t="s">
        <v>82</v>
      </c>
      <c r="W7" s="33" t="s">
        <v>506</v>
      </c>
      <c r="X7" s="34" t="s">
        <v>45</v>
      </c>
      <c r="Y7" s="57">
        <v>0.2</v>
      </c>
      <c r="Z7" s="57">
        <v>0.5</v>
      </c>
      <c r="AA7" s="57">
        <v>0.28889999999999999</v>
      </c>
      <c r="AB7" s="57">
        <v>0.3</v>
      </c>
      <c r="AC7" s="57">
        <v>0.3</v>
      </c>
      <c r="AD7" s="33" t="s">
        <v>716</v>
      </c>
      <c r="AE7" s="33"/>
      <c r="AF7" s="33"/>
      <c r="AG7" s="33"/>
      <c r="AH7" s="33" t="s">
        <v>716</v>
      </c>
      <c r="AI7" s="33" t="s">
        <v>716</v>
      </c>
      <c r="AJ7" s="33" t="s">
        <v>716</v>
      </c>
      <c r="AK7" s="33" t="s">
        <v>716</v>
      </c>
      <c r="AL7" s="54" t="s">
        <v>830</v>
      </c>
      <c r="AM7" s="33" t="s">
        <v>869</v>
      </c>
      <c r="AN7" s="33" t="s">
        <v>870</v>
      </c>
      <c r="AO7" s="33" t="s">
        <v>871</v>
      </c>
      <c r="AP7" s="33" t="s">
        <v>872</v>
      </c>
      <c r="AQ7" s="55" t="s">
        <v>881</v>
      </c>
      <c r="AR7" s="56">
        <v>9.0909090909090922E-3</v>
      </c>
    </row>
    <row r="8" spans="1:44" ht="91.8" x14ac:dyDescent="0.3">
      <c r="A8" s="33" t="s">
        <v>507</v>
      </c>
      <c r="B8" s="33">
        <v>1</v>
      </c>
      <c r="C8" s="34" t="s">
        <v>711</v>
      </c>
      <c r="D8" s="51" t="s">
        <v>882</v>
      </c>
      <c r="E8" s="33" t="s">
        <v>883</v>
      </c>
      <c r="F8" s="34" t="s">
        <v>717</v>
      </c>
      <c r="G8" s="33" t="s">
        <v>863</v>
      </c>
      <c r="H8" s="33" t="s">
        <v>864</v>
      </c>
      <c r="I8" s="34" t="s">
        <v>865</v>
      </c>
      <c r="J8" s="33" t="s">
        <v>541</v>
      </c>
      <c r="K8" s="52" t="s">
        <v>712</v>
      </c>
      <c r="L8" s="33" t="s">
        <v>543</v>
      </c>
      <c r="M8" s="52" t="s">
        <v>713</v>
      </c>
      <c r="N8" s="33" t="s">
        <v>866</v>
      </c>
      <c r="O8" s="34" t="s">
        <v>20</v>
      </c>
      <c r="P8" s="33" t="s">
        <v>867</v>
      </c>
      <c r="Q8" s="34" t="s">
        <v>714</v>
      </c>
      <c r="R8" s="33" t="s">
        <v>868</v>
      </c>
      <c r="S8" s="34" t="s">
        <v>711</v>
      </c>
      <c r="T8" s="33" t="s">
        <v>861</v>
      </c>
      <c r="U8" s="33" t="s">
        <v>715</v>
      </c>
      <c r="V8" s="34" t="s">
        <v>82</v>
      </c>
      <c r="W8" s="33" t="s">
        <v>507</v>
      </c>
      <c r="X8" s="34" t="s">
        <v>718</v>
      </c>
      <c r="Y8" s="53">
        <v>20000</v>
      </c>
      <c r="Z8" s="53">
        <v>60000</v>
      </c>
      <c r="AA8" s="53">
        <v>20000</v>
      </c>
      <c r="AB8" s="53">
        <v>30000</v>
      </c>
      <c r="AC8" s="53">
        <v>10000</v>
      </c>
      <c r="AD8" s="33" t="s">
        <v>716</v>
      </c>
      <c r="AE8" s="33"/>
      <c r="AF8" s="33"/>
      <c r="AG8" s="33"/>
      <c r="AH8" s="33" t="s">
        <v>716</v>
      </c>
      <c r="AI8" s="33" t="s">
        <v>716</v>
      </c>
      <c r="AJ8" s="33" t="s">
        <v>716</v>
      </c>
      <c r="AK8" s="33" t="s">
        <v>716</v>
      </c>
      <c r="AL8" s="54" t="s">
        <v>829</v>
      </c>
      <c r="AM8" s="33" t="s">
        <v>869</v>
      </c>
      <c r="AN8" s="33" t="s">
        <v>870</v>
      </c>
      <c r="AO8" s="33" t="s">
        <v>871</v>
      </c>
      <c r="AP8" s="33" t="s">
        <v>872</v>
      </c>
      <c r="AQ8" s="55" t="s">
        <v>884</v>
      </c>
      <c r="AR8" s="56">
        <v>9.0909090909090922E-3</v>
      </c>
    </row>
    <row r="9" spans="1:44" ht="71.400000000000006" x14ac:dyDescent="0.3">
      <c r="A9" s="33" t="s">
        <v>508</v>
      </c>
      <c r="B9" s="33">
        <v>1</v>
      </c>
      <c r="C9" s="34" t="s">
        <v>711</v>
      </c>
      <c r="D9" s="51" t="s">
        <v>861</v>
      </c>
      <c r="E9" s="33" t="s">
        <v>862</v>
      </c>
      <c r="F9" s="34" t="s">
        <v>79</v>
      </c>
      <c r="G9" s="33" t="s">
        <v>863</v>
      </c>
      <c r="H9" s="33" t="s">
        <v>864</v>
      </c>
      <c r="I9" s="34" t="s">
        <v>865</v>
      </c>
      <c r="J9" s="33" t="s">
        <v>541</v>
      </c>
      <c r="K9" s="52" t="s">
        <v>712</v>
      </c>
      <c r="L9" s="33" t="s">
        <v>543</v>
      </c>
      <c r="M9" s="52" t="s">
        <v>713</v>
      </c>
      <c r="N9" s="33" t="s">
        <v>866</v>
      </c>
      <c r="O9" s="34" t="s">
        <v>20</v>
      </c>
      <c r="P9" s="33" t="s">
        <v>867</v>
      </c>
      <c r="Q9" s="34" t="s">
        <v>714</v>
      </c>
      <c r="R9" s="33" t="s">
        <v>868</v>
      </c>
      <c r="S9" s="34" t="s">
        <v>711</v>
      </c>
      <c r="T9" s="33" t="s">
        <v>861</v>
      </c>
      <c r="U9" s="33" t="s">
        <v>715</v>
      </c>
      <c r="V9" s="34" t="s">
        <v>82</v>
      </c>
      <c r="W9" s="33" t="s">
        <v>508</v>
      </c>
      <c r="X9" s="34" t="s">
        <v>46</v>
      </c>
      <c r="Y9" s="53">
        <v>50</v>
      </c>
      <c r="Z9" s="53">
        <v>150</v>
      </c>
      <c r="AA9" s="53">
        <v>77</v>
      </c>
      <c r="AB9" s="53">
        <v>80</v>
      </c>
      <c r="AC9" s="53">
        <v>30</v>
      </c>
      <c r="AD9" s="33" t="s">
        <v>716</v>
      </c>
      <c r="AE9" s="33"/>
      <c r="AF9" s="33"/>
      <c r="AG9" s="33"/>
      <c r="AH9" s="33" t="s">
        <v>716</v>
      </c>
      <c r="AI9" s="33" t="s">
        <v>716</v>
      </c>
      <c r="AJ9" s="33"/>
      <c r="AK9" s="33"/>
      <c r="AL9" s="54" t="s">
        <v>829</v>
      </c>
      <c r="AM9" s="33" t="s">
        <v>869</v>
      </c>
      <c r="AN9" s="33" t="s">
        <v>870</v>
      </c>
      <c r="AO9" s="33" t="s">
        <v>871</v>
      </c>
      <c r="AP9" s="33" t="s">
        <v>875</v>
      </c>
      <c r="AQ9" s="55" t="s">
        <v>881</v>
      </c>
      <c r="AR9" s="56">
        <v>9.0909090909090922E-3</v>
      </c>
    </row>
    <row r="10" spans="1:44" ht="71.400000000000006" x14ac:dyDescent="0.3">
      <c r="A10" s="33" t="s">
        <v>509</v>
      </c>
      <c r="B10" s="33">
        <v>1</v>
      </c>
      <c r="C10" s="34" t="s">
        <v>711</v>
      </c>
      <c r="D10" s="51" t="s">
        <v>882</v>
      </c>
      <c r="E10" s="33" t="s">
        <v>883</v>
      </c>
      <c r="F10" s="34" t="s">
        <v>717</v>
      </c>
      <c r="G10" s="33" t="s">
        <v>863</v>
      </c>
      <c r="H10" s="33" t="s">
        <v>864</v>
      </c>
      <c r="I10" s="34" t="s">
        <v>865</v>
      </c>
      <c r="J10" s="33" t="s">
        <v>541</v>
      </c>
      <c r="K10" s="52" t="s">
        <v>712</v>
      </c>
      <c r="L10" s="33" t="s">
        <v>543</v>
      </c>
      <c r="M10" s="52" t="s">
        <v>713</v>
      </c>
      <c r="N10" s="33" t="s">
        <v>866</v>
      </c>
      <c r="O10" s="34" t="s">
        <v>20</v>
      </c>
      <c r="P10" s="33" t="s">
        <v>867</v>
      </c>
      <c r="Q10" s="34" t="s">
        <v>714</v>
      </c>
      <c r="R10" s="33" t="s">
        <v>868</v>
      </c>
      <c r="S10" s="34" t="s">
        <v>711</v>
      </c>
      <c r="T10" s="33" t="s">
        <v>861</v>
      </c>
      <c r="U10" s="33" t="s">
        <v>715</v>
      </c>
      <c r="V10" s="34" t="s">
        <v>82</v>
      </c>
      <c r="W10" s="33" t="s">
        <v>509</v>
      </c>
      <c r="X10" s="34" t="s">
        <v>47</v>
      </c>
      <c r="Y10" s="53">
        <v>70</v>
      </c>
      <c r="Z10" s="53">
        <v>150</v>
      </c>
      <c r="AA10" s="53">
        <v>70</v>
      </c>
      <c r="AB10" s="53">
        <v>110</v>
      </c>
      <c r="AC10" s="53">
        <v>40</v>
      </c>
      <c r="AD10" s="33" t="s">
        <v>716</v>
      </c>
      <c r="AE10" s="33"/>
      <c r="AF10" s="33"/>
      <c r="AG10" s="33"/>
      <c r="AH10" s="33" t="s">
        <v>716</v>
      </c>
      <c r="AI10" s="33" t="s">
        <v>716</v>
      </c>
      <c r="AJ10" s="33" t="s">
        <v>716</v>
      </c>
      <c r="AK10" s="33" t="s">
        <v>716</v>
      </c>
      <c r="AL10" s="54" t="s">
        <v>829</v>
      </c>
      <c r="AM10" s="33" t="s">
        <v>869</v>
      </c>
      <c r="AN10" s="33" t="s">
        <v>870</v>
      </c>
      <c r="AO10" s="33" t="s">
        <v>877</v>
      </c>
      <c r="AP10" s="33" t="s">
        <v>872</v>
      </c>
      <c r="AQ10" s="55" t="s">
        <v>881</v>
      </c>
      <c r="AR10" s="56">
        <v>5.9574468085106377E-3</v>
      </c>
    </row>
    <row r="11" spans="1:44" ht="112.2" x14ac:dyDescent="0.3">
      <c r="A11" s="33" t="s">
        <v>510</v>
      </c>
      <c r="B11" s="33">
        <v>1</v>
      </c>
      <c r="C11" s="34" t="s">
        <v>711</v>
      </c>
      <c r="D11" s="51" t="s">
        <v>882</v>
      </c>
      <c r="E11" s="33" t="s">
        <v>883</v>
      </c>
      <c r="F11" s="34" t="s">
        <v>717</v>
      </c>
      <c r="G11" s="33" t="s">
        <v>863</v>
      </c>
      <c r="H11" s="33" t="s">
        <v>864</v>
      </c>
      <c r="I11" s="34" t="s">
        <v>865</v>
      </c>
      <c r="J11" s="33" t="s">
        <v>541</v>
      </c>
      <c r="K11" s="52" t="s">
        <v>712</v>
      </c>
      <c r="L11" s="33" t="s">
        <v>543</v>
      </c>
      <c r="M11" s="52" t="s">
        <v>713</v>
      </c>
      <c r="N11" s="33" t="s">
        <v>866</v>
      </c>
      <c r="O11" s="34" t="s">
        <v>20</v>
      </c>
      <c r="P11" s="33" t="s">
        <v>867</v>
      </c>
      <c r="Q11" s="34" t="s">
        <v>714</v>
      </c>
      <c r="R11" s="33" t="s">
        <v>868</v>
      </c>
      <c r="S11" s="34" t="s">
        <v>711</v>
      </c>
      <c r="T11" s="33" t="s">
        <v>861</v>
      </c>
      <c r="U11" s="33" t="s">
        <v>715</v>
      </c>
      <c r="V11" s="34" t="s">
        <v>82</v>
      </c>
      <c r="W11" s="33" t="s">
        <v>510</v>
      </c>
      <c r="X11" s="34" t="s">
        <v>48</v>
      </c>
      <c r="Y11" s="57">
        <v>0.5</v>
      </c>
      <c r="Z11" s="57">
        <v>0.9</v>
      </c>
      <c r="AA11" s="57">
        <v>0.50149999999999995</v>
      </c>
      <c r="AB11" s="57">
        <v>0.9</v>
      </c>
      <c r="AC11" s="57">
        <v>0.9</v>
      </c>
      <c r="AD11" s="33" t="s">
        <v>716</v>
      </c>
      <c r="AE11" s="33"/>
      <c r="AF11" s="33"/>
      <c r="AG11" s="33"/>
      <c r="AH11" s="33" t="s">
        <v>716</v>
      </c>
      <c r="AI11" s="33" t="s">
        <v>716</v>
      </c>
      <c r="AJ11" s="33" t="s">
        <v>716</v>
      </c>
      <c r="AK11" s="33" t="s">
        <v>716</v>
      </c>
      <c r="AL11" s="54" t="s">
        <v>830</v>
      </c>
      <c r="AM11" s="33" t="s">
        <v>869</v>
      </c>
      <c r="AN11" s="33" t="s">
        <v>870</v>
      </c>
      <c r="AO11" s="33" t="s">
        <v>877</v>
      </c>
      <c r="AP11" s="33" t="s">
        <v>872</v>
      </c>
      <c r="AQ11" s="55" t="s">
        <v>881</v>
      </c>
      <c r="AR11" s="56">
        <v>5.9574468085106377E-3</v>
      </c>
    </row>
    <row r="12" spans="1:44" ht="61.2" x14ac:dyDescent="0.3">
      <c r="A12" s="33" t="s">
        <v>511</v>
      </c>
      <c r="B12" s="33">
        <v>1</v>
      </c>
      <c r="C12" s="34" t="s">
        <v>711</v>
      </c>
      <c r="D12" s="51" t="s">
        <v>878</v>
      </c>
      <c r="E12" s="33" t="s">
        <v>879</v>
      </c>
      <c r="F12" s="34" t="s">
        <v>880</v>
      </c>
      <c r="G12" s="33" t="s">
        <v>863</v>
      </c>
      <c r="H12" s="33" t="s">
        <v>864</v>
      </c>
      <c r="I12" s="34" t="s">
        <v>865</v>
      </c>
      <c r="J12" s="33" t="s">
        <v>541</v>
      </c>
      <c r="K12" s="52" t="s">
        <v>712</v>
      </c>
      <c r="L12" s="33" t="s">
        <v>543</v>
      </c>
      <c r="M12" s="52" t="s">
        <v>713</v>
      </c>
      <c r="N12" s="33" t="s">
        <v>866</v>
      </c>
      <c r="O12" s="34" t="s">
        <v>20</v>
      </c>
      <c r="P12" s="33" t="s">
        <v>867</v>
      </c>
      <c r="Q12" s="34" t="s">
        <v>714</v>
      </c>
      <c r="R12" s="33" t="s">
        <v>868</v>
      </c>
      <c r="S12" s="34" t="s">
        <v>711</v>
      </c>
      <c r="T12" s="33" t="s">
        <v>861</v>
      </c>
      <c r="U12" s="33" t="s">
        <v>715</v>
      </c>
      <c r="V12" s="34" t="s">
        <v>82</v>
      </c>
      <c r="W12" s="33" t="s">
        <v>511</v>
      </c>
      <c r="X12" s="34" t="s">
        <v>49</v>
      </c>
      <c r="Y12" s="53">
        <v>54000</v>
      </c>
      <c r="Z12" s="53">
        <v>240000</v>
      </c>
      <c r="AA12" s="53">
        <v>62948</v>
      </c>
      <c r="AB12" s="53">
        <v>50000</v>
      </c>
      <c r="AC12" s="53">
        <v>50000</v>
      </c>
      <c r="AD12" s="33" t="s">
        <v>716</v>
      </c>
      <c r="AE12" s="33" t="s">
        <v>716</v>
      </c>
      <c r="AF12" s="33"/>
      <c r="AG12" s="33"/>
      <c r="AH12" s="33" t="s">
        <v>716</v>
      </c>
      <c r="AI12" s="33" t="s">
        <v>716</v>
      </c>
      <c r="AJ12" s="33"/>
      <c r="AK12" s="33"/>
      <c r="AL12" s="54" t="s">
        <v>829</v>
      </c>
      <c r="AM12" s="33" t="s">
        <v>869</v>
      </c>
      <c r="AN12" s="33" t="s">
        <v>870</v>
      </c>
      <c r="AO12" s="33" t="s">
        <v>871</v>
      </c>
      <c r="AP12" s="33" t="s">
        <v>872</v>
      </c>
      <c r="AQ12" s="55" t="s">
        <v>881</v>
      </c>
      <c r="AR12" s="56">
        <v>9.0909090909090922E-3</v>
      </c>
    </row>
    <row r="13" spans="1:44" ht="81.599999999999994" x14ac:dyDescent="0.3">
      <c r="A13" s="33" t="s">
        <v>512</v>
      </c>
      <c r="B13" s="33">
        <v>2</v>
      </c>
      <c r="C13" s="34" t="s">
        <v>719</v>
      </c>
      <c r="D13" s="51" t="s">
        <v>885</v>
      </c>
      <c r="E13" s="33" t="s">
        <v>886</v>
      </c>
      <c r="F13" s="34" t="s">
        <v>121</v>
      </c>
      <c r="G13" s="33" t="s">
        <v>887</v>
      </c>
      <c r="H13" s="33" t="s">
        <v>864</v>
      </c>
      <c r="I13" s="34" t="s">
        <v>888</v>
      </c>
      <c r="J13" s="33" t="s">
        <v>544</v>
      </c>
      <c r="K13" s="52" t="s">
        <v>720</v>
      </c>
      <c r="L13" s="33" t="s">
        <v>546</v>
      </c>
      <c r="M13" s="52" t="s">
        <v>721</v>
      </c>
      <c r="N13" s="33" t="s">
        <v>866</v>
      </c>
      <c r="O13" s="34" t="s">
        <v>20</v>
      </c>
      <c r="P13" s="33" t="s">
        <v>867</v>
      </c>
      <c r="Q13" s="34" t="s">
        <v>714</v>
      </c>
      <c r="R13" s="33" t="s">
        <v>889</v>
      </c>
      <c r="S13" s="34" t="s">
        <v>719</v>
      </c>
      <c r="T13" s="33" t="s">
        <v>861</v>
      </c>
      <c r="U13" s="33" t="s">
        <v>722</v>
      </c>
      <c r="V13" s="34" t="s">
        <v>122</v>
      </c>
      <c r="W13" s="33" t="s">
        <v>512</v>
      </c>
      <c r="X13" s="34" t="s">
        <v>890</v>
      </c>
      <c r="Y13" s="57">
        <v>0.3</v>
      </c>
      <c r="Z13" s="57">
        <v>1</v>
      </c>
      <c r="AA13" s="57">
        <v>0.35289999999999999</v>
      </c>
      <c r="AB13" s="57">
        <v>0.5</v>
      </c>
      <c r="AC13" s="57">
        <v>0.2</v>
      </c>
      <c r="AD13" s="33" t="s">
        <v>716</v>
      </c>
      <c r="AE13" s="33"/>
      <c r="AF13" s="33"/>
      <c r="AG13" s="33"/>
      <c r="AH13" s="33" t="s">
        <v>716</v>
      </c>
      <c r="AI13" s="33" t="s">
        <v>716</v>
      </c>
      <c r="AJ13" s="33"/>
      <c r="AK13" s="33"/>
      <c r="AL13" s="54" t="s">
        <v>830</v>
      </c>
      <c r="AM13" s="33" t="s">
        <v>869</v>
      </c>
      <c r="AN13" s="33" t="s">
        <v>870</v>
      </c>
      <c r="AO13" s="33" t="s">
        <v>877</v>
      </c>
      <c r="AP13" s="33" t="s">
        <v>875</v>
      </c>
      <c r="AQ13" s="55" t="s">
        <v>891</v>
      </c>
      <c r="AR13" s="56">
        <v>5.9574468085106377E-3</v>
      </c>
    </row>
    <row r="14" spans="1:44" ht="81.599999999999994" x14ac:dyDescent="0.3">
      <c r="A14" s="33" t="s">
        <v>513</v>
      </c>
      <c r="B14" s="33">
        <v>2</v>
      </c>
      <c r="C14" s="34" t="s">
        <v>719</v>
      </c>
      <c r="D14" s="51" t="s">
        <v>885</v>
      </c>
      <c r="E14" s="33" t="s">
        <v>886</v>
      </c>
      <c r="F14" s="34" t="s">
        <v>121</v>
      </c>
      <c r="G14" s="33" t="s">
        <v>887</v>
      </c>
      <c r="H14" s="33" t="s">
        <v>864</v>
      </c>
      <c r="I14" s="34" t="s">
        <v>888</v>
      </c>
      <c r="J14" s="33" t="s">
        <v>544</v>
      </c>
      <c r="K14" s="52" t="s">
        <v>720</v>
      </c>
      <c r="L14" s="33" t="s">
        <v>546</v>
      </c>
      <c r="M14" s="52" t="s">
        <v>721</v>
      </c>
      <c r="N14" s="33" t="s">
        <v>866</v>
      </c>
      <c r="O14" s="34" t="s">
        <v>20</v>
      </c>
      <c r="P14" s="33" t="s">
        <v>867</v>
      </c>
      <c r="Q14" s="34" t="s">
        <v>714</v>
      </c>
      <c r="R14" s="33" t="s">
        <v>889</v>
      </c>
      <c r="S14" s="34" t="s">
        <v>719</v>
      </c>
      <c r="T14" s="33" t="s">
        <v>861</v>
      </c>
      <c r="U14" s="33" t="s">
        <v>722</v>
      </c>
      <c r="V14" s="34" t="s">
        <v>122</v>
      </c>
      <c r="W14" s="33" t="s">
        <v>513</v>
      </c>
      <c r="X14" s="34" t="s">
        <v>724</v>
      </c>
      <c r="Y14" s="57">
        <v>0.3</v>
      </c>
      <c r="Z14" s="57">
        <v>1</v>
      </c>
      <c r="AA14" s="57">
        <v>0.35289999999999999</v>
      </c>
      <c r="AB14" s="57">
        <v>0.5</v>
      </c>
      <c r="AC14" s="57">
        <v>0.2</v>
      </c>
      <c r="AD14" s="33" t="s">
        <v>716</v>
      </c>
      <c r="AE14" s="33"/>
      <c r="AF14" s="33"/>
      <c r="AG14" s="33"/>
      <c r="AH14" s="33" t="s">
        <v>716</v>
      </c>
      <c r="AI14" s="33" t="s">
        <v>716</v>
      </c>
      <c r="AJ14" s="33"/>
      <c r="AK14" s="33"/>
      <c r="AL14" s="54" t="s">
        <v>830</v>
      </c>
      <c r="AM14" s="33" t="s">
        <v>869</v>
      </c>
      <c r="AN14" s="33" t="s">
        <v>870</v>
      </c>
      <c r="AO14" s="33" t="s">
        <v>877</v>
      </c>
      <c r="AP14" s="33" t="s">
        <v>875</v>
      </c>
      <c r="AQ14" s="55" t="s">
        <v>891</v>
      </c>
      <c r="AR14" s="56">
        <v>5.9574468085106377E-3</v>
      </c>
    </row>
    <row r="15" spans="1:44" ht="81.599999999999994" x14ac:dyDescent="0.3">
      <c r="A15" s="33" t="s">
        <v>514</v>
      </c>
      <c r="B15" s="33">
        <v>2</v>
      </c>
      <c r="C15" s="34" t="s">
        <v>719</v>
      </c>
      <c r="D15" s="51" t="s">
        <v>861</v>
      </c>
      <c r="E15" s="33" t="s">
        <v>862</v>
      </c>
      <c r="F15" s="34" t="s">
        <v>79</v>
      </c>
      <c r="G15" s="33" t="s">
        <v>887</v>
      </c>
      <c r="H15" s="33" t="s">
        <v>864</v>
      </c>
      <c r="I15" s="34" t="s">
        <v>888</v>
      </c>
      <c r="J15" s="33" t="s">
        <v>544</v>
      </c>
      <c r="K15" s="52" t="s">
        <v>720</v>
      </c>
      <c r="L15" s="33" t="s">
        <v>546</v>
      </c>
      <c r="M15" s="52" t="s">
        <v>721</v>
      </c>
      <c r="N15" s="33" t="s">
        <v>866</v>
      </c>
      <c r="O15" s="34" t="s">
        <v>20</v>
      </c>
      <c r="P15" s="33" t="s">
        <v>867</v>
      </c>
      <c r="Q15" s="34" t="s">
        <v>714</v>
      </c>
      <c r="R15" s="33" t="s">
        <v>889</v>
      </c>
      <c r="S15" s="34" t="s">
        <v>719</v>
      </c>
      <c r="T15" s="33" t="s">
        <v>861</v>
      </c>
      <c r="U15" s="33" t="s">
        <v>722</v>
      </c>
      <c r="V15" s="34" t="s">
        <v>122</v>
      </c>
      <c r="W15" s="33" t="s">
        <v>514</v>
      </c>
      <c r="X15" s="34" t="s">
        <v>892</v>
      </c>
      <c r="Y15" s="53">
        <v>6</v>
      </c>
      <c r="Z15" s="53">
        <v>33</v>
      </c>
      <c r="AA15" s="53">
        <v>6</v>
      </c>
      <c r="AB15" s="53">
        <v>15</v>
      </c>
      <c r="AC15" s="53">
        <v>9</v>
      </c>
      <c r="AD15" s="33" t="s">
        <v>716</v>
      </c>
      <c r="AE15" s="33"/>
      <c r="AF15" s="33"/>
      <c r="AG15" s="33"/>
      <c r="AH15" s="33" t="s">
        <v>716</v>
      </c>
      <c r="AI15" s="33" t="s">
        <v>716</v>
      </c>
      <c r="AJ15" s="33"/>
      <c r="AK15" s="33"/>
      <c r="AL15" s="54" t="s">
        <v>829</v>
      </c>
      <c r="AM15" s="33" t="s">
        <v>869</v>
      </c>
      <c r="AN15" s="33" t="s">
        <v>870</v>
      </c>
      <c r="AO15" s="33" t="s">
        <v>893</v>
      </c>
      <c r="AP15" s="33" t="s">
        <v>875</v>
      </c>
      <c r="AQ15" s="55" t="s">
        <v>891</v>
      </c>
      <c r="AR15" s="56">
        <v>9.6969696969696987E-3</v>
      </c>
    </row>
    <row r="16" spans="1:44" ht="91.8" x14ac:dyDescent="0.3">
      <c r="A16" s="33" t="s">
        <v>515</v>
      </c>
      <c r="B16" s="33">
        <v>2</v>
      </c>
      <c r="C16" s="34" t="s">
        <v>719</v>
      </c>
      <c r="D16" s="51" t="s">
        <v>861</v>
      </c>
      <c r="E16" s="33" t="s">
        <v>862</v>
      </c>
      <c r="F16" s="34" t="s">
        <v>79</v>
      </c>
      <c r="G16" s="33" t="s">
        <v>887</v>
      </c>
      <c r="H16" s="33" t="s">
        <v>864</v>
      </c>
      <c r="I16" s="34" t="s">
        <v>888</v>
      </c>
      <c r="J16" s="33" t="s">
        <v>544</v>
      </c>
      <c r="K16" s="52" t="s">
        <v>720</v>
      </c>
      <c r="L16" s="33" t="s">
        <v>546</v>
      </c>
      <c r="M16" s="52" t="s">
        <v>721</v>
      </c>
      <c r="N16" s="33" t="s">
        <v>866</v>
      </c>
      <c r="O16" s="34" t="s">
        <v>20</v>
      </c>
      <c r="P16" s="33" t="s">
        <v>867</v>
      </c>
      <c r="Q16" s="34" t="s">
        <v>714</v>
      </c>
      <c r="R16" s="33" t="s">
        <v>889</v>
      </c>
      <c r="S16" s="34" t="s">
        <v>719</v>
      </c>
      <c r="T16" s="33" t="s">
        <v>861</v>
      </c>
      <c r="U16" s="33" t="s">
        <v>722</v>
      </c>
      <c r="V16" s="34" t="s">
        <v>122</v>
      </c>
      <c r="W16" s="33" t="s">
        <v>515</v>
      </c>
      <c r="X16" s="34" t="s">
        <v>725</v>
      </c>
      <c r="Y16" s="53">
        <v>75</v>
      </c>
      <c r="Z16" s="53">
        <v>353</v>
      </c>
      <c r="AA16" s="53">
        <v>75</v>
      </c>
      <c r="AB16" s="53">
        <v>190</v>
      </c>
      <c r="AC16" s="53">
        <v>115</v>
      </c>
      <c r="AD16" s="33" t="s">
        <v>716</v>
      </c>
      <c r="AE16" s="33"/>
      <c r="AF16" s="33"/>
      <c r="AG16" s="33"/>
      <c r="AH16" s="33" t="s">
        <v>716</v>
      </c>
      <c r="AI16" s="33" t="s">
        <v>716</v>
      </c>
      <c r="AJ16" s="33" t="s">
        <v>716</v>
      </c>
      <c r="AK16" s="33" t="s">
        <v>716</v>
      </c>
      <c r="AL16" s="54" t="s">
        <v>829</v>
      </c>
      <c r="AM16" s="33" t="s">
        <v>869</v>
      </c>
      <c r="AN16" s="33" t="s">
        <v>870</v>
      </c>
      <c r="AO16" s="33" t="s">
        <v>893</v>
      </c>
      <c r="AP16" s="33" t="s">
        <v>875</v>
      </c>
      <c r="AQ16" s="55" t="s">
        <v>891</v>
      </c>
      <c r="AR16" s="56">
        <v>9.6969696969696987E-3</v>
      </c>
    </row>
    <row r="17" spans="1:44" ht="132.6" x14ac:dyDescent="0.3">
      <c r="A17" s="33" t="s">
        <v>516</v>
      </c>
      <c r="B17" s="33">
        <v>2</v>
      </c>
      <c r="C17" s="34" t="s">
        <v>719</v>
      </c>
      <c r="D17" s="51" t="s">
        <v>882</v>
      </c>
      <c r="E17" s="33" t="s">
        <v>883</v>
      </c>
      <c r="F17" s="34" t="s">
        <v>717</v>
      </c>
      <c r="G17" s="33" t="s">
        <v>887</v>
      </c>
      <c r="H17" s="33" t="s">
        <v>864</v>
      </c>
      <c r="I17" s="34" t="s">
        <v>888</v>
      </c>
      <c r="J17" s="33" t="s">
        <v>544</v>
      </c>
      <c r="K17" s="52" t="s">
        <v>720</v>
      </c>
      <c r="L17" s="33" t="s">
        <v>546</v>
      </c>
      <c r="M17" s="52" t="s">
        <v>721</v>
      </c>
      <c r="N17" s="33" t="s">
        <v>866</v>
      </c>
      <c r="O17" s="34" t="s">
        <v>20</v>
      </c>
      <c r="P17" s="33" t="s">
        <v>867</v>
      </c>
      <c r="Q17" s="34" t="s">
        <v>714</v>
      </c>
      <c r="R17" s="33" t="s">
        <v>889</v>
      </c>
      <c r="S17" s="34" t="s">
        <v>719</v>
      </c>
      <c r="T17" s="33" t="s">
        <v>861</v>
      </c>
      <c r="U17" s="33" t="s">
        <v>722</v>
      </c>
      <c r="V17" s="34" t="s">
        <v>122</v>
      </c>
      <c r="W17" s="33" t="s">
        <v>516</v>
      </c>
      <c r="X17" s="34" t="s">
        <v>894</v>
      </c>
      <c r="Y17" s="53">
        <v>4000</v>
      </c>
      <c r="Z17" s="53">
        <v>15042</v>
      </c>
      <c r="AA17" s="53">
        <v>934</v>
      </c>
      <c r="AB17" s="53">
        <v>5800</v>
      </c>
      <c r="AC17" s="53">
        <v>1800</v>
      </c>
      <c r="AD17" s="33" t="s">
        <v>716</v>
      </c>
      <c r="AE17" s="33" t="s">
        <v>716</v>
      </c>
      <c r="AF17" s="33"/>
      <c r="AG17" s="33"/>
      <c r="AH17" s="33" t="s">
        <v>716</v>
      </c>
      <c r="AI17" s="33" t="s">
        <v>716</v>
      </c>
      <c r="AJ17" s="33"/>
      <c r="AK17" s="33"/>
      <c r="AL17" s="54" t="s">
        <v>829</v>
      </c>
      <c r="AM17" s="33" t="s">
        <v>869</v>
      </c>
      <c r="AN17" s="33" t="s">
        <v>870</v>
      </c>
      <c r="AO17" s="33" t="s">
        <v>871</v>
      </c>
      <c r="AP17" s="33" t="s">
        <v>875</v>
      </c>
      <c r="AQ17" s="55" t="s">
        <v>891</v>
      </c>
      <c r="AR17" s="56">
        <v>9.0909090909090922E-3</v>
      </c>
    </row>
    <row r="18" spans="1:44" ht="81.599999999999994" x14ac:dyDescent="0.3">
      <c r="A18" s="33" t="s">
        <v>517</v>
      </c>
      <c r="B18" s="33">
        <v>2</v>
      </c>
      <c r="C18" s="34" t="s">
        <v>719</v>
      </c>
      <c r="D18" s="51" t="s">
        <v>861</v>
      </c>
      <c r="E18" s="33" t="s">
        <v>862</v>
      </c>
      <c r="F18" s="34" t="s">
        <v>79</v>
      </c>
      <c r="G18" s="33" t="s">
        <v>887</v>
      </c>
      <c r="H18" s="33" t="s">
        <v>864</v>
      </c>
      <c r="I18" s="34" t="s">
        <v>888</v>
      </c>
      <c r="J18" s="33" t="s">
        <v>544</v>
      </c>
      <c r="K18" s="52" t="s">
        <v>720</v>
      </c>
      <c r="L18" s="33" t="s">
        <v>546</v>
      </c>
      <c r="M18" s="52" t="s">
        <v>721</v>
      </c>
      <c r="N18" s="33" t="s">
        <v>866</v>
      </c>
      <c r="O18" s="34" t="s">
        <v>20</v>
      </c>
      <c r="P18" s="33" t="s">
        <v>867</v>
      </c>
      <c r="Q18" s="34" t="s">
        <v>714</v>
      </c>
      <c r="R18" s="33" t="s">
        <v>889</v>
      </c>
      <c r="S18" s="34" t="s">
        <v>719</v>
      </c>
      <c r="T18" s="33" t="s">
        <v>861</v>
      </c>
      <c r="U18" s="33" t="s">
        <v>722</v>
      </c>
      <c r="V18" s="34" t="s">
        <v>122</v>
      </c>
      <c r="W18" s="33" t="s">
        <v>517</v>
      </c>
      <c r="X18" s="34" t="s">
        <v>895</v>
      </c>
      <c r="Y18" s="53">
        <v>195600</v>
      </c>
      <c r="Z18" s="53">
        <v>1000000</v>
      </c>
      <c r="AA18" s="53">
        <v>206060</v>
      </c>
      <c r="AB18" s="53">
        <v>133075</v>
      </c>
      <c r="AC18" s="53">
        <v>133075</v>
      </c>
      <c r="AD18" s="33" t="s">
        <v>716</v>
      </c>
      <c r="AE18" s="33" t="s">
        <v>716</v>
      </c>
      <c r="AF18" s="33" t="s">
        <v>716</v>
      </c>
      <c r="AG18" s="33"/>
      <c r="AH18" s="33" t="s">
        <v>716</v>
      </c>
      <c r="AI18" s="33" t="s">
        <v>716</v>
      </c>
      <c r="AJ18" s="33" t="s">
        <v>716</v>
      </c>
      <c r="AK18" s="33" t="s">
        <v>716</v>
      </c>
      <c r="AL18" s="54" t="s">
        <v>829</v>
      </c>
      <c r="AM18" s="33" t="s">
        <v>869</v>
      </c>
      <c r="AN18" s="33" t="s">
        <v>870</v>
      </c>
      <c r="AO18" s="33" t="s">
        <v>871</v>
      </c>
      <c r="AP18" s="33" t="s">
        <v>872</v>
      </c>
      <c r="AQ18" s="55" t="s">
        <v>896</v>
      </c>
      <c r="AR18" s="56">
        <v>9.0909090909090922E-3</v>
      </c>
    </row>
    <row r="19" spans="1:44" ht="132.6" x14ac:dyDescent="0.3">
      <c r="A19" s="33" t="s">
        <v>518</v>
      </c>
      <c r="B19" s="33">
        <v>2</v>
      </c>
      <c r="C19" s="34" t="s">
        <v>719</v>
      </c>
      <c r="D19" s="51" t="s">
        <v>861</v>
      </c>
      <c r="E19" s="33" t="s">
        <v>862</v>
      </c>
      <c r="F19" s="34" t="s">
        <v>79</v>
      </c>
      <c r="G19" s="33" t="s">
        <v>887</v>
      </c>
      <c r="H19" s="33" t="s">
        <v>864</v>
      </c>
      <c r="I19" s="34" t="s">
        <v>888</v>
      </c>
      <c r="J19" s="33" t="s">
        <v>544</v>
      </c>
      <c r="K19" s="52" t="s">
        <v>720</v>
      </c>
      <c r="L19" s="33" t="s">
        <v>546</v>
      </c>
      <c r="M19" s="52" t="s">
        <v>721</v>
      </c>
      <c r="N19" s="33" t="s">
        <v>866</v>
      </c>
      <c r="O19" s="34" t="s">
        <v>20</v>
      </c>
      <c r="P19" s="33" t="s">
        <v>867</v>
      </c>
      <c r="Q19" s="34" t="s">
        <v>714</v>
      </c>
      <c r="R19" s="33" t="s">
        <v>889</v>
      </c>
      <c r="S19" s="34" t="s">
        <v>719</v>
      </c>
      <c r="T19" s="33" t="s">
        <v>861</v>
      </c>
      <c r="U19" s="33" t="s">
        <v>722</v>
      </c>
      <c r="V19" s="34" t="s">
        <v>122</v>
      </c>
      <c r="W19" s="33" t="s">
        <v>518</v>
      </c>
      <c r="X19" s="34" t="s">
        <v>897</v>
      </c>
      <c r="Y19" s="53">
        <v>436</v>
      </c>
      <c r="Z19" s="53">
        <v>1744</v>
      </c>
      <c r="AA19" s="53">
        <v>1016</v>
      </c>
      <c r="AB19" s="53">
        <v>1200</v>
      </c>
      <c r="AC19" s="53">
        <v>764</v>
      </c>
      <c r="AD19" s="33" t="s">
        <v>716</v>
      </c>
      <c r="AE19" s="33"/>
      <c r="AF19" s="33"/>
      <c r="AG19" s="33"/>
      <c r="AH19" s="33" t="s">
        <v>716</v>
      </c>
      <c r="AI19" s="33" t="s">
        <v>716</v>
      </c>
      <c r="AJ19" s="33"/>
      <c r="AK19" s="33"/>
      <c r="AL19" s="54" t="s">
        <v>829</v>
      </c>
      <c r="AM19" s="33" t="s">
        <v>874</v>
      </c>
      <c r="AN19" s="33" t="s">
        <v>870</v>
      </c>
      <c r="AO19" s="33" t="s">
        <v>877</v>
      </c>
      <c r="AP19" s="33" t="s">
        <v>875</v>
      </c>
      <c r="AQ19" s="55" t="s">
        <v>891</v>
      </c>
      <c r="AR19" s="56">
        <v>5.9574468085106377E-3</v>
      </c>
    </row>
    <row r="20" spans="1:44" ht="132.6" x14ac:dyDescent="0.3">
      <c r="A20" s="33" t="s">
        <v>519</v>
      </c>
      <c r="B20" s="33">
        <v>3</v>
      </c>
      <c r="C20" s="34" t="s">
        <v>726</v>
      </c>
      <c r="D20" s="51" t="s">
        <v>861</v>
      </c>
      <c r="E20" s="33" t="s">
        <v>862</v>
      </c>
      <c r="F20" s="34" t="s">
        <v>79</v>
      </c>
      <c r="G20" s="33" t="s">
        <v>898</v>
      </c>
      <c r="H20" s="33" t="s">
        <v>864</v>
      </c>
      <c r="I20" s="34" t="s">
        <v>899</v>
      </c>
      <c r="J20" s="33" t="s">
        <v>548</v>
      </c>
      <c r="K20" s="52" t="s">
        <v>727</v>
      </c>
      <c r="L20" s="33" t="s">
        <v>550</v>
      </c>
      <c r="M20" s="52" t="s">
        <v>728</v>
      </c>
      <c r="N20" s="33" t="s">
        <v>866</v>
      </c>
      <c r="O20" s="34" t="s">
        <v>20</v>
      </c>
      <c r="P20" s="33" t="s">
        <v>867</v>
      </c>
      <c r="Q20" s="34" t="s">
        <v>714</v>
      </c>
      <c r="R20" s="33" t="s">
        <v>900</v>
      </c>
      <c r="S20" s="34" t="s">
        <v>726</v>
      </c>
      <c r="T20" s="33" t="s">
        <v>861</v>
      </c>
      <c r="U20" s="33" t="s">
        <v>729</v>
      </c>
      <c r="V20" s="34" t="s">
        <v>730</v>
      </c>
      <c r="W20" s="33" t="s">
        <v>519</v>
      </c>
      <c r="X20" s="34" t="s">
        <v>901</v>
      </c>
      <c r="Y20" s="53">
        <v>105488</v>
      </c>
      <c r="Z20" s="53">
        <v>560000</v>
      </c>
      <c r="AA20" s="53">
        <v>105473</v>
      </c>
      <c r="AB20" s="53">
        <v>379690</v>
      </c>
      <c r="AC20" s="53">
        <v>274202</v>
      </c>
      <c r="AD20" s="33" t="s">
        <v>716</v>
      </c>
      <c r="AE20" s="33"/>
      <c r="AF20" s="33"/>
      <c r="AG20" s="33"/>
      <c r="AH20" s="33" t="s">
        <v>716</v>
      </c>
      <c r="AI20" s="33" t="s">
        <v>716</v>
      </c>
      <c r="AJ20" s="33" t="s">
        <v>716</v>
      </c>
      <c r="AK20" s="33" t="s">
        <v>716</v>
      </c>
      <c r="AL20" s="54" t="s">
        <v>829</v>
      </c>
      <c r="AM20" s="33" t="s">
        <v>869</v>
      </c>
      <c r="AN20" s="33" t="s">
        <v>870</v>
      </c>
      <c r="AO20" s="33" t="s">
        <v>871</v>
      </c>
      <c r="AP20" s="33" t="s">
        <v>872</v>
      </c>
      <c r="AQ20" s="55" t="s">
        <v>891</v>
      </c>
      <c r="AR20" s="56">
        <v>9.0909090909090922E-3</v>
      </c>
    </row>
    <row r="21" spans="1:44" ht="132.6" x14ac:dyDescent="0.3">
      <c r="A21" s="33" t="s">
        <v>520</v>
      </c>
      <c r="B21" s="33">
        <v>3</v>
      </c>
      <c r="C21" s="34" t="s">
        <v>726</v>
      </c>
      <c r="D21" s="51" t="s">
        <v>861</v>
      </c>
      <c r="E21" s="33" t="s">
        <v>862</v>
      </c>
      <c r="F21" s="34" t="s">
        <v>79</v>
      </c>
      <c r="G21" s="33" t="s">
        <v>898</v>
      </c>
      <c r="H21" s="33" t="s">
        <v>864</v>
      </c>
      <c r="I21" s="34" t="s">
        <v>899</v>
      </c>
      <c r="J21" s="33" t="s">
        <v>548</v>
      </c>
      <c r="K21" s="52" t="s">
        <v>727</v>
      </c>
      <c r="L21" s="33" t="s">
        <v>550</v>
      </c>
      <c r="M21" s="52" t="s">
        <v>728</v>
      </c>
      <c r="N21" s="33" t="s">
        <v>866</v>
      </c>
      <c r="O21" s="34" t="s">
        <v>20</v>
      </c>
      <c r="P21" s="33" t="s">
        <v>867</v>
      </c>
      <c r="Q21" s="34" t="s">
        <v>714</v>
      </c>
      <c r="R21" s="33" t="s">
        <v>900</v>
      </c>
      <c r="S21" s="34" t="s">
        <v>726</v>
      </c>
      <c r="T21" s="33" t="s">
        <v>861</v>
      </c>
      <c r="U21" s="33" t="s">
        <v>729</v>
      </c>
      <c r="V21" s="34" t="s">
        <v>730</v>
      </c>
      <c r="W21" s="33" t="s">
        <v>520</v>
      </c>
      <c r="X21" s="34" t="s">
        <v>123</v>
      </c>
      <c r="Y21" s="53">
        <v>22000</v>
      </c>
      <c r="Z21" s="53">
        <v>114000</v>
      </c>
      <c r="AA21" s="53">
        <v>37033</v>
      </c>
      <c r="AB21" s="53">
        <v>40862</v>
      </c>
      <c r="AC21" s="53">
        <v>16862</v>
      </c>
      <c r="AD21" s="33" t="s">
        <v>716</v>
      </c>
      <c r="AE21" s="33"/>
      <c r="AF21" s="33"/>
      <c r="AG21" s="33"/>
      <c r="AH21" s="33" t="s">
        <v>716</v>
      </c>
      <c r="AI21" s="33" t="s">
        <v>716</v>
      </c>
      <c r="AJ21" s="33"/>
      <c r="AK21" s="33"/>
      <c r="AL21" s="54" t="s">
        <v>829</v>
      </c>
      <c r="AM21" s="33" t="s">
        <v>869</v>
      </c>
      <c r="AN21" s="33" t="s">
        <v>870</v>
      </c>
      <c r="AO21" s="33" t="s">
        <v>871</v>
      </c>
      <c r="AP21" s="33" t="s">
        <v>872</v>
      </c>
      <c r="AQ21" s="55" t="s">
        <v>884</v>
      </c>
      <c r="AR21" s="56">
        <v>9.0909090909090922E-3</v>
      </c>
    </row>
    <row r="22" spans="1:44" ht="132.6" x14ac:dyDescent="0.3">
      <c r="A22" s="33" t="s">
        <v>521</v>
      </c>
      <c r="B22" s="33">
        <v>3</v>
      </c>
      <c r="C22" s="34" t="s">
        <v>726</v>
      </c>
      <c r="D22" s="51" t="s">
        <v>882</v>
      </c>
      <c r="E22" s="33" t="s">
        <v>883</v>
      </c>
      <c r="F22" s="34" t="s">
        <v>717</v>
      </c>
      <c r="G22" s="33" t="s">
        <v>898</v>
      </c>
      <c r="H22" s="33" t="s">
        <v>864</v>
      </c>
      <c r="I22" s="34" t="s">
        <v>899</v>
      </c>
      <c r="J22" s="33" t="s">
        <v>548</v>
      </c>
      <c r="K22" s="52" t="s">
        <v>727</v>
      </c>
      <c r="L22" s="33" t="s">
        <v>550</v>
      </c>
      <c r="M22" s="52" t="s">
        <v>728</v>
      </c>
      <c r="N22" s="33" t="s">
        <v>866</v>
      </c>
      <c r="O22" s="34" t="s">
        <v>20</v>
      </c>
      <c r="P22" s="33" t="s">
        <v>867</v>
      </c>
      <c r="Q22" s="34" t="s">
        <v>714</v>
      </c>
      <c r="R22" s="33" t="s">
        <v>900</v>
      </c>
      <c r="S22" s="34" t="s">
        <v>726</v>
      </c>
      <c r="T22" s="33" t="s">
        <v>861</v>
      </c>
      <c r="U22" s="33" t="s">
        <v>729</v>
      </c>
      <c r="V22" s="34" t="s">
        <v>730</v>
      </c>
      <c r="W22" s="33" t="s">
        <v>521</v>
      </c>
      <c r="X22" s="34" t="s">
        <v>124</v>
      </c>
      <c r="Y22" s="57">
        <v>0.2</v>
      </c>
      <c r="Z22" s="57">
        <v>1</v>
      </c>
      <c r="AA22" s="57">
        <v>0.96</v>
      </c>
      <c r="AB22" s="57">
        <v>0.5</v>
      </c>
      <c r="AC22" s="57">
        <v>0.3</v>
      </c>
      <c r="AD22" s="33" t="s">
        <v>716</v>
      </c>
      <c r="AE22" s="33"/>
      <c r="AF22" s="33"/>
      <c r="AG22" s="33"/>
      <c r="AH22" s="33" t="s">
        <v>716</v>
      </c>
      <c r="AI22" s="33" t="s">
        <v>716</v>
      </c>
      <c r="AJ22" s="33"/>
      <c r="AK22" s="33"/>
      <c r="AL22" s="54" t="s">
        <v>830</v>
      </c>
      <c r="AM22" s="33" t="s">
        <v>869</v>
      </c>
      <c r="AN22" s="33" t="s">
        <v>870</v>
      </c>
      <c r="AO22" s="33" t="s">
        <v>871</v>
      </c>
      <c r="AP22" s="33" t="s">
        <v>875</v>
      </c>
      <c r="AQ22" s="55" t="s">
        <v>881</v>
      </c>
      <c r="AR22" s="56">
        <v>9.0909090909090922E-3</v>
      </c>
    </row>
    <row r="23" spans="1:44" ht="132.6" x14ac:dyDescent="0.3">
      <c r="A23" s="33" t="s">
        <v>522</v>
      </c>
      <c r="B23" s="33">
        <v>3</v>
      </c>
      <c r="C23" s="34" t="s">
        <v>726</v>
      </c>
      <c r="D23" s="51" t="s">
        <v>861</v>
      </c>
      <c r="E23" s="33" t="s">
        <v>862</v>
      </c>
      <c r="F23" s="34" t="s">
        <v>79</v>
      </c>
      <c r="G23" s="33" t="s">
        <v>898</v>
      </c>
      <c r="H23" s="33" t="s">
        <v>864</v>
      </c>
      <c r="I23" s="34" t="s">
        <v>899</v>
      </c>
      <c r="J23" s="33" t="s">
        <v>548</v>
      </c>
      <c r="K23" s="52" t="s">
        <v>727</v>
      </c>
      <c r="L23" s="33" t="s">
        <v>550</v>
      </c>
      <c r="M23" s="52" t="s">
        <v>728</v>
      </c>
      <c r="N23" s="33" t="s">
        <v>866</v>
      </c>
      <c r="O23" s="34" t="s">
        <v>20</v>
      </c>
      <c r="P23" s="33" t="s">
        <v>867</v>
      </c>
      <c r="Q23" s="34" t="s">
        <v>714</v>
      </c>
      <c r="R23" s="33" t="s">
        <v>900</v>
      </c>
      <c r="S23" s="34" t="s">
        <v>726</v>
      </c>
      <c r="T23" s="33" t="s">
        <v>861</v>
      </c>
      <c r="U23" s="33" t="s">
        <v>729</v>
      </c>
      <c r="V23" s="34" t="s">
        <v>730</v>
      </c>
      <c r="W23" s="33" t="s">
        <v>522</v>
      </c>
      <c r="X23" s="34" t="s">
        <v>125</v>
      </c>
      <c r="Y23" s="53">
        <v>1028</v>
      </c>
      <c r="Z23" s="53">
        <v>3500</v>
      </c>
      <c r="AA23" s="53">
        <v>1028</v>
      </c>
      <c r="AB23" s="53">
        <v>1852</v>
      </c>
      <c r="AC23" s="53">
        <v>824</v>
      </c>
      <c r="AD23" s="33" t="s">
        <v>716</v>
      </c>
      <c r="AE23" s="33"/>
      <c r="AF23" s="33"/>
      <c r="AG23" s="33"/>
      <c r="AH23" s="33" t="s">
        <v>716</v>
      </c>
      <c r="AI23" s="33" t="s">
        <v>716</v>
      </c>
      <c r="AJ23" s="33"/>
      <c r="AK23" s="33"/>
      <c r="AL23" s="54" t="s">
        <v>829</v>
      </c>
      <c r="AM23" s="33" t="s">
        <v>869</v>
      </c>
      <c r="AN23" s="33" t="s">
        <v>870</v>
      </c>
      <c r="AO23" s="33" t="s">
        <v>871</v>
      </c>
      <c r="AP23" s="33" t="s">
        <v>875</v>
      </c>
      <c r="AQ23" s="55" t="s">
        <v>891</v>
      </c>
      <c r="AR23" s="56">
        <v>9.0909090909090922E-3</v>
      </c>
    </row>
    <row r="24" spans="1:44" ht="153" x14ac:dyDescent="0.3">
      <c r="A24" s="33" t="s">
        <v>308</v>
      </c>
      <c r="B24" s="33">
        <v>4</v>
      </c>
      <c r="C24" s="34" t="s">
        <v>731</v>
      </c>
      <c r="D24" s="51" t="s">
        <v>861</v>
      </c>
      <c r="E24" s="33" t="s">
        <v>862</v>
      </c>
      <c r="F24" s="34" t="s">
        <v>79</v>
      </c>
      <c r="G24" s="33" t="s">
        <v>902</v>
      </c>
      <c r="H24" s="33" t="s">
        <v>864</v>
      </c>
      <c r="I24" s="34" t="s">
        <v>903</v>
      </c>
      <c r="J24" s="33" t="s">
        <v>552</v>
      </c>
      <c r="K24" s="52" t="s">
        <v>732</v>
      </c>
      <c r="L24" s="33" t="s">
        <v>554</v>
      </c>
      <c r="M24" s="52" t="s">
        <v>732</v>
      </c>
      <c r="N24" s="33" t="s">
        <v>866</v>
      </c>
      <c r="O24" s="34" t="s">
        <v>20</v>
      </c>
      <c r="P24" s="33" t="s">
        <v>867</v>
      </c>
      <c r="Q24" s="34" t="s">
        <v>714</v>
      </c>
      <c r="R24" s="33" t="s">
        <v>904</v>
      </c>
      <c r="S24" s="34" t="s">
        <v>731</v>
      </c>
      <c r="T24" s="33" t="s">
        <v>861</v>
      </c>
      <c r="U24" s="33" t="s">
        <v>733</v>
      </c>
      <c r="V24" s="34" t="s">
        <v>213</v>
      </c>
      <c r="W24" s="33" t="s">
        <v>308</v>
      </c>
      <c r="X24" s="34" t="s">
        <v>734</v>
      </c>
      <c r="Y24" s="57">
        <v>0.8</v>
      </c>
      <c r="Z24" s="57">
        <v>0</v>
      </c>
      <c r="AA24" s="57">
        <v>0.81040000000000001</v>
      </c>
      <c r="AB24" s="57">
        <v>0.8</v>
      </c>
      <c r="AC24" s="57">
        <v>0.8</v>
      </c>
      <c r="AD24" s="33" t="s">
        <v>716</v>
      </c>
      <c r="AE24" s="33" t="s">
        <v>716</v>
      </c>
      <c r="AF24" s="33" t="s">
        <v>716</v>
      </c>
      <c r="AG24" s="33"/>
      <c r="AH24" s="33" t="s">
        <v>716</v>
      </c>
      <c r="AI24" s="33"/>
      <c r="AJ24" s="33"/>
      <c r="AK24" s="33"/>
      <c r="AL24" s="54" t="s">
        <v>830</v>
      </c>
      <c r="AM24" s="33" t="s">
        <v>869</v>
      </c>
      <c r="AN24" s="33" t="s">
        <v>870</v>
      </c>
      <c r="AO24" s="33" t="s">
        <v>893</v>
      </c>
      <c r="AP24" s="33" t="s">
        <v>875</v>
      </c>
      <c r="AQ24" s="55" t="s">
        <v>891</v>
      </c>
      <c r="AR24" s="56">
        <v>9.6969696969696987E-3</v>
      </c>
    </row>
    <row r="25" spans="1:44" ht="122.4" x14ac:dyDescent="0.3">
      <c r="A25" s="33" t="s">
        <v>309</v>
      </c>
      <c r="B25" s="33">
        <v>4</v>
      </c>
      <c r="C25" s="34" t="s">
        <v>731</v>
      </c>
      <c r="D25" s="51" t="s">
        <v>861</v>
      </c>
      <c r="E25" s="33" t="s">
        <v>862</v>
      </c>
      <c r="F25" s="34" t="s">
        <v>79</v>
      </c>
      <c r="G25" s="33" t="s">
        <v>902</v>
      </c>
      <c r="H25" s="33" t="s">
        <v>864</v>
      </c>
      <c r="I25" s="34" t="s">
        <v>903</v>
      </c>
      <c r="J25" s="33" t="s">
        <v>552</v>
      </c>
      <c r="K25" s="52" t="s">
        <v>732</v>
      </c>
      <c r="L25" s="33" t="s">
        <v>554</v>
      </c>
      <c r="M25" s="52" t="s">
        <v>732</v>
      </c>
      <c r="N25" s="33" t="s">
        <v>866</v>
      </c>
      <c r="O25" s="34" t="s">
        <v>20</v>
      </c>
      <c r="P25" s="33" t="s">
        <v>867</v>
      </c>
      <c r="Q25" s="34" t="s">
        <v>714</v>
      </c>
      <c r="R25" s="33" t="s">
        <v>904</v>
      </c>
      <c r="S25" s="34" t="s">
        <v>731</v>
      </c>
      <c r="T25" s="33" t="s">
        <v>861</v>
      </c>
      <c r="U25" s="33" t="s">
        <v>733</v>
      </c>
      <c r="V25" s="34" t="s">
        <v>213</v>
      </c>
      <c r="W25" s="33" t="s">
        <v>309</v>
      </c>
      <c r="X25" s="34" t="s">
        <v>131</v>
      </c>
      <c r="Y25" s="57">
        <v>0.8</v>
      </c>
      <c r="Z25" s="57">
        <v>0</v>
      </c>
      <c r="AA25" s="57">
        <v>0.77769999999999995</v>
      </c>
      <c r="AB25" s="57">
        <v>0.8</v>
      </c>
      <c r="AC25" s="57">
        <v>0.8</v>
      </c>
      <c r="AD25" s="33" t="s">
        <v>716</v>
      </c>
      <c r="AE25" s="33" t="s">
        <v>716</v>
      </c>
      <c r="AF25" s="33" t="s">
        <v>716</v>
      </c>
      <c r="AG25" s="33"/>
      <c r="AH25" s="33" t="s">
        <v>716</v>
      </c>
      <c r="AI25" s="33"/>
      <c r="AJ25" s="33"/>
      <c r="AK25" s="33"/>
      <c r="AL25" s="54" t="s">
        <v>830</v>
      </c>
      <c r="AM25" s="33" t="s">
        <v>869</v>
      </c>
      <c r="AN25" s="33" t="s">
        <v>905</v>
      </c>
      <c r="AO25" s="33" t="s">
        <v>893</v>
      </c>
      <c r="AP25" s="33" t="s">
        <v>875</v>
      </c>
      <c r="AQ25" s="55" t="s">
        <v>891</v>
      </c>
      <c r="AR25" s="56">
        <v>9.6969696969696987E-3</v>
      </c>
    </row>
    <row r="26" spans="1:44" ht="112.2" x14ac:dyDescent="0.3">
      <c r="A26" s="33" t="s">
        <v>523</v>
      </c>
      <c r="B26" s="33">
        <v>4</v>
      </c>
      <c r="C26" s="34" t="s">
        <v>731</v>
      </c>
      <c r="D26" s="51" t="s">
        <v>906</v>
      </c>
      <c r="E26" s="33" t="s">
        <v>907</v>
      </c>
      <c r="F26" s="34" t="s">
        <v>735</v>
      </c>
      <c r="G26" s="33" t="s">
        <v>902</v>
      </c>
      <c r="H26" s="33" t="s">
        <v>864</v>
      </c>
      <c r="I26" s="34" t="s">
        <v>903</v>
      </c>
      <c r="J26" s="33" t="s">
        <v>552</v>
      </c>
      <c r="K26" s="52" t="s">
        <v>732</v>
      </c>
      <c r="L26" s="33" t="s">
        <v>554</v>
      </c>
      <c r="M26" s="52" t="s">
        <v>732</v>
      </c>
      <c r="N26" s="33" t="s">
        <v>866</v>
      </c>
      <c r="O26" s="34" t="s">
        <v>20</v>
      </c>
      <c r="P26" s="33" t="s">
        <v>867</v>
      </c>
      <c r="Q26" s="34" t="s">
        <v>714</v>
      </c>
      <c r="R26" s="33" t="s">
        <v>904</v>
      </c>
      <c r="S26" s="34" t="s">
        <v>731</v>
      </c>
      <c r="T26" s="33" t="s">
        <v>861</v>
      </c>
      <c r="U26" s="33" t="s">
        <v>733</v>
      </c>
      <c r="V26" s="34" t="s">
        <v>213</v>
      </c>
      <c r="W26" s="33" t="s">
        <v>523</v>
      </c>
      <c r="X26" s="34" t="s">
        <v>736</v>
      </c>
      <c r="Y26" s="53">
        <v>22000</v>
      </c>
      <c r="Z26" s="53">
        <v>88000</v>
      </c>
      <c r="AA26" s="53">
        <v>26893</v>
      </c>
      <c r="AB26" s="53">
        <v>44000</v>
      </c>
      <c r="AC26" s="53">
        <v>22000</v>
      </c>
      <c r="AD26" s="33" t="s">
        <v>716</v>
      </c>
      <c r="AE26" s="33"/>
      <c r="AF26" s="33"/>
      <c r="AG26" s="33"/>
      <c r="AH26" s="33" t="s">
        <v>716</v>
      </c>
      <c r="AI26" s="33" t="s">
        <v>716</v>
      </c>
      <c r="AJ26" s="33"/>
      <c r="AK26" s="33"/>
      <c r="AL26" s="54" t="s">
        <v>829</v>
      </c>
      <c r="AM26" s="33" t="s">
        <v>869</v>
      </c>
      <c r="AN26" s="33" t="s">
        <v>870</v>
      </c>
      <c r="AO26" s="33" t="s">
        <v>877</v>
      </c>
      <c r="AP26" s="33" t="s">
        <v>872</v>
      </c>
      <c r="AQ26" s="55" t="s">
        <v>873</v>
      </c>
      <c r="AR26" s="56">
        <v>5.9574468085106377E-3</v>
      </c>
    </row>
    <row r="27" spans="1:44" ht="112.2" x14ac:dyDescent="0.3">
      <c r="A27" s="33" t="s">
        <v>524</v>
      </c>
      <c r="B27" s="33">
        <v>4</v>
      </c>
      <c r="C27" s="34" t="s">
        <v>731</v>
      </c>
      <c r="D27" s="51" t="s">
        <v>906</v>
      </c>
      <c r="E27" s="33" t="s">
        <v>907</v>
      </c>
      <c r="F27" s="34" t="s">
        <v>735</v>
      </c>
      <c r="G27" s="33" t="s">
        <v>902</v>
      </c>
      <c r="H27" s="33" t="s">
        <v>864</v>
      </c>
      <c r="I27" s="34" t="s">
        <v>903</v>
      </c>
      <c r="J27" s="33" t="s">
        <v>552</v>
      </c>
      <c r="K27" s="52" t="s">
        <v>732</v>
      </c>
      <c r="L27" s="33" t="s">
        <v>554</v>
      </c>
      <c r="M27" s="52" t="s">
        <v>732</v>
      </c>
      <c r="N27" s="33" t="s">
        <v>866</v>
      </c>
      <c r="O27" s="34" t="s">
        <v>20</v>
      </c>
      <c r="P27" s="33" t="s">
        <v>867</v>
      </c>
      <c r="Q27" s="34" t="s">
        <v>714</v>
      </c>
      <c r="R27" s="33" t="s">
        <v>904</v>
      </c>
      <c r="S27" s="34" t="s">
        <v>731</v>
      </c>
      <c r="T27" s="33" t="s">
        <v>861</v>
      </c>
      <c r="U27" s="33" t="s">
        <v>733</v>
      </c>
      <c r="V27" s="34" t="s">
        <v>213</v>
      </c>
      <c r="W27" s="33" t="s">
        <v>524</v>
      </c>
      <c r="X27" s="34" t="s">
        <v>737</v>
      </c>
      <c r="Y27" s="53">
        <v>22000</v>
      </c>
      <c r="Z27" s="53">
        <v>88000</v>
      </c>
      <c r="AA27" s="53">
        <v>26741</v>
      </c>
      <c r="AB27" s="53">
        <v>44000</v>
      </c>
      <c r="AC27" s="53">
        <v>22000</v>
      </c>
      <c r="AD27" s="33" t="s">
        <v>716</v>
      </c>
      <c r="AE27" s="33"/>
      <c r="AF27" s="33"/>
      <c r="AG27" s="33"/>
      <c r="AH27" s="33" t="s">
        <v>716</v>
      </c>
      <c r="AI27" s="33" t="s">
        <v>716</v>
      </c>
      <c r="AJ27" s="33"/>
      <c r="AK27" s="33"/>
      <c r="AL27" s="54" t="s">
        <v>829</v>
      </c>
      <c r="AM27" s="33" t="s">
        <v>869</v>
      </c>
      <c r="AN27" s="33" t="s">
        <v>870</v>
      </c>
      <c r="AO27" s="33" t="s">
        <v>877</v>
      </c>
      <c r="AP27" s="33" t="s">
        <v>872</v>
      </c>
      <c r="AQ27" s="55" t="s">
        <v>873</v>
      </c>
      <c r="AR27" s="56">
        <v>5.9574468085106377E-3</v>
      </c>
    </row>
    <row r="28" spans="1:44" ht="163.19999999999999" x14ac:dyDescent="0.3">
      <c r="A28" s="33" t="s">
        <v>525</v>
      </c>
      <c r="B28" s="33">
        <v>4</v>
      </c>
      <c r="C28" s="34" t="s">
        <v>731</v>
      </c>
      <c r="D28" s="51" t="s">
        <v>861</v>
      </c>
      <c r="E28" s="33" t="s">
        <v>862</v>
      </c>
      <c r="F28" s="34" t="s">
        <v>79</v>
      </c>
      <c r="G28" s="33" t="s">
        <v>902</v>
      </c>
      <c r="H28" s="33" t="s">
        <v>864</v>
      </c>
      <c r="I28" s="34" t="s">
        <v>903</v>
      </c>
      <c r="J28" s="33" t="s">
        <v>552</v>
      </c>
      <c r="K28" s="52" t="s">
        <v>732</v>
      </c>
      <c r="L28" s="33" t="s">
        <v>554</v>
      </c>
      <c r="M28" s="52" t="s">
        <v>732</v>
      </c>
      <c r="N28" s="33" t="s">
        <v>866</v>
      </c>
      <c r="O28" s="34" t="s">
        <v>20</v>
      </c>
      <c r="P28" s="33" t="s">
        <v>867</v>
      </c>
      <c r="Q28" s="34" t="s">
        <v>714</v>
      </c>
      <c r="R28" s="33" t="s">
        <v>904</v>
      </c>
      <c r="S28" s="34" t="s">
        <v>731</v>
      </c>
      <c r="T28" s="33" t="s">
        <v>861</v>
      </c>
      <c r="U28" s="33" t="s">
        <v>733</v>
      </c>
      <c r="V28" s="34" t="s">
        <v>213</v>
      </c>
      <c r="W28" s="33" t="s">
        <v>525</v>
      </c>
      <c r="X28" s="34" t="s">
        <v>738</v>
      </c>
      <c r="Y28" s="57">
        <v>0.7</v>
      </c>
      <c r="Z28" s="57">
        <v>0.8</v>
      </c>
      <c r="AA28" s="57">
        <v>0.57030000000000003</v>
      </c>
      <c r="AB28" s="57">
        <v>0.7</v>
      </c>
      <c r="AC28" s="57">
        <v>0.7</v>
      </c>
      <c r="AD28" s="33" t="s">
        <v>716</v>
      </c>
      <c r="AE28" s="33" t="s">
        <v>716</v>
      </c>
      <c r="AF28" s="33" t="s">
        <v>716</v>
      </c>
      <c r="AG28" s="33"/>
      <c r="AH28" s="33" t="s">
        <v>716</v>
      </c>
      <c r="AI28" s="33" t="s">
        <v>716</v>
      </c>
      <c r="AJ28" s="33"/>
      <c r="AK28" s="33"/>
      <c r="AL28" s="54" t="s">
        <v>830</v>
      </c>
      <c r="AM28" s="33" t="s">
        <v>869</v>
      </c>
      <c r="AN28" s="33" t="s">
        <v>905</v>
      </c>
      <c r="AO28" s="33" t="s">
        <v>893</v>
      </c>
      <c r="AP28" s="33" t="s">
        <v>875</v>
      </c>
      <c r="AQ28" s="55" t="s">
        <v>891</v>
      </c>
      <c r="AR28" s="56">
        <v>9.6969696969696987E-3</v>
      </c>
    </row>
    <row r="29" spans="1:44" ht="112.2" x14ac:dyDescent="0.3">
      <c r="A29" s="33" t="s">
        <v>526</v>
      </c>
      <c r="B29" s="33">
        <v>4</v>
      </c>
      <c r="C29" s="34" t="s">
        <v>731</v>
      </c>
      <c r="D29" s="51" t="s">
        <v>861</v>
      </c>
      <c r="E29" s="33" t="s">
        <v>862</v>
      </c>
      <c r="F29" s="34" t="s">
        <v>79</v>
      </c>
      <c r="G29" s="33" t="s">
        <v>902</v>
      </c>
      <c r="H29" s="33" t="s">
        <v>864</v>
      </c>
      <c r="I29" s="34" t="s">
        <v>903</v>
      </c>
      <c r="J29" s="33" t="s">
        <v>552</v>
      </c>
      <c r="K29" s="52" t="s">
        <v>732</v>
      </c>
      <c r="L29" s="33" t="s">
        <v>554</v>
      </c>
      <c r="M29" s="52" t="s">
        <v>732</v>
      </c>
      <c r="N29" s="33" t="s">
        <v>866</v>
      </c>
      <c r="O29" s="34" t="s">
        <v>20</v>
      </c>
      <c r="P29" s="33" t="s">
        <v>867</v>
      </c>
      <c r="Q29" s="34" t="s">
        <v>714</v>
      </c>
      <c r="R29" s="33" t="s">
        <v>904</v>
      </c>
      <c r="S29" s="34" t="s">
        <v>731</v>
      </c>
      <c r="T29" s="33" t="s">
        <v>861</v>
      </c>
      <c r="U29" s="33" t="s">
        <v>733</v>
      </c>
      <c r="V29" s="34" t="s">
        <v>213</v>
      </c>
      <c r="W29" s="33" t="s">
        <v>526</v>
      </c>
      <c r="X29" s="34" t="s">
        <v>908</v>
      </c>
      <c r="Y29" s="57">
        <v>0.8</v>
      </c>
      <c r="Z29" s="57">
        <v>0.8</v>
      </c>
      <c r="AA29" s="57">
        <v>0.70889999999999997</v>
      </c>
      <c r="AB29" s="57">
        <v>0.8</v>
      </c>
      <c r="AC29" s="57">
        <v>0.8</v>
      </c>
      <c r="AD29" s="33" t="s">
        <v>716</v>
      </c>
      <c r="AE29" s="33" t="s">
        <v>716</v>
      </c>
      <c r="AF29" s="33" t="s">
        <v>716</v>
      </c>
      <c r="AG29" s="33"/>
      <c r="AH29" s="33" t="s">
        <v>716</v>
      </c>
      <c r="AI29" s="33" t="s">
        <v>716</v>
      </c>
      <c r="AJ29" s="33"/>
      <c r="AK29" s="33"/>
      <c r="AL29" s="54" t="s">
        <v>830</v>
      </c>
      <c r="AM29" s="33" t="s">
        <v>869</v>
      </c>
      <c r="AN29" s="33" t="s">
        <v>905</v>
      </c>
      <c r="AO29" s="33" t="s">
        <v>893</v>
      </c>
      <c r="AP29" s="33" t="s">
        <v>875</v>
      </c>
      <c r="AQ29" s="55" t="s">
        <v>891</v>
      </c>
      <c r="AR29" s="56">
        <v>9.6969696969696987E-3</v>
      </c>
    </row>
    <row r="30" spans="1:44" ht="112.2" x14ac:dyDescent="0.3">
      <c r="A30" s="33" t="s">
        <v>527</v>
      </c>
      <c r="B30" s="33">
        <v>4</v>
      </c>
      <c r="C30" s="34" t="s">
        <v>731</v>
      </c>
      <c r="D30" s="51" t="s">
        <v>885</v>
      </c>
      <c r="E30" s="33" t="s">
        <v>909</v>
      </c>
      <c r="F30" s="34" t="s">
        <v>739</v>
      </c>
      <c r="G30" s="33" t="s">
        <v>902</v>
      </c>
      <c r="H30" s="33" t="s">
        <v>864</v>
      </c>
      <c r="I30" s="34" t="s">
        <v>903</v>
      </c>
      <c r="J30" s="33" t="s">
        <v>552</v>
      </c>
      <c r="K30" s="52" t="s">
        <v>732</v>
      </c>
      <c r="L30" s="33" t="s">
        <v>554</v>
      </c>
      <c r="M30" s="52" t="s">
        <v>732</v>
      </c>
      <c r="N30" s="33" t="s">
        <v>866</v>
      </c>
      <c r="O30" s="34" t="s">
        <v>20</v>
      </c>
      <c r="P30" s="33" t="s">
        <v>867</v>
      </c>
      <c r="Q30" s="34" t="s">
        <v>714</v>
      </c>
      <c r="R30" s="33" t="s">
        <v>904</v>
      </c>
      <c r="S30" s="34" t="s">
        <v>731</v>
      </c>
      <c r="T30" s="33" t="s">
        <v>861</v>
      </c>
      <c r="U30" s="33" t="s">
        <v>733</v>
      </c>
      <c r="V30" s="34" t="s">
        <v>213</v>
      </c>
      <c r="W30" s="33" t="s">
        <v>527</v>
      </c>
      <c r="X30" s="34" t="s">
        <v>132</v>
      </c>
      <c r="Y30" s="53">
        <v>16</v>
      </c>
      <c r="Z30" s="53">
        <v>33</v>
      </c>
      <c r="AA30" s="53">
        <v>19</v>
      </c>
      <c r="AB30" s="53">
        <v>33</v>
      </c>
      <c r="AC30" s="53">
        <v>17</v>
      </c>
      <c r="AD30" s="33" t="s">
        <v>716</v>
      </c>
      <c r="AE30" s="33"/>
      <c r="AF30" s="33"/>
      <c r="AG30" s="33"/>
      <c r="AH30" s="33" t="s">
        <v>716</v>
      </c>
      <c r="AI30" s="33" t="s">
        <v>716</v>
      </c>
      <c r="AJ30" s="33"/>
      <c r="AK30" s="33"/>
      <c r="AL30" s="54" t="s">
        <v>829</v>
      </c>
      <c r="AM30" s="33" t="s">
        <v>869</v>
      </c>
      <c r="AN30" s="33" t="s">
        <v>870</v>
      </c>
      <c r="AO30" s="33" t="s">
        <v>871</v>
      </c>
      <c r="AP30" s="33" t="s">
        <v>910</v>
      </c>
      <c r="AQ30" s="55" t="s">
        <v>891</v>
      </c>
      <c r="AR30" s="56">
        <v>9.0909090909090922E-3</v>
      </c>
    </row>
    <row r="31" spans="1:44" ht="142.80000000000001" x14ac:dyDescent="0.3">
      <c r="A31" s="33" t="s">
        <v>528</v>
      </c>
      <c r="B31" s="33">
        <v>4</v>
      </c>
      <c r="C31" s="34" t="s">
        <v>731</v>
      </c>
      <c r="D31" s="51" t="s">
        <v>882</v>
      </c>
      <c r="E31" s="33" t="s">
        <v>883</v>
      </c>
      <c r="F31" s="34" t="s">
        <v>717</v>
      </c>
      <c r="G31" s="33" t="s">
        <v>902</v>
      </c>
      <c r="H31" s="33" t="s">
        <v>864</v>
      </c>
      <c r="I31" s="34" t="s">
        <v>903</v>
      </c>
      <c r="J31" s="33" t="s">
        <v>552</v>
      </c>
      <c r="K31" s="52" t="s">
        <v>732</v>
      </c>
      <c r="L31" s="33" t="s">
        <v>554</v>
      </c>
      <c r="M31" s="52" t="s">
        <v>732</v>
      </c>
      <c r="N31" s="33" t="s">
        <v>866</v>
      </c>
      <c r="O31" s="34" t="s">
        <v>20</v>
      </c>
      <c r="P31" s="33" t="s">
        <v>867</v>
      </c>
      <c r="Q31" s="34" t="s">
        <v>714</v>
      </c>
      <c r="R31" s="33" t="s">
        <v>904</v>
      </c>
      <c r="S31" s="34" t="s">
        <v>731</v>
      </c>
      <c r="T31" s="33" t="s">
        <v>861</v>
      </c>
      <c r="U31" s="33" t="s">
        <v>733</v>
      </c>
      <c r="V31" s="34" t="s">
        <v>213</v>
      </c>
      <c r="W31" s="33" t="s">
        <v>528</v>
      </c>
      <c r="X31" s="34" t="s">
        <v>133</v>
      </c>
      <c r="Y31" s="53">
        <v>1050</v>
      </c>
      <c r="Z31" s="53">
        <v>4758</v>
      </c>
      <c r="AA31" s="53">
        <v>1050</v>
      </c>
      <c r="AB31" s="53">
        <v>2240</v>
      </c>
      <c r="AC31" s="53">
        <v>1190</v>
      </c>
      <c r="AD31" s="33" t="s">
        <v>716</v>
      </c>
      <c r="AE31" s="33"/>
      <c r="AF31" s="33"/>
      <c r="AG31" s="33"/>
      <c r="AH31" s="33" t="s">
        <v>716</v>
      </c>
      <c r="AI31" s="33" t="s">
        <v>716</v>
      </c>
      <c r="AJ31" s="33"/>
      <c r="AK31" s="33"/>
      <c r="AL31" s="54" t="s">
        <v>829</v>
      </c>
      <c r="AM31" s="33" t="s">
        <v>869</v>
      </c>
      <c r="AN31" s="33" t="s">
        <v>870</v>
      </c>
      <c r="AO31" s="33" t="s">
        <v>871</v>
      </c>
      <c r="AP31" s="33" t="s">
        <v>910</v>
      </c>
      <c r="AQ31" s="55" t="s">
        <v>891</v>
      </c>
      <c r="AR31" s="56">
        <v>9.0909090909090922E-3</v>
      </c>
    </row>
    <row r="32" spans="1:44" ht="112.2" x14ac:dyDescent="0.3">
      <c r="A32" s="33" t="s">
        <v>529</v>
      </c>
      <c r="B32" s="33">
        <v>4</v>
      </c>
      <c r="C32" s="34" t="s">
        <v>731</v>
      </c>
      <c r="D32" s="51" t="s">
        <v>861</v>
      </c>
      <c r="E32" s="33" t="s">
        <v>862</v>
      </c>
      <c r="F32" s="34" t="s">
        <v>79</v>
      </c>
      <c r="G32" s="33" t="s">
        <v>902</v>
      </c>
      <c r="H32" s="33" t="s">
        <v>864</v>
      </c>
      <c r="I32" s="34" t="s">
        <v>903</v>
      </c>
      <c r="J32" s="33" t="s">
        <v>552</v>
      </c>
      <c r="K32" s="52" t="s">
        <v>732</v>
      </c>
      <c r="L32" s="33" t="s">
        <v>554</v>
      </c>
      <c r="M32" s="52" t="s">
        <v>732</v>
      </c>
      <c r="N32" s="33" t="s">
        <v>866</v>
      </c>
      <c r="O32" s="34" t="s">
        <v>20</v>
      </c>
      <c r="P32" s="33" t="s">
        <v>867</v>
      </c>
      <c r="Q32" s="34" t="s">
        <v>714</v>
      </c>
      <c r="R32" s="33" t="s">
        <v>904</v>
      </c>
      <c r="S32" s="34" t="s">
        <v>731</v>
      </c>
      <c r="T32" s="33" t="s">
        <v>861</v>
      </c>
      <c r="U32" s="33" t="s">
        <v>733</v>
      </c>
      <c r="V32" s="34" t="s">
        <v>213</v>
      </c>
      <c r="W32" s="33" t="s">
        <v>529</v>
      </c>
      <c r="X32" s="34" t="s">
        <v>740</v>
      </c>
      <c r="Y32" s="53">
        <v>40000</v>
      </c>
      <c r="Z32" s="53">
        <v>376528</v>
      </c>
      <c r="AA32" s="53">
        <v>38689</v>
      </c>
      <c r="AB32" s="53">
        <v>130000</v>
      </c>
      <c r="AC32" s="53">
        <v>90000</v>
      </c>
      <c r="AD32" s="33" t="s">
        <v>716</v>
      </c>
      <c r="AE32" s="33"/>
      <c r="AF32" s="33"/>
      <c r="AG32" s="33"/>
      <c r="AH32" s="33" t="s">
        <v>716</v>
      </c>
      <c r="AI32" s="33" t="s">
        <v>716</v>
      </c>
      <c r="AJ32" s="33" t="s">
        <v>716</v>
      </c>
      <c r="AK32" s="33" t="s">
        <v>716</v>
      </c>
      <c r="AL32" s="54" t="s">
        <v>829</v>
      </c>
      <c r="AM32" s="33" t="s">
        <v>869</v>
      </c>
      <c r="AN32" s="33" t="s">
        <v>870</v>
      </c>
      <c r="AO32" s="33" t="s">
        <v>871</v>
      </c>
      <c r="AP32" s="33" t="s">
        <v>910</v>
      </c>
      <c r="AQ32" s="55" t="s">
        <v>891</v>
      </c>
      <c r="AR32" s="56">
        <v>9.0909090909090922E-3</v>
      </c>
    </row>
    <row r="33" spans="1:44" ht="112.2" x14ac:dyDescent="0.3">
      <c r="A33" s="33" t="s">
        <v>317</v>
      </c>
      <c r="B33" s="33">
        <v>5</v>
      </c>
      <c r="C33" s="34" t="s">
        <v>723</v>
      </c>
      <c r="D33" s="51" t="s">
        <v>861</v>
      </c>
      <c r="E33" s="33" t="s">
        <v>911</v>
      </c>
      <c r="F33" s="34" t="s">
        <v>93</v>
      </c>
      <c r="G33" s="33" t="s">
        <v>912</v>
      </c>
      <c r="H33" s="33" t="s">
        <v>864</v>
      </c>
      <c r="I33" s="34" t="s">
        <v>913</v>
      </c>
      <c r="J33" s="33" t="s">
        <v>555</v>
      </c>
      <c r="K33" s="52" t="s">
        <v>741</v>
      </c>
      <c r="L33" s="33" t="s">
        <v>557</v>
      </c>
      <c r="M33" s="52" t="s">
        <v>741</v>
      </c>
      <c r="N33" s="33" t="s">
        <v>866</v>
      </c>
      <c r="O33" s="34" t="s">
        <v>20</v>
      </c>
      <c r="P33" s="33" t="s">
        <v>867</v>
      </c>
      <c r="Q33" s="34" t="s">
        <v>714</v>
      </c>
      <c r="R33" s="33" t="s">
        <v>914</v>
      </c>
      <c r="S33" s="34" t="s">
        <v>723</v>
      </c>
      <c r="T33" s="33" t="s">
        <v>861</v>
      </c>
      <c r="U33" s="33" t="s">
        <v>742</v>
      </c>
      <c r="V33" s="34" t="s">
        <v>743</v>
      </c>
      <c r="W33" s="33" t="s">
        <v>317</v>
      </c>
      <c r="X33" s="34" t="s">
        <v>915</v>
      </c>
      <c r="Y33" s="57">
        <v>1</v>
      </c>
      <c r="Z33" s="57" t="s">
        <v>686</v>
      </c>
      <c r="AA33" s="57">
        <v>0.97350000000000003</v>
      </c>
      <c r="AB33" s="57">
        <v>1</v>
      </c>
      <c r="AC33" s="57">
        <v>1</v>
      </c>
      <c r="AD33" s="33" t="s">
        <v>716</v>
      </c>
      <c r="AE33" s="33" t="s">
        <v>716</v>
      </c>
      <c r="AF33" s="33"/>
      <c r="AG33" s="33"/>
      <c r="AH33" s="33" t="s">
        <v>716</v>
      </c>
      <c r="AI33" s="33"/>
      <c r="AJ33" s="33"/>
      <c r="AK33" s="33"/>
      <c r="AL33" s="54" t="s">
        <v>830</v>
      </c>
      <c r="AM33" s="33" t="s">
        <v>869</v>
      </c>
      <c r="AN33" s="33" t="s">
        <v>905</v>
      </c>
      <c r="AO33" s="33" t="s">
        <v>893</v>
      </c>
      <c r="AP33" s="33" t="s">
        <v>875</v>
      </c>
      <c r="AQ33" s="55" t="s">
        <v>881</v>
      </c>
      <c r="AR33" s="56">
        <v>9.6969696969696987E-3</v>
      </c>
    </row>
    <row r="34" spans="1:44" ht="81.599999999999994" x14ac:dyDescent="0.3">
      <c r="A34" s="33" t="s">
        <v>318</v>
      </c>
      <c r="B34" s="33">
        <v>5</v>
      </c>
      <c r="C34" s="34" t="s">
        <v>723</v>
      </c>
      <c r="D34" s="51" t="s">
        <v>861</v>
      </c>
      <c r="E34" s="33" t="s">
        <v>911</v>
      </c>
      <c r="F34" s="34" t="s">
        <v>93</v>
      </c>
      <c r="G34" s="33" t="s">
        <v>912</v>
      </c>
      <c r="H34" s="33" t="s">
        <v>864</v>
      </c>
      <c r="I34" s="34" t="s">
        <v>913</v>
      </c>
      <c r="J34" s="33" t="s">
        <v>555</v>
      </c>
      <c r="K34" s="52" t="s">
        <v>741</v>
      </c>
      <c r="L34" s="33" t="s">
        <v>557</v>
      </c>
      <c r="M34" s="52" t="s">
        <v>741</v>
      </c>
      <c r="N34" s="33" t="s">
        <v>866</v>
      </c>
      <c r="O34" s="34" t="s">
        <v>20</v>
      </c>
      <c r="P34" s="33" t="s">
        <v>867</v>
      </c>
      <c r="Q34" s="34" t="s">
        <v>714</v>
      </c>
      <c r="R34" s="33" t="s">
        <v>914</v>
      </c>
      <c r="S34" s="34" t="s">
        <v>723</v>
      </c>
      <c r="T34" s="33" t="s">
        <v>861</v>
      </c>
      <c r="U34" s="33" t="s">
        <v>742</v>
      </c>
      <c r="V34" s="34" t="s">
        <v>743</v>
      </c>
      <c r="W34" s="33" t="s">
        <v>318</v>
      </c>
      <c r="X34" s="34" t="s">
        <v>163</v>
      </c>
      <c r="Y34" s="57">
        <v>1</v>
      </c>
      <c r="Z34" s="57" t="s">
        <v>686</v>
      </c>
      <c r="AA34" s="57">
        <v>0.99080000000000001</v>
      </c>
      <c r="AB34" s="57">
        <v>1</v>
      </c>
      <c r="AC34" s="57">
        <v>1</v>
      </c>
      <c r="AD34" s="33" t="s">
        <v>716</v>
      </c>
      <c r="AE34" s="33" t="s">
        <v>716</v>
      </c>
      <c r="AF34" s="33" t="s">
        <v>716</v>
      </c>
      <c r="AG34" s="33"/>
      <c r="AH34" s="33" t="s">
        <v>716</v>
      </c>
      <c r="AI34" s="33"/>
      <c r="AJ34" s="33"/>
      <c r="AK34" s="33"/>
      <c r="AL34" s="54" t="s">
        <v>830</v>
      </c>
      <c r="AM34" s="33" t="s">
        <v>869</v>
      </c>
      <c r="AN34" s="33" t="s">
        <v>905</v>
      </c>
      <c r="AO34" s="33" t="s">
        <v>893</v>
      </c>
      <c r="AP34" s="33" t="s">
        <v>872</v>
      </c>
      <c r="AQ34" s="55" t="s">
        <v>873</v>
      </c>
      <c r="AR34" s="56">
        <v>9.6969696969696987E-3</v>
      </c>
    </row>
    <row r="35" spans="1:44" ht="122.4" x14ac:dyDescent="0.3">
      <c r="A35" s="33" t="s">
        <v>319</v>
      </c>
      <c r="B35" s="33">
        <v>5</v>
      </c>
      <c r="C35" s="34" t="s">
        <v>723</v>
      </c>
      <c r="D35" s="51" t="s">
        <v>861</v>
      </c>
      <c r="E35" s="33" t="s">
        <v>911</v>
      </c>
      <c r="F35" s="34" t="s">
        <v>93</v>
      </c>
      <c r="G35" s="33" t="s">
        <v>912</v>
      </c>
      <c r="H35" s="33" t="s">
        <v>864</v>
      </c>
      <c r="I35" s="34" t="s">
        <v>913</v>
      </c>
      <c r="J35" s="33" t="s">
        <v>555</v>
      </c>
      <c r="K35" s="52" t="s">
        <v>741</v>
      </c>
      <c r="L35" s="33" t="s">
        <v>557</v>
      </c>
      <c r="M35" s="52" t="s">
        <v>741</v>
      </c>
      <c r="N35" s="33" t="s">
        <v>866</v>
      </c>
      <c r="O35" s="34" t="s">
        <v>20</v>
      </c>
      <c r="P35" s="33" t="s">
        <v>867</v>
      </c>
      <c r="Q35" s="34" t="s">
        <v>714</v>
      </c>
      <c r="R35" s="33" t="s">
        <v>914</v>
      </c>
      <c r="S35" s="34" t="s">
        <v>723</v>
      </c>
      <c r="T35" s="33" t="s">
        <v>861</v>
      </c>
      <c r="U35" s="33" t="s">
        <v>742</v>
      </c>
      <c r="V35" s="34" t="s">
        <v>743</v>
      </c>
      <c r="W35" s="33" t="s">
        <v>319</v>
      </c>
      <c r="X35" s="34" t="s">
        <v>744</v>
      </c>
      <c r="Y35" s="57">
        <v>0.65</v>
      </c>
      <c r="Z35" s="57" t="s">
        <v>686</v>
      </c>
      <c r="AA35" s="57">
        <v>0.76739999999999997</v>
      </c>
      <c r="AB35" s="57">
        <v>0.75</v>
      </c>
      <c r="AC35" s="57">
        <v>0.75</v>
      </c>
      <c r="AD35" s="33" t="s">
        <v>716</v>
      </c>
      <c r="AE35" s="33"/>
      <c r="AF35" s="33"/>
      <c r="AG35" s="33"/>
      <c r="AH35" s="33" t="s">
        <v>716</v>
      </c>
      <c r="AI35" s="33"/>
      <c r="AJ35" s="33"/>
      <c r="AK35" s="33"/>
      <c r="AL35" s="54" t="s">
        <v>830</v>
      </c>
      <c r="AM35" s="33" t="s">
        <v>869</v>
      </c>
      <c r="AN35" s="33" t="s">
        <v>905</v>
      </c>
      <c r="AO35" s="33" t="s">
        <v>893</v>
      </c>
      <c r="AP35" s="33" t="s">
        <v>875</v>
      </c>
      <c r="AQ35" s="55" t="s">
        <v>881</v>
      </c>
      <c r="AR35" s="56">
        <v>9.6969696969696987E-3</v>
      </c>
    </row>
    <row r="36" spans="1:44" ht="122.4" x14ac:dyDescent="0.3">
      <c r="A36" s="33" t="s">
        <v>320</v>
      </c>
      <c r="B36" s="33">
        <v>5</v>
      </c>
      <c r="C36" s="34" t="s">
        <v>723</v>
      </c>
      <c r="D36" s="51" t="s">
        <v>861</v>
      </c>
      <c r="E36" s="33" t="s">
        <v>911</v>
      </c>
      <c r="F36" s="34" t="s">
        <v>93</v>
      </c>
      <c r="G36" s="33" t="s">
        <v>912</v>
      </c>
      <c r="H36" s="33" t="s">
        <v>864</v>
      </c>
      <c r="I36" s="34" t="s">
        <v>913</v>
      </c>
      <c r="J36" s="33" t="s">
        <v>555</v>
      </c>
      <c r="K36" s="52" t="s">
        <v>741</v>
      </c>
      <c r="L36" s="33" t="s">
        <v>557</v>
      </c>
      <c r="M36" s="52" t="s">
        <v>741</v>
      </c>
      <c r="N36" s="33" t="s">
        <v>866</v>
      </c>
      <c r="O36" s="34" t="s">
        <v>20</v>
      </c>
      <c r="P36" s="33" t="s">
        <v>867</v>
      </c>
      <c r="Q36" s="34" t="s">
        <v>714</v>
      </c>
      <c r="R36" s="33" t="s">
        <v>914</v>
      </c>
      <c r="S36" s="34" t="s">
        <v>723</v>
      </c>
      <c r="T36" s="33" t="s">
        <v>861</v>
      </c>
      <c r="U36" s="33" t="s">
        <v>742</v>
      </c>
      <c r="V36" s="34" t="s">
        <v>743</v>
      </c>
      <c r="W36" s="33" t="s">
        <v>320</v>
      </c>
      <c r="X36" s="34" t="s">
        <v>745</v>
      </c>
      <c r="Y36" s="57">
        <v>1</v>
      </c>
      <c r="Z36" s="57" t="s">
        <v>686</v>
      </c>
      <c r="AA36" s="57">
        <v>1.1671</v>
      </c>
      <c r="AB36" s="57">
        <v>1</v>
      </c>
      <c r="AC36" s="57">
        <v>1</v>
      </c>
      <c r="AD36" s="33" t="s">
        <v>716</v>
      </c>
      <c r="AE36" s="33" t="s">
        <v>716</v>
      </c>
      <c r="AF36" s="33"/>
      <c r="AG36" s="33"/>
      <c r="AH36" s="33" t="s">
        <v>716</v>
      </c>
      <c r="AI36" s="33"/>
      <c r="AJ36" s="33"/>
      <c r="AK36" s="33"/>
      <c r="AL36" s="54" t="s">
        <v>830</v>
      </c>
      <c r="AM36" s="33" t="s">
        <v>869</v>
      </c>
      <c r="AN36" s="33" t="s">
        <v>905</v>
      </c>
      <c r="AO36" s="33" t="s">
        <v>893</v>
      </c>
      <c r="AP36" s="33" t="s">
        <v>872</v>
      </c>
      <c r="AQ36" s="55" t="s">
        <v>916</v>
      </c>
      <c r="AR36" s="56">
        <v>9.6969696969696987E-3</v>
      </c>
    </row>
    <row r="37" spans="1:44" ht="132.6" x14ac:dyDescent="0.3">
      <c r="A37" s="33" t="s">
        <v>530</v>
      </c>
      <c r="B37" s="33">
        <v>5</v>
      </c>
      <c r="C37" s="34" t="s">
        <v>723</v>
      </c>
      <c r="D37" s="51" t="s">
        <v>882</v>
      </c>
      <c r="E37" s="33" t="s">
        <v>883</v>
      </c>
      <c r="F37" s="34" t="s">
        <v>717</v>
      </c>
      <c r="G37" s="33" t="s">
        <v>912</v>
      </c>
      <c r="H37" s="33" t="s">
        <v>864</v>
      </c>
      <c r="I37" s="34" t="s">
        <v>913</v>
      </c>
      <c r="J37" s="33" t="s">
        <v>555</v>
      </c>
      <c r="K37" s="52" t="s">
        <v>741</v>
      </c>
      <c r="L37" s="33" t="s">
        <v>557</v>
      </c>
      <c r="M37" s="52" t="s">
        <v>741</v>
      </c>
      <c r="N37" s="33" t="s">
        <v>866</v>
      </c>
      <c r="O37" s="34" t="s">
        <v>20</v>
      </c>
      <c r="P37" s="33" t="s">
        <v>867</v>
      </c>
      <c r="Q37" s="34" t="s">
        <v>714</v>
      </c>
      <c r="R37" s="33" t="s">
        <v>914</v>
      </c>
      <c r="S37" s="34" t="s">
        <v>723</v>
      </c>
      <c r="T37" s="33" t="s">
        <v>861</v>
      </c>
      <c r="U37" s="33" t="s">
        <v>742</v>
      </c>
      <c r="V37" s="34" t="s">
        <v>743</v>
      </c>
      <c r="W37" s="33" t="s">
        <v>530</v>
      </c>
      <c r="X37" s="34" t="s">
        <v>603</v>
      </c>
      <c r="Y37" s="57">
        <v>0.44</v>
      </c>
      <c r="Z37" s="57">
        <v>1</v>
      </c>
      <c r="AA37" s="57">
        <v>0.57350000000000001</v>
      </c>
      <c r="AB37" s="57">
        <v>0.62</v>
      </c>
      <c r="AC37" s="57">
        <v>0.18</v>
      </c>
      <c r="AD37" s="33" t="s">
        <v>716</v>
      </c>
      <c r="AE37" s="33"/>
      <c r="AF37" s="33"/>
      <c r="AG37" s="33"/>
      <c r="AH37" s="33" t="s">
        <v>716</v>
      </c>
      <c r="AI37" s="33" t="s">
        <v>716</v>
      </c>
      <c r="AJ37" s="33"/>
      <c r="AK37" s="33"/>
      <c r="AL37" s="54" t="s">
        <v>830</v>
      </c>
      <c r="AM37" s="33" t="s">
        <v>869</v>
      </c>
      <c r="AN37" s="33" t="s">
        <v>870</v>
      </c>
      <c r="AO37" s="33" t="s">
        <v>893</v>
      </c>
      <c r="AP37" s="33" t="s">
        <v>917</v>
      </c>
      <c r="AQ37" s="55" t="s">
        <v>896</v>
      </c>
      <c r="AR37" s="56">
        <v>9.6969696969696987E-3</v>
      </c>
    </row>
    <row r="38" spans="1:44" ht="122.4" x14ac:dyDescent="0.3">
      <c r="A38" s="33" t="s">
        <v>531</v>
      </c>
      <c r="B38" s="33">
        <v>5</v>
      </c>
      <c r="C38" s="34" t="s">
        <v>723</v>
      </c>
      <c r="D38" s="51" t="s">
        <v>882</v>
      </c>
      <c r="E38" s="33" t="s">
        <v>883</v>
      </c>
      <c r="F38" s="34" t="s">
        <v>717</v>
      </c>
      <c r="G38" s="33" t="s">
        <v>912</v>
      </c>
      <c r="H38" s="33" t="s">
        <v>864</v>
      </c>
      <c r="I38" s="34" t="s">
        <v>913</v>
      </c>
      <c r="J38" s="33" t="s">
        <v>555</v>
      </c>
      <c r="K38" s="52" t="s">
        <v>741</v>
      </c>
      <c r="L38" s="33" t="s">
        <v>557</v>
      </c>
      <c r="M38" s="52" t="s">
        <v>741</v>
      </c>
      <c r="N38" s="33" t="s">
        <v>866</v>
      </c>
      <c r="O38" s="34" t="s">
        <v>20</v>
      </c>
      <c r="P38" s="33" t="s">
        <v>867</v>
      </c>
      <c r="Q38" s="34" t="s">
        <v>714</v>
      </c>
      <c r="R38" s="33" t="s">
        <v>914</v>
      </c>
      <c r="S38" s="34" t="s">
        <v>723</v>
      </c>
      <c r="T38" s="33" t="s">
        <v>861</v>
      </c>
      <c r="U38" s="33" t="s">
        <v>742</v>
      </c>
      <c r="V38" s="34" t="s">
        <v>743</v>
      </c>
      <c r="W38" s="33" t="s">
        <v>531</v>
      </c>
      <c r="X38" s="34" t="s">
        <v>746</v>
      </c>
      <c r="Y38" s="57">
        <v>0.34</v>
      </c>
      <c r="Z38" s="57">
        <v>1</v>
      </c>
      <c r="AA38" s="57">
        <v>0.3286</v>
      </c>
      <c r="AB38" s="57">
        <v>0.56000000000000005</v>
      </c>
      <c r="AC38" s="57">
        <v>0.33</v>
      </c>
      <c r="AD38" s="33" t="s">
        <v>716</v>
      </c>
      <c r="AE38" s="33"/>
      <c r="AF38" s="33"/>
      <c r="AG38" s="33"/>
      <c r="AH38" s="33" t="s">
        <v>716</v>
      </c>
      <c r="AI38" s="33" t="s">
        <v>716</v>
      </c>
      <c r="AJ38" s="33"/>
      <c r="AK38" s="33"/>
      <c r="AL38" s="54" t="s">
        <v>830</v>
      </c>
      <c r="AM38" s="33" t="s">
        <v>869</v>
      </c>
      <c r="AN38" s="33" t="s">
        <v>870</v>
      </c>
      <c r="AO38" s="33" t="s">
        <v>893</v>
      </c>
      <c r="AP38" s="33" t="s">
        <v>917</v>
      </c>
      <c r="AQ38" s="55" t="s">
        <v>896</v>
      </c>
      <c r="AR38" s="56">
        <v>9.6969696969696987E-3</v>
      </c>
    </row>
    <row r="39" spans="1:44" ht="132.6" x14ac:dyDescent="0.3">
      <c r="A39" s="33" t="s">
        <v>532</v>
      </c>
      <c r="B39" s="33">
        <v>5</v>
      </c>
      <c r="C39" s="34" t="s">
        <v>723</v>
      </c>
      <c r="D39" s="51" t="s">
        <v>882</v>
      </c>
      <c r="E39" s="33" t="s">
        <v>883</v>
      </c>
      <c r="F39" s="34" t="s">
        <v>717</v>
      </c>
      <c r="G39" s="33" t="s">
        <v>912</v>
      </c>
      <c r="H39" s="33" t="s">
        <v>864</v>
      </c>
      <c r="I39" s="34" t="s">
        <v>913</v>
      </c>
      <c r="J39" s="33" t="s">
        <v>555</v>
      </c>
      <c r="K39" s="52" t="s">
        <v>741</v>
      </c>
      <c r="L39" s="33" t="s">
        <v>557</v>
      </c>
      <c r="M39" s="52" t="s">
        <v>741</v>
      </c>
      <c r="N39" s="33" t="s">
        <v>866</v>
      </c>
      <c r="O39" s="34" t="s">
        <v>20</v>
      </c>
      <c r="P39" s="33" t="s">
        <v>867</v>
      </c>
      <c r="Q39" s="34" t="s">
        <v>714</v>
      </c>
      <c r="R39" s="33" t="s">
        <v>914</v>
      </c>
      <c r="S39" s="34" t="s">
        <v>723</v>
      </c>
      <c r="T39" s="33" t="s">
        <v>861</v>
      </c>
      <c r="U39" s="33" t="s">
        <v>742</v>
      </c>
      <c r="V39" s="34" t="s">
        <v>743</v>
      </c>
      <c r="W39" s="33" t="s">
        <v>532</v>
      </c>
      <c r="X39" s="34" t="s">
        <v>164</v>
      </c>
      <c r="Y39" s="53">
        <v>100</v>
      </c>
      <c r="Z39" s="53">
        <v>700</v>
      </c>
      <c r="AA39" s="53">
        <v>120</v>
      </c>
      <c r="AB39" s="53">
        <v>350</v>
      </c>
      <c r="AC39" s="53">
        <v>250</v>
      </c>
      <c r="AD39" s="33" t="s">
        <v>716</v>
      </c>
      <c r="AE39" s="33"/>
      <c r="AF39" s="33"/>
      <c r="AG39" s="33"/>
      <c r="AH39" s="33" t="s">
        <v>716</v>
      </c>
      <c r="AI39" s="33" t="s">
        <v>716</v>
      </c>
      <c r="AJ39" s="33" t="s">
        <v>716</v>
      </c>
      <c r="AK39" s="33" t="s">
        <v>716</v>
      </c>
      <c r="AL39" s="54" t="s">
        <v>829</v>
      </c>
      <c r="AM39" s="33" t="s">
        <v>869</v>
      </c>
      <c r="AN39" s="33" t="s">
        <v>870</v>
      </c>
      <c r="AO39" s="33" t="s">
        <v>893</v>
      </c>
      <c r="AP39" s="33" t="s">
        <v>917</v>
      </c>
      <c r="AQ39" s="55" t="s">
        <v>896</v>
      </c>
      <c r="AR39" s="56">
        <v>9.6969696969696987E-3</v>
      </c>
    </row>
    <row r="40" spans="1:44" ht="81.599999999999994" x14ac:dyDescent="0.3">
      <c r="A40" s="33" t="s">
        <v>323</v>
      </c>
      <c r="B40" s="33">
        <v>5</v>
      </c>
      <c r="C40" s="34" t="s">
        <v>723</v>
      </c>
      <c r="D40" s="51" t="s">
        <v>861</v>
      </c>
      <c r="E40" s="33" t="s">
        <v>911</v>
      </c>
      <c r="F40" s="34" t="s">
        <v>93</v>
      </c>
      <c r="G40" s="33" t="s">
        <v>912</v>
      </c>
      <c r="H40" s="33" t="s">
        <v>864</v>
      </c>
      <c r="I40" s="34" t="s">
        <v>913</v>
      </c>
      <c r="J40" s="33" t="s">
        <v>555</v>
      </c>
      <c r="K40" s="52" t="s">
        <v>741</v>
      </c>
      <c r="L40" s="33" t="s">
        <v>557</v>
      </c>
      <c r="M40" s="52" t="s">
        <v>741</v>
      </c>
      <c r="N40" s="33" t="s">
        <v>866</v>
      </c>
      <c r="O40" s="34" t="s">
        <v>20</v>
      </c>
      <c r="P40" s="33" t="s">
        <v>867</v>
      </c>
      <c r="Q40" s="34" t="s">
        <v>714</v>
      </c>
      <c r="R40" s="33" t="s">
        <v>914</v>
      </c>
      <c r="S40" s="34" t="s">
        <v>723</v>
      </c>
      <c r="T40" s="33" t="s">
        <v>861</v>
      </c>
      <c r="U40" s="33" t="s">
        <v>742</v>
      </c>
      <c r="V40" s="34" t="s">
        <v>743</v>
      </c>
      <c r="W40" s="33" t="s">
        <v>323</v>
      </c>
      <c r="X40" s="34" t="s">
        <v>918</v>
      </c>
      <c r="Y40" s="57">
        <v>1</v>
      </c>
      <c r="Z40" s="57" t="s">
        <v>686</v>
      </c>
      <c r="AA40" s="57">
        <v>1</v>
      </c>
      <c r="AB40" s="57">
        <v>1</v>
      </c>
      <c r="AC40" s="57">
        <v>1</v>
      </c>
      <c r="AD40" s="33" t="s">
        <v>716</v>
      </c>
      <c r="AE40" s="33" t="s">
        <v>716</v>
      </c>
      <c r="AF40" s="33"/>
      <c r="AG40" s="33"/>
      <c r="AH40" s="33" t="s">
        <v>716</v>
      </c>
      <c r="AI40" s="33"/>
      <c r="AJ40" s="33"/>
      <c r="AK40" s="33"/>
      <c r="AL40" s="54" t="s">
        <v>830</v>
      </c>
      <c r="AM40" s="33" t="s">
        <v>869</v>
      </c>
      <c r="AN40" s="33" t="s">
        <v>905</v>
      </c>
      <c r="AO40" s="33" t="s">
        <v>893</v>
      </c>
      <c r="AP40" s="33" t="s">
        <v>872</v>
      </c>
      <c r="AQ40" s="55" t="s">
        <v>916</v>
      </c>
      <c r="AR40" s="56">
        <v>9.6969696969696987E-3</v>
      </c>
    </row>
    <row r="41" spans="1:44" ht="91.8" x14ac:dyDescent="0.3">
      <c r="A41" s="33" t="s">
        <v>533</v>
      </c>
      <c r="B41" s="33">
        <v>5</v>
      </c>
      <c r="C41" s="34" t="s">
        <v>723</v>
      </c>
      <c r="D41" s="51" t="s">
        <v>861</v>
      </c>
      <c r="E41" s="33" t="s">
        <v>911</v>
      </c>
      <c r="F41" s="34" t="s">
        <v>93</v>
      </c>
      <c r="G41" s="33" t="s">
        <v>912</v>
      </c>
      <c r="H41" s="33" t="s">
        <v>864</v>
      </c>
      <c r="I41" s="34" t="s">
        <v>913</v>
      </c>
      <c r="J41" s="33" t="s">
        <v>555</v>
      </c>
      <c r="K41" s="52" t="s">
        <v>741</v>
      </c>
      <c r="L41" s="33" t="s">
        <v>557</v>
      </c>
      <c r="M41" s="52" t="s">
        <v>741</v>
      </c>
      <c r="N41" s="33" t="s">
        <v>866</v>
      </c>
      <c r="O41" s="34" t="s">
        <v>20</v>
      </c>
      <c r="P41" s="33" t="s">
        <v>867</v>
      </c>
      <c r="Q41" s="34" t="s">
        <v>714</v>
      </c>
      <c r="R41" s="33" t="s">
        <v>914</v>
      </c>
      <c r="S41" s="34" t="s">
        <v>723</v>
      </c>
      <c r="T41" s="33" t="s">
        <v>861</v>
      </c>
      <c r="U41" s="33" t="s">
        <v>742</v>
      </c>
      <c r="V41" s="34" t="s">
        <v>743</v>
      </c>
      <c r="W41" s="33" t="s">
        <v>533</v>
      </c>
      <c r="X41" s="34" t="s">
        <v>747</v>
      </c>
      <c r="Y41" s="57">
        <v>0.65</v>
      </c>
      <c r="Z41" s="57">
        <v>0.7</v>
      </c>
      <c r="AA41" s="57">
        <v>0.74439999999999995</v>
      </c>
      <c r="AB41" s="57">
        <v>0.65</v>
      </c>
      <c r="AC41" s="57">
        <v>0.65</v>
      </c>
      <c r="AD41" s="33" t="s">
        <v>716</v>
      </c>
      <c r="AE41" s="33" t="s">
        <v>716</v>
      </c>
      <c r="AF41" s="33"/>
      <c r="AG41" s="33"/>
      <c r="AH41" s="33" t="s">
        <v>716</v>
      </c>
      <c r="AI41" s="33" t="s">
        <v>716</v>
      </c>
      <c r="AJ41" s="33" t="s">
        <v>716</v>
      </c>
      <c r="AK41" s="33" t="s">
        <v>716</v>
      </c>
      <c r="AL41" s="54" t="s">
        <v>830</v>
      </c>
      <c r="AM41" s="33" t="s">
        <v>869</v>
      </c>
      <c r="AN41" s="33" t="s">
        <v>905</v>
      </c>
      <c r="AO41" s="33" t="s">
        <v>893</v>
      </c>
      <c r="AP41" s="33" t="s">
        <v>872</v>
      </c>
      <c r="AQ41" s="55" t="s">
        <v>916</v>
      </c>
      <c r="AR41" s="56">
        <v>9.6969696969696987E-3</v>
      </c>
    </row>
    <row r="42" spans="1:44" ht="81.599999999999994" x14ac:dyDescent="0.3">
      <c r="A42" s="33" t="s">
        <v>534</v>
      </c>
      <c r="B42" s="33">
        <v>5</v>
      </c>
      <c r="C42" s="34" t="s">
        <v>723</v>
      </c>
      <c r="D42" s="51" t="s">
        <v>861</v>
      </c>
      <c r="E42" s="33" t="s">
        <v>911</v>
      </c>
      <c r="F42" s="34" t="s">
        <v>93</v>
      </c>
      <c r="G42" s="33" t="s">
        <v>912</v>
      </c>
      <c r="H42" s="33" t="s">
        <v>864</v>
      </c>
      <c r="I42" s="34" t="s">
        <v>913</v>
      </c>
      <c r="J42" s="33" t="s">
        <v>555</v>
      </c>
      <c r="K42" s="52" t="s">
        <v>741</v>
      </c>
      <c r="L42" s="33" t="s">
        <v>557</v>
      </c>
      <c r="M42" s="52" t="s">
        <v>741</v>
      </c>
      <c r="N42" s="33" t="s">
        <v>866</v>
      </c>
      <c r="O42" s="34" t="s">
        <v>20</v>
      </c>
      <c r="P42" s="33" t="s">
        <v>867</v>
      </c>
      <c r="Q42" s="34" t="s">
        <v>714</v>
      </c>
      <c r="R42" s="33" t="s">
        <v>914</v>
      </c>
      <c r="S42" s="34" t="s">
        <v>723</v>
      </c>
      <c r="T42" s="33" t="s">
        <v>861</v>
      </c>
      <c r="U42" s="33" t="s">
        <v>742</v>
      </c>
      <c r="V42" s="34" t="s">
        <v>743</v>
      </c>
      <c r="W42" s="33" t="s">
        <v>534</v>
      </c>
      <c r="X42" s="34" t="s">
        <v>748</v>
      </c>
      <c r="Y42" s="57">
        <v>1</v>
      </c>
      <c r="Z42" s="57">
        <v>1</v>
      </c>
      <c r="AA42" s="57">
        <v>0.95699999999999996</v>
      </c>
      <c r="AB42" s="57">
        <v>1</v>
      </c>
      <c r="AC42" s="57">
        <v>1</v>
      </c>
      <c r="AD42" s="33" t="s">
        <v>716</v>
      </c>
      <c r="AE42" s="33" t="s">
        <v>716</v>
      </c>
      <c r="AF42" s="33"/>
      <c r="AG42" s="33"/>
      <c r="AH42" s="33" t="s">
        <v>716</v>
      </c>
      <c r="AI42" s="33" t="s">
        <v>716</v>
      </c>
      <c r="AJ42" s="33"/>
      <c r="AK42" s="33"/>
      <c r="AL42" s="54" t="s">
        <v>830</v>
      </c>
      <c r="AM42" s="33" t="s">
        <v>869</v>
      </c>
      <c r="AN42" s="33" t="s">
        <v>905</v>
      </c>
      <c r="AO42" s="33" t="s">
        <v>893</v>
      </c>
      <c r="AP42" s="33" t="s">
        <v>872</v>
      </c>
      <c r="AQ42" s="55" t="s">
        <v>916</v>
      </c>
      <c r="AR42" s="56">
        <v>9.6969696969696987E-3</v>
      </c>
    </row>
    <row r="43" spans="1:44" ht="132.6" x14ac:dyDescent="0.3">
      <c r="A43" s="33" t="s">
        <v>535</v>
      </c>
      <c r="B43" s="33">
        <v>5</v>
      </c>
      <c r="C43" s="34" t="s">
        <v>723</v>
      </c>
      <c r="D43" s="51" t="s">
        <v>861</v>
      </c>
      <c r="E43" s="33" t="s">
        <v>911</v>
      </c>
      <c r="F43" s="34" t="s">
        <v>93</v>
      </c>
      <c r="G43" s="33" t="s">
        <v>912</v>
      </c>
      <c r="H43" s="33" t="s">
        <v>864</v>
      </c>
      <c r="I43" s="34" t="s">
        <v>913</v>
      </c>
      <c r="J43" s="33" t="s">
        <v>555</v>
      </c>
      <c r="K43" s="52" t="s">
        <v>741</v>
      </c>
      <c r="L43" s="33" t="s">
        <v>557</v>
      </c>
      <c r="M43" s="52" t="s">
        <v>741</v>
      </c>
      <c r="N43" s="33" t="s">
        <v>866</v>
      </c>
      <c r="O43" s="34" t="s">
        <v>20</v>
      </c>
      <c r="P43" s="33" t="s">
        <v>867</v>
      </c>
      <c r="Q43" s="34" t="s">
        <v>714</v>
      </c>
      <c r="R43" s="33" t="s">
        <v>914</v>
      </c>
      <c r="S43" s="34" t="s">
        <v>723</v>
      </c>
      <c r="T43" s="33" t="s">
        <v>861</v>
      </c>
      <c r="U43" s="33" t="s">
        <v>742</v>
      </c>
      <c r="V43" s="34" t="s">
        <v>743</v>
      </c>
      <c r="W43" s="33" t="s">
        <v>535</v>
      </c>
      <c r="X43" s="34" t="s">
        <v>749</v>
      </c>
      <c r="Y43" s="57">
        <v>0.25</v>
      </c>
      <c r="Z43" s="57">
        <v>1</v>
      </c>
      <c r="AA43" s="57">
        <v>0.35920000000000002</v>
      </c>
      <c r="AB43" s="57">
        <v>1</v>
      </c>
      <c r="AC43" s="57">
        <v>1</v>
      </c>
      <c r="AD43" s="33" t="s">
        <v>716</v>
      </c>
      <c r="AE43" s="33" t="s">
        <v>716</v>
      </c>
      <c r="AF43" s="33"/>
      <c r="AG43" s="33"/>
      <c r="AH43" s="33" t="s">
        <v>716</v>
      </c>
      <c r="AI43" s="33" t="s">
        <v>716</v>
      </c>
      <c r="AJ43" s="33" t="s">
        <v>716</v>
      </c>
      <c r="AK43" s="33" t="s">
        <v>716</v>
      </c>
      <c r="AL43" s="54" t="s">
        <v>830</v>
      </c>
      <c r="AM43" s="33" t="s">
        <v>869</v>
      </c>
      <c r="AN43" s="33" t="s">
        <v>905</v>
      </c>
      <c r="AO43" s="33" t="s">
        <v>893</v>
      </c>
      <c r="AP43" s="33" t="s">
        <v>875</v>
      </c>
      <c r="AQ43" s="55" t="s">
        <v>881</v>
      </c>
      <c r="AR43" s="56">
        <v>9.6969696969696987E-3</v>
      </c>
    </row>
    <row r="44" spans="1:44" ht="132.6" x14ac:dyDescent="0.3">
      <c r="A44" s="33" t="s">
        <v>536</v>
      </c>
      <c r="B44" s="33">
        <v>5</v>
      </c>
      <c r="C44" s="34" t="s">
        <v>723</v>
      </c>
      <c r="D44" s="51" t="s">
        <v>861</v>
      </c>
      <c r="E44" s="33" t="s">
        <v>911</v>
      </c>
      <c r="F44" s="34" t="s">
        <v>93</v>
      </c>
      <c r="G44" s="33" t="s">
        <v>912</v>
      </c>
      <c r="H44" s="33" t="s">
        <v>864</v>
      </c>
      <c r="I44" s="34" t="s">
        <v>913</v>
      </c>
      <c r="J44" s="33" t="s">
        <v>555</v>
      </c>
      <c r="K44" s="52" t="s">
        <v>741</v>
      </c>
      <c r="L44" s="33" t="s">
        <v>557</v>
      </c>
      <c r="M44" s="52" t="s">
        <v>741</v>
      </c>
      <c r="N44" s="33" t="s">
        <v>866</v>
      </c>
      <c r="O44" s="34" t="s">
        <v>20</v>
      </c>
      <c r="P44" s="33" t="s">
        <v>867</v>
      </c>
      <c r="Q44" s="34" t="s">
        <v>714</v>
      </c>
      <c r="R44" s="33" t="s">
        <v>914</v>
      </c>
      <c r="S44" s="34" t="s">
        <v>723</v>
      </c>
      <c r="T44" s="33" t="s">
        <v>861</v>
      </c>
      <c r="U44" s="33" t="s">
        <v>742</v>
      </c>
      <c r="V44" s="34" t="s">
        <v>743</v>
      </c>
      <c r="W44" s="33" t="s">
        <v>536</v>
      </c>
      <c r="X44" s="34" t="s">
        <v>919</v>
      </c>
      <c r="Y44" s="57">
        <v>0.12</v>
      </c>
      <c r="Z44" s="57">
        <v>0.65</v>
      </c>
      <c r="AA44" s="57">
        <v>0.17050000000000001</v>
      </c>
      <c r="AB44" s="57">
        <v>0.55000000000000004</v>
      </c>
      <c r="AC44" s="57">
        <v>0.55000000000000004</v>
      </c>
      <c r="AD44" s="33" t="s">
        <v>716</v>
      </c>
      <c r="AE44" s="33"/>
      <c r="AF44" s="33"/>
      <c r="AG44" s="33"/>
      <c r="AH44" s="33" t="s">
        <v>716</v>
      </c>
      <c r="AI44" s="33" t="s">
        <v>716</v>
      </c>
      <c r="AJ44" s="33" t="s">
        <v>716</v>
      </c>
      <c r="AK44" s="33" t="s">
        <v>716</v>
      </c>
      <c r="AL44" s="54" t="s">
        <v>830</v>
      </c>
      <c r="AM44" s="33" t="s">
        <v>869</v>
      </c>
      <c r="AN44" s="33" t="s">
        <v>905</v>
      </c>
      <c r="AO44" s="33" t="s">
        <v>893</v>
      </c>
      <c r="AP44" s="33" t="s">
        <v>875</v>
      </c>
      <c r="AQ44" s="55" t="s">
        <v>881</v>
      </c>
      <c r="AR44" s="56">
        <v>9.6969696969696987E-3</v>
      </c>
    </row>
    <row r="45" spans="1:44" ht="91.8" x14ac:dyDescent="0.3">
      <c r="A45" s="33" t="s">
        <v>537</v>
      </c>
      <c r="B45" s="33">
        <v>5</v>
      </c>
      <c r="C45" s="34" t="s">
        <v>723</v>
      </c>
      <c r="D45" s="51" t="s">
        <v>861</v>
      </c>
      <c r="E45" s="33" t="s">
        <v>911</v>
      </c>
      <c r="F45" s="34" t="s">
        <v>93</v>
      </c>
      <c r="G45" s="33" t="s">
        <v>912</v>
      </c>
      <c r="H45" s="33" t="s">
        <v>864</v>
      </c>
      <c r="I45" s="34" t="s">
        <v>913</v>
      </c>
      <c r="J45" s="33" t="s">
        <v>555</v>
      </c>
      <c r="K45" s="52" t="s">
        <v>741</v>
      </c>
      <c r="L45" s="33" t="s">
        <v>557</v>
      </c>
      <c r="M45" s="52" t="s">
        <v>741</v>
      </c>
      <c r="N45" s="33" t="s">
        <v>866</v>
      </c>
      <c r="O45" s="34" t="s">
        <v>20</v>
      </c>
      <c r="P45" s="33" t="s">
        <v>867</v>
      </c>
      <c r="Q45" s="34" t="s">
        <v>714</v>
      </c>
      <c r="R45" s="33" t="s">
        <v>914</v>
      </c>
      <c r="S45" s="34" t="s">
        <v>723</v>
      </c>
      <c r="T45" s="33" t="s">
        <v>861</v>
      </c>
      <c r="U45" s="33" t="s">
        <v>742</v>
      </c>
      <c r="V45" s="34" t="s">
        <v>743</v>
      </c>
      <c r="W45" s="33" t="s">
        <v>537</v>
      </c>
      <c r="X45" s="34" t="s">
        <v>165</v>
      </c>
      <c r="Y45" s="57">
        <v>0.25</v>
      </c>
      <c r="Z45" s="57">
        <v>1</v>
      </c>
      <c r="AA45" s="57">
        <v>0.2581</v>
      </c>
      <c r="AB45" s="57">
        <v>0.5</v>
      </c>
      <c r="AC45" s="57">
        <v>0.25</v>
      </c>
      <c r="AD45" s="33" t="s">
        <v>716</v>
      </c>
      <c r="AE45" s="33"/>
      <c r="AF45" s="33"/>
      <c r="AG45" s="33"/>
      <c r="AH45" s="33" t="s">
        <v>716</v>
      </c>
      <c r="AI45" s="33" t="s">
        <v>716</v>
      </c>
      <c r="AJ45" s="33"/>
      <c r="AK45" s="33"/>
      <c r="AL45" s="54" t="s">
        <v>830</v>
      </c>
      <c r="AM45" s="33" t="s">
        <v>869</v>
      </c>
      <c r="AN45" s="33" t="s">
        <v>870</v>
      </c>
      <c r="AO45" s="33" t="s">
        <v>893</v>
      </c>
      <c r="AP45" s="33" t="s">
        <v>875</v>
      </c>
      <c r="AQ45" s="55" t="s">
        <v>881</v>
      </c>
      <c r="AR45" s="56">
        <v>9.6969696969696987E-3</v>
      </c>
    </row>
    <row r="46" spans="1:44" ht="142.80000000000001" x14ac:dyDescent="0.3">
      <c r="A46" s="33" t="s">
        <v>538</v>
      </c>
      <c r="B46" s="33">
        <v>5</v>
      </c>
      <c r="C46" s="34" t="s">
        <v>723</v>
      </c>
      <c r="D46" s="51" t="s">
        <v>882</v>
      </c>
      <c r="E46" s="33" t="s">
        <v>883</v>
      </c>
      <c r="F46" s="34" t="s">
        <v>717</v>
      </c>
      <c r="G46" s="33" t="s">
        <v>912</v>
      </c>
      <c r="H46" s="33" t="s">
        <v>864</v>
      </c>
      <c r="I46" s="34" t="s">
        <v>913</v>
      </c>
      <c r="J46" s="33" t="s">
        <v>555</v>
      </c>
      <c r="K46" s="52" t="s">
        <v>741</v>
      </c>
      <c r="L46" s="33" t="s">
        <v>557</v>
      </c>
      <c r="M46" s="52" t="s">
        <v>741</v>
      </c>
      <c r="N46" s="33" t="s">
        <v>866</v>
      </c>
      <c r="O46" s="34" t="s">
        <v>20</v>
      </c>
      <c r="P46" s="33" t="s">
        <v>867</v>
      </c>
      <c r="Q46" s="34" t="s">
        <v>714</v>
      </c>
      <c r="R46" s="33" t="s">
        <v>914</v>
      </c>
      <c r="S46" s="34" t="s">
        <v>723</v>
      </c>
      <c r="T46" s="33" t="s">
        <v>861</v>
      </c>
      <c r="U46" s="33" t="s">
        <v>742</v>
      </c>
      <c r="V46" s="34" t="s">
        <v>743</v>
      </c>
      <c r="W46" s="33" t="s">
        <v>538</v>
      </c>
      <c r="X46" s="34" t="s">
        <v>750</v>
      </c>
      <c r="Y46" s="57">
        <v>0.5</v>
      </c>
      <c r="Z46" s="57">
        <v>1</v>
      </c>
      <c r="AA46" s="57">
        <v>0.5</v>
      </c>
      <c r="AB46" s="57">
        <v>0.67</v>
      </c>
      <c r="AC46" s="57">
        <v>0.17</v>
      </c>
      <c r="AD46" s="33" t="s">
        <v>716</v>
      </c>
      <c r="AE46" s="33"/>
      <c r="AF46" s="33"/>
      <c r="AG46" s="33"/>
      <c r="AH46" s="33" t="s">
        <v>716</v>
      </c>
      <c r="AI46" s="33" t="s">
        <v>716</v>
      </c>
      <c r="AJ46" s="33" t="s">
        <v>716</v>
      </c>
      <c r="AK46" s="33" t="s">
        <v>716</v>
      </c>
      <c r="AL46" s="54" t="s">
        <v>830</v>
      </c>
      <c r="AM46" s="33" t="s">
        <v>869</v>
      </c>
      <c r="AN46" s="33" t="s">
        <v>870</v>
      </c>
      <c r="AO46" s="33" t="s">
        <v>893</v>
      </c>
      <c r="AP46" s="33" t="s">
        <v>875</v>
      </c>
      <c r="AQ46" s="55" t="s">
        <v>881</v>
      </c>
      <c r="AR46" s="56">
        <v>9.6969696969696987E-3</v>
      </c>
    </row>
    <row r="47" spans="1:44" ht="142.80000000000001" x14ac:dyDescent="0.3">
      <c r="A47" s="33" t="s">
        <v>347</v>
      </c>
      <c r="B47" s="33">
        <v>6</v>
      </c>
      <c r="C47" s="34" t="s">
        <v>751</v>
      </c>
      <c r="D47" s="51" t="s">
        <v>906</v>
      </c>
      <c r="E47" s="33" t="s">
        <v>920</v>
      </c>
      <c r="F47" s="34" t="s">
        <v>752</v>
      </c>
      <c r="G47" s="33" t="s">
        <v>921</v>
      </c>
      <c r="H47" s="33" t="s">
        <v>922</v>
      </c>
      <c r="I47" s="34" t="s">
        <v>923</v>
      </c>
      <c r="J47" s="32" t="s">
        <v>576</v>
      </c>
      <c r="K47" s="52" t="s">
        <v>753</v>
      </c>
      <c r="L47" s="33" t="s">
        <v>578</v>
      </c>
      <c r="M47" s="52" t="s">
        <v>753</v>
      </c>
      <c r="N47" s="33" t="s">
        <v>924</v>
      </c>
      <c r="O47" s="34" t="s">
        <v>26</v>
      </c>
      <c r="P47" s="33" t="s">
        <v>925</v>
      </c>
      <c r="Q47" s="34" t="s">
        <v>30</v>
      </c>
      <c r="R47" s="33" t="s">
        <v>926</v>
      </c>
      <c r="S47" s="34" t="s">
        <v>927</v>
      </c>
      <c r="T47" s="33" t="s">
        <v>906</v>
      </c>
      <c r="U47" s="33" t="s">
        <v>754</v>
      </c>
      <c r="V47" s="34" t="s">
        <v>349</v>
      </c>
      <c r="W47" s="33" t="s">
        <v>347</v>
      </c>
      <c r="X47" s="34" t="s">
        <v>268</v>
      </c>
      <c r="Y47" s="57">
        <v>1</v>
      </c>
      <c r="Z47" s="57" t="s">
        <v>686</v>
      </c>
      <c r="AA47" s="57">
        <v>0.9798</v>
      </c>
      <c r="AB47" s="57">
        <v>1</v>
      </c>
      <c r="AC47" s="57">
        <v>1</v>
      </c>
      <c r="AD47" s="33" t="s">
        <v>716</v>
      </c>
      <c r="AE47" s="33" t="s">
        <v>716</v>
      </c>
      <c r="AF47" s="33"/>
      <c r="AG47" s="33"/>
      <c r="AH47" s="33" t="s">
        <v>716</v>
      </c>
      <c r="AI47" s="33"/>
      <c r="AJ47" s="33"/>
      <c r="AK47" s="33"/>
      <c r="AL47" s="54" t="s">
        <v>830</v>
      </c>
      <c r="AM47" s="33" t="s">
        <v>869</v>
      </c>
      <c r="AN47" s="33" t="s">
        <v>870</v>
      </c>
      <c r="AO47" s="33" t="s">
        <v>877</v>
      </c>
      <c r="AP47" s="33" t="s">
        <v>928</v>
      </c>
      <c r="AQ47" s="55" t="s">
        <v>896</v>
      </c>
      <c r="AR47" s="56">
        <v>5.9574468085106377E-3</v>
      </c>
    </row>
    <row r="48" spans="1:44" ht="193.8" x14ac:dyDescent="0.3">
      <c r="A48" s="33" t="s">
        <v>345</v>
      </c>
      <c r="B48" s="33">
        <v>6</v>
      </c>
      <c r="C48" s="34" t="s">
        <v>751</v>
      </c>
      <c r="D48" s="51" t="s">
        <v>906</v>
      </c>
      <c r="E48" s="33" t="s">
        <v>920</v>
      </c>
      <c r="F48" s="34" t="s">
        <v>752</v>
      </c>
      <c r="G48" s="33" t="s">
        <v>921</v>
      </c>
      <c r="H48" s="33" t="s">
        <v>922</v>
      </c>
      <c r="I48" s="34" t="s">
        <v>923</v>
      </c>
      <c r="J48" s="32" t="s">
        <v>576</v>
      </c>
      <c r="K48" s="52" t="s">
        <v>753</v>
      </c>
      <c r="L48" s="33" t="s">
        <v>578</v>
      </c>
      <c r="M48" s="52" t="s">
        <v>753</v>
      </c>
      <c r="N48" s="33" t="s">
        <v>924</v>
      </c>
      <c r="O48" s="34" t="s">
        <v>26</v>
      </c>
      <c r="P48" s="33" t="s">
        <v>929</v>
      </c>
      <c r="Q48" s="34" t="s">
        <v>28</v>
      </c>
      <c r="R48" s="33" t="s">
        <v>930</v>
      </c>
      <c r="S48" s="34" t="s">
        <v>751</v>
      </c>
      <c r="T48" s="33" t="s">
        <v>906</v>
      </c>
      <c r="U48" s="33" t="s">
        <v>754</v>
      </c>
      <c r="V48" s="34" t="s">
        <v>349</v>
      </c>
      <c r="W48" s="33" t="s">
        <v>345</v>
      </c>
      <c r="X48" s="34" t="s">
        <v>269</v>
      </c>
      <c r="Y48" s="57">
        <v>1</v>
      </c>
      <c r="Z48" s="57" t="s">
        <v>686</v>
      </c>
      <c r="AA48" s="57">
        <v>6.8000000000000005E-2</v>
      </c>
      <c r="AB48" s="57">
        <v>0.04</v>
      </c>
      <c r="AC48" s="57">
        <v>1</v>
      </c>
      <c r="AD48" s="33" t="s">
        <v>716</v>
      </c>
      <c r="AE48" s="33"/>
      <c r="AF48" s="33"/>
      <c r="AG48" s="33"/>
      <c r="AH48" s="33" t="s">
        <v>716</v>
      </c>
      <c r="AI48" s="33"/>
      <c r="AJ48" s="33"/>
      <c r="AK48" s="33"/>
      <c r="AL48" s="54" t="s">
        <v>830</v>
      </c>
      <c r="AM48" s="33" t="s">
        <v>869</v>
      </c>
      <c r="AN48" s="33" t="s">
        <v>931</v>
      </c>
      <c r="AO48" s="33" t="s">
        <v>877</v>
      </c>
      <c r="AP48" s="33" t="s">
        <v>875</v>
      </c>
      <c r="AQ48" s="55" t="s">
        <v>881</v>
      </c>
      <c r="AR48" s="56">
        <v>5.9574468085106377E-3</v>
      </c>
    </row>
    <row r="49" spans="1:44" ht="193.8" x14ac:dyDescent="0.3">
      <c r="A49" s="33" t="s">
        <v>346</v>
      </c>
      <c r="B49" s="33">
        <v>6</v>
      </c>
      <c r="C49" s="34" t="s">
        <v>751</v>
      </c>
      <c r="D49" s="51" t="s">
        <v>906</v>
      </c>
      <c r="E49" s="33" t="s">
        <v>920</v>
      </c>
      <c r="F49" s="34" t="s">
        <v>752</v>
      </c>
      <c r="G49" s="33" t="s">
        <v>921</v>
      </c>
      <c r="H49" s="33" t="s">
        <v>922</v>
      </c>
      <c r="I49" s="34" t="s">
        <v>923</v>
      </c>
      <c r="J49" s="32" t="s">
        <v>576</v>
      </c>
      <c r="K49" s="52" t="s">
        <v>753</v>
      </c>
      <c r="L49" s="33" t="s">
        <v>578</v>
      </c>
      <c r="M49" s="52" t="s">
        <v>753</v>
      </c>
      <c r="N49" s="33" t="s">
        <v>924</v>
      </c>
      <c r="O49" s="34" t="s">
        <v>26</v>
      </c>
      <c r="P49" s="33" t="s">
        <v>932</v>
      </c>
      <c r="Q49" s="34" t="s">
        <v>29</v>
      </c>
      <c r="R49" s="33" t="s">
        <v>930</v>
      </c>
      <c r="S49" s="34" t="s">
        <v>751</v>
      </c>
      <c r="T49" s="33" t="s">
        <v>906</v>
      </c>
      <c r="U49" s="33" t="s">
        <v>754</v>
      </c>
      <c r="V49" s="34" t="s">
        <v>349</v>
      </c>
      <c r="W49" s="33" t="s">
        <v>346</v>
      </c>
      <c r="X49" s="34" t="s">
        <v>270</v>
      </c>
      <c r="Y49" s="57">
        <v>0.87</v>
      </c>
      <c r="Z49" s="57" t="s">
        <v>686</v>
      </c>
      <c r="AA49" s="57">
        <v>0.87129999999999996</v>
      </c>
      <c r="AB49" s="57">
        <v>0.87</v>
      </c>
      <c r="AC49" s="57">
        <v>0.87</v>
      </c>
      <c r="AD49" s="33" t="s">
        <v>716</v>
      </c>
      <c r="AE49" s="33" t="s">
        <v>716</v>
      </c>
      <c r="AF49" s="33"/>
      <c r="AG49" s="33"/>
      <c r="AH49" s="33" t="s">
        <v>716</v>
      </c>
      <c r="AI49" s="33"/>
      <c r="AJ49" s="33"/>
      <c r="AK49" s="33"/>
      <c r="AL49" s="54" t="s">
        <v>830</v>
      </c>
      <c r="AM49" s="33" t="s">
        <v>869</v>
      </c>
      <c r="AN49" s="33" t="s">
        <v>870</v>
      </c>
      <c r="AO49" s="33" t="s">
        <v>877</v>
      </c>
      <c r="AP49" s="33" t="s">
        <v>928</v>
      </c>
      <c r="AQ49" s="55" t="s">
        <v>896</v>
      </c>
      <c r="AR49" s="56">
        <v>5.9574468085106377E-3</v>
      </c>
    </row>
    <row r="50" spans="1:44" ht="193.8" x14ac:dyDescent="0.3">
      <c r="A50" s="33" t="s">
        <v>344</v>
      </c>
      <c r="B50" s="33">
        <v>6</v>
      </c>
      <c r="C50" s="34" t="s">
        <v>751</v>
      </c>
      <c r="D50" s="51" t="s">
        <v>906</v>
      </c>
      <c r="E50" s="33" t="s">
        <v>920</v>
      </c>
      <c r="F50" s="34" t="s">
        <v>752</v>
      </c>
      <c r="G50" s="33" t="s">
        <v>921</v>
      </c>
      <c r="H50" s="33" t="s">
        <v>922</v>
      </c>
      <c r="I50" s="34" t="s">
        <v>923</v>
      </c>
      <c r="J50" s="32" t="s">
        <v>576</v>
      </c>
      <c r="K50" s="52" t="s">
        <v>753</v>
      </c>
      <c r="L50" s="33" t="s">
        <v>578</v>
      </c>
      <c r="M50" s="52" t="s">
        <v>753</v>
      </c>
      <c r="N50" s="33" t="s">
        <v>924</v>
      </c>
      <c r="O50" s="34" t="s">
        <v>26</v>
      </c>
      <c r="P50" s="33" t="s">
        <v>933</v>
      </c>
      <c r="Q50" s="34" t="s">
        <v>27</v>
      </c>
      <c r="R50" s="33" t="s">
        <v>930</v>
      </c>
      <c r="S50" s="34" t="s">
        <v>751</v>
      </c>
      <c r="T50" s="33" t="s">
        <v>906</v>
      </c>
      <c r="U50" s="33" t="s">
        <v>754</v>
      </c>
      <c r="V50" s="34" t="s">
        <v>349</v>
      </c>
      <c r="W50" s="33" t="s">
        <v>344</v>
      </c>
      <c r="X50" s="34" t="s">
        <v>934</v>
      </c>
      <c r="Y50" s="57">
        <v>0.35</v>
      </c>
      <c r="Z50" s="57">
        <v>1</v>
      </c>
      <c r="AA50" s="57">
        <v>0.31590000000000001</v>
      </c>
      <c r="AB50" s="57">
        <v>1</v>
      </c>
      <c r="AC50" s="57">
        <v>1</v>
      </c>
      <c r="AD50" s="33" t="s">
        <v>716</v>
      </c>
      <c r="AE50" s="33"/>
      <c r="AF50" s="33"/>
      <c r="AG50" s="33"/>
      <c r="AH50" s="33" t="s">
        <v>716</v>
      </c>
      <c r="AI50" s="33" t="s">
        <v>716</v>
      </c>
      <c r="AJ50" s="33"/>
      <c r="AK50" s="33"/>
      <c r="AL50" s="54" t="s">
        <v>830</v>
      </c>
      <c r="AM50" s="33" t="s">
        <v>869</v>
      </c>
      <c r="AN50" s="33" t="s">
        <v>870</v>
      </c>
      <c r="AO50" s="33" t="s">
        <v>877</v>
      </c>
      <c r="AP50" s="33" t="s">
        <v>875</v>
      </c>
      <c r="AQ50" s="55" t="s">
        <v>881</v>
      </c>
      <c r="AR50" s="56">
        <v>5.9574468085106377E-3</v>
      </c>
    </row>
    <row r="51" spans="1:44" ht="193.8" x14ac:dyDescent="0.3">
      <c r="A51" s="33" t="s">
        <v>444</v>
      </c>
      <c r="B51" s="33">
        <v>6</v>
      </c>
      <c r="C51" s="34" t="s">
        <v>751</v>
      </c>
      <c r="D51" s="51" t="s">
        <v>906</v>
      </c>
      <c r="E51" s="33" t="s">
        <v>935</v>
      </c>
      <c r="F51" s="34" t="s">
        <v>755</v>
      </c>
      <c r="G51" s="33" t="s">
        <v>936</v>
      </c>
      <c r="H51" s="33" t="s">
        <v>937</v>
      </c>
      <c r="I51" s="34" t="s">
        <v>938</v>
      </c>
      <c r="J51" s="32" t="s">
        <v>576</v>
      </c>
      <c r="K51" s="52" t="s">
        <v>753</v>
      </c>
      <c r="L51" s="33" t="s">
        <v>578</v>
      </c>
      <c r="M51" s="52" t="s">
        <v>753</v>
      </c>
      <c r="N51" s="33" t="s">
        <v>939</v>
      </c>
      <c r="O51" s="34" t="s">
        <v>88</v>
      </c>
      <c r="P51" s="33" t="s">
        <v>940</v>
      </c>
      <c r="Q51" s="34" t="s">
        <v>40</v>
      </c>
      <c r="R51" s="33" t="s">
        <v>930</v>
      </c>
      <c r="S51" s="34" t="s">
        <v>751</v>
      </c>
      <c r="T51" s="33" t="s">
        <v>906</v>
      </c>
      <c r="U51" s="33" t="s">
        <v>756</v>
      </c>
      <c r="V51" s="34" t="s">
        <v>446</v>
      </c>
      <c r="W51" s="33" t="s">
        <v>444</v>
      </c>
      <c r="X51" s="34" t="s">
        <v>757</v>
      </c>
      <c r="Y51" s="57">
        <v>1</v>
      </c>
      <c r="Z51" s="57">
        <v>1</v>
      </c>
      <c r="AA51" s="57">
        <v>0.98129999999999995</v>
      </c>
      <c r="AB51" s="57">
        <v>1</v>
      </c>
      <c r="AC51" s="57">
        <v>1</v>
      </c>
      <c r="AD51" s="33" t="s">
        <v>716</v>
      </c>
      <c r="AE51" s="33" t="s">
        <v>716</v>
      </c>
      <c r="AF51" s="33"/>
      <c r="AG51" s="33" t="s">
        <v>716</v>
      </c>
      <c r="AH51" s="33" t="s">
        <v>716</v>
      </c>
      <c r="AI51" s="33" t="s">
        <v>716</v>
      </c>
      <c r="AJ51" s="33"/>
      <c r="AK51" s="33"/>
      <c r="AL51" s="54" t="s">
        <v>830</v>
      </c>
      <c r="AM51" s="33" t="s">
        <v>874</v>
      </c>
      <c r="AN51" s="33" t="s">
        <v>870</v>
      </c>
      <c r="AO51" s="33" t="s">
        <v>877</v>
      </c>
      <c r="AP51" s="33" t="s">
        <v>872</v>
      </c>
      <c r="AQ51" s="55" t="s">
        <v>916</v>
      </c>
      <c r="AR51" s="56">
        <v>5.9574468085106377E-3</v>
      </c>
    </row>
    <row r="52" spans="1:44" ht="193.8" x14ac:dyDescent="0.3">
      <c r="A52" s="33" t="s">
        <v>445</v>
      </c>
      <c r="B52" s="33">
        <v>6</v>
      </c>
      <c r="C52" s="34" t="s">
        <v>751</v>
      </c>
      <c r="D52" s="51" t="s">
        <v>906</v>
      </c>
      <c r="E52" s="33" t="s">
        <v>935</v>
      </c>
      <c r="F52" s="34" t="s">
        <v>755</v>
      </c>
      <c r="G52" s="33" t="s">
        <v>936</v>
      </c>
      <c r="H52" s="33" t="s">
        <v>937</v>
      </c>
      <c r="I52" s="34" t="s">
        <v>938</v>
      </c>
      <c r="J52" s="32" t="s">
        <v>576</v>
      </c>
      <c r="K52" s="52" t="s">
        <v>753</v>
      </c>
      <c r="L52" s="33" t="s">
        <v>578</v>
      </c>
      <c r="M52" s="52" t="s">
        <v>753</v>
      </c>
      <c r="N52" s="33" t="s">
        <v>939</v>
      </c>
      <c r="O52" s="34" t="s">
        <v>88</v>
      </c>
      <c r="P52" s="33" t="s">
        <v>940</v>
      </c>
      <c r="Q52" s="34" t="s">
        <v>40</v>
      </c>
      <c r="R52" s="33" t="s">
        <v>930</v>
      </c>
      <c r="S52" s="34" t="s">
        <v>751</v>
      </c>
      <c r="T52" s="33" t="s">
        <v>906</v>
      </c>
      <c r="U52" s="33" t="s">
        <v>756</v>
      </c>
      <c r="V52" s="34" t="s">
        <v>446</v>
      </c>
      <c r="W52" s="33" t="s">
        <v>445</v>
      </c>
      <c r="X52" s="34" t="s">
        <v>758</v>
      </c>
      <c r="Y52" s="57">
        <v>1</v>
      </c>
      <c r="Z52" s="57">
        <v>1</v>
      </c>
      <c r="AA52" s="57">
        <v>0.88970000000000005</v>
      </c>
      <c r="AB52" s="57">
        <v>1</v>
      </c>
      <c r="AC52" s="57">
        <v>1</v>
      </c>
      <c r="AD52" s="33" t="s">
        <v>716</v>
      </c>
      <c r="AE52" s="33" t="s">
        <v>716</v>
      </c>
      <c r="AF52" s="33"/>
      <c r="AG52" s="33" t="s">
        <v>716</v>
      </c>
      <c r="AH52" s="33" t="s">
        <v>716</v>
      </c>
      <c r="AI52" s="33" t="s">
        <v>716</v>
      </c>
      <c r="AJ52" s="33"/>
      <c r="AK52" s="33"/>
      <c r="AL52" s="54" t="s">
        <v>830</v>
      </c>
      <c r="AM52" s="33" t="s">
        <v>874</v>
      </c>
      <c r="AN52" s="33" t="s">
        <v>870</v>
      </c>
      <c r="AO52" s="33" t="s">
        <v>877</v>
      </c>
      <c r="AP52" s="33" t="s">
        <v>872</v>
      </c>
      <c r="AQ52" s="55" t="s">
        <v>916</v>
      </c>
      <c r="AR52" s="56">
        <v>5.9574468085106377E-3</v>
      </c>
    </row>
    <row r="53" spans="1:44" ht="142.80000000000001" x14ac:dyDescent="0.3">
      <c r="A53" s="33" t="s">
        <v>438</v>
      </c>
      <c r="B53" s="33">
        <v>6</v>
      </c>
      <c r="C53" s="34" t="s">
        <v>751</v>
      </c>
      <c r="D53" s="51" t="s">
        <v>906</v>
      </c>
      <c r="E53" s="33" t="s">
        <v>920</v>
      </c>
      <c r="F53" s="34" t="s">
        <v>752</v>
      </c>
      <c r="G53" s="33" t="s">
        <v>941</v>
      </c>
      <c r="H53" s="33" t="s">
        <v>942</v>
      </c>
      <c r="I53" s="34" t="s">
        <v>943</v>
      </c>
      <c r="J53" s="32" t="s">
        <v>576</v>
      </c>
      <c r="K53" s="52" t="s">
        <v>753</v>
      </c>
      <c r="L53" s="33" t="s">
        <v>578</v>
      </c>
      <c r="M53" s="52" t="s">
        <v>753</v>
      </c>
      <c r="N53" s="33" t="s">
        <v>866</v>
      </c>
      <c r="O53" s="34" t="s">
        <v>20</v>
      </c>
      <c r="P53" s="33" t="s">
        <v>867</v>
      </c>
      <c r="Q53" s="34" t="s">
        <v>714</v>
      </c>
      <c r="R53" s="33" t="s">
        <v>904</v>
      </c>
      <c r="S53" s="34" t="s">
        <v>731</v>
      </c>
      <c r="T53" s="33" t="s">
        <v>906</v>
      </c>
      <c r="U53" s="33" t="s">
        <v>759</v>
      </c>
      <c r="V53" s="34" t="s">
        <v>443</v>
      </c>
      <c r="W53" s="33" t="s">
        <v>438</v>
      </c>
      <c r="X53" s="34" t="s">
        <v>944</v>
      </c>
      <c r="Y53" s="57">
        <v>0.8</v>
      </c>
      <c r="Z53" s="57">
        <v>0.8</v>
      </c>
      <c r="AA53" s="57">
        <v>0.82869999999999999</v>
      </c>
      <c r="AB53" s="57">
        <v>0.85</v>
      </c>
      <c r="AC53" s="57">
        <v>0.85</v>
      </c>
      <c r="AD53" s="33" t="s">
        <v>716</v>
      </c>
      <c r="AE53" s="33"/>
      <c r="AF53" s="33"/>
      <c r="AG53" s="33"/>
      <c r="AH53" s="33" t="s">
        <v>716</v>
      </c>
      <c r="AI53" s="33" t="s">
        <v>716</v>
      </c>
      <c r="AJ53" s="33"/>
      <c r="AK53" s="33"/>
      <c r="AL53" s="54" t="s">
        <v>830</v>
      </c>
      <c r="AM53" s="33" t="s">
        <v>869</v>
      </c>
      <c r="AN53" s="33" t="s">
        <v>870</v>
      </c>
      <c r="AO53" s="33" t="s">
        <v>877</v>
      </c>
      <c r="AP53" s="33" t="s">
        <v>875</v>
      </c>
      <c r="AQ53" s="55" t="s">
        <v>881</v>
      </c>
      <c r="AR53" s="56">
        <v>5.9574468085106377E-3</v>
      </c>
    </row>
    <row r="54" spans="1:44" ht="193.8" x14ac:dyDescent="0.3">
      <c r="A54" s="33" t="s">
        <v>350</v>
      </c>
      <c r="B54" s="33">
        <v>6</v>
      </c>
      <c r="C54" s="34" t="s">
        <v>751</v>
      </c>
      <c r="D54" s="51" t="s">
        <v>906</v>
      </c>
      <c r="E54" s="33" t="s">
        <v>907</v>
      </c>
      <c r="F54" s="34" t="s">
        <v>735</v>
      </c>
      <c r="G54" s="33" t="s">
        <v>936</v>
      </c>
      <c r="H54" s="33" t="s">
        <v>937</v>
      </c>
      <c r="I54" s="34" t="s">
        <v>938</v>
      </c>
      <c r="J54" s="32" t="s">
        <v>576</v>
      </c>
      <c r="K54" s="52" t="s">
        <v>753</v>
      </c>
      <c r="L54" s="33" t="s">
        <v>578</v>
      </c>
      <c r="M54" s="52" t="s">
        <v>753</v>
      </c>
      <c r="N54" s="33" t="s">
        <v>866</v>
      </c>
      <c r="O54" s="34" t="s">
        <v>20</v>
      </c>
      <c r="P54" s="33" t="s">
        <v>867</v>
      </c>
      <c r="Q54" s="34" t="s">
        <v>714</v>
      </c>
      <c r="R54" s="33" t="s">
        <v>930</v>
      </c>
      <c r="S54" s="34" t="s">
        <v>751</v>
      </c>
      <c r="T54" s="33" t="s">
        <v>906</v>
      </c>
      <c r="U54" s="33" t="s">
        <v>760</v>
      </c>
      <c r="V54" s="34" t="s">
        <v>360</v>
      </c>
      <c r="W54" s="33" t="s">
        <v>350</v>
      </c>
      <c r="X54" s="34" t="s">
        <v>351</v>
      </c>
      <c r="Y54" s="53">
        <v>8</v>
      </c>
      <c r="Z54" s="53">
        <v>26</v>
      </c>
      <c r="AA54" s="53">
        <v>8</v>
      </c>
      <c r="AB54" s="53">
        <v>14</v>
      </c>
      <c r="AC54" s="53">
        <v>6</v>
      </c>
      <c r="AD54" s="33" t="s">
        <v>716</v>
      </c>
      <c r="AE54" s="33"/>
      <c r="AF54" s="33"/>
      <c r="AG54" s="33"/>
      <c r="AH54" s="33" t="s">
        <v>716</v>
      </c>
      <c r="AI54" s="33" t="s">
        <v>716</v>
      </c>
      <c r="AJ54" s="33"/>
      <c r="AK54" s="33"/>
      <c r="AL54" s="54" t="s">
        <v>829</v>
      </c>
      <c r="AM54" s="33" t="s">
        <v>869</v>
      </c>
      <c r="AN54" s="33" t="s">
        <v>870</v>
      </c>
      <c r="AO54" s="33" t="s">
        <v>871</v>
      </c>
      <c r="AP54" s="33" t="s">
        <v>875</v>
      </c>
      <c r="AQ54" s="55" t="s">
        <v>881</v>
      </c>
      <c r="AR54" s="56">
        <v>9.0909090909090922E-3</v>
      </c>
    </row>
    <row r="55" spans="1:44" ht="193.8" x14ac:dyDescent="0.3">
      <c r="A55" s="33" t="s">
        <v>352</v>
      </c>
      <c r="B55" s="33">
        <v>6</v>
      </c>
      <c r="C55" s="34" t="s">
        <v>751</v>
      </c>
      <c r="D55" s="51" t="s">
        <v>906</v>
      </c>
      <c r="E55" s="33" t="s">
        <v>907</v>
      </c>
      <c r="F55" s="34" t="s">
        <v>735</v>
      </c>
      <c r="G55" s="33" t="s">
        <v>936</v>
      </c>
      <c r="H55" s="33" t="s">
        <v>937</v>
      </c>
      <c r="I55" s="34" t="s">
        <v>938</v>
      </c>
      <c r="J55" s="32" t="s">
        <v>576</v>
      </c>
      <c r="K55" s="52" t="s">
        <v>753</v>
      </c>
      <c r="L55" s="33" t="s">
        <v>578</v>
      </c>
      <c r="M55" s="52" t="s">
        <v>753</v>
      </c>
      <c r="N55" s="33" t="s">
        <v>866</v>
      </c>
      <c r="O55" s="34" t="s">
        <v>20</v>
      </c>
      <c r="P55" s="33" t="s">
        <v>867</v>
      </c>
      <c r="Q55" s="34" t="s">
        <v>714</v>
      </c>
      <c r="R55" s="33" t="s">
        <v>930</v>
      </c>
      <c r="S55" s="34" t="s">
        <v>751</v>
      </c>
      <c r="T55" s="33" t="s">
        <v>906</v>
      </c>
      <c r="U55" s="33" t="s">
        <v>760</v>
      </c>
      <c r="V55" s="34" t="s">
        <v>360</v>
      </c>
      <c r="W55" s="33" t="s">
        <v>352</v>
      </c>
      <c r="X55" s="34" t="s">
        <v>353</v>
      </c>
      <c r="Y55" s="53">
        <v>70</v>
      </c>
      <c r="Z55" s="53">
        <v>109</v>
      </c>
      <c r="AA55" s="53">
        <v>71</v>
      </c>
      <c r="AB55" s="53">
        <v>79</v>
      </c>
      <c r="AC55" s="53">
        <v>9</v>
      </c>
      <c r="AD55" s="33" t="s">
        <v>716</v>
      </c>
      <c r="AE55" s="33"/>
      <c r="AF55" s="33"/>
      <c r="AG55" s="33"/>
      <c r="AH55" s="33" t="s">
        <v>716</v>
      </c>
      <c r="AI55" s="33" t="s">
        <v>716</v>
      </c>
      <c r="AJ55" s="33"/>
      <c r="AK55" s="33"/>
      <c r="AL55" s="54" t="s">
        <v>829</v>
      </c>
      <c r="AM55" s="33" t="s">
        <v>869</v>
      </c>
      <c r="AN55" s="33" t="s">
        <v>870</v>
      </c>
      <c r="AO55" s="33" t="s">
        <v>871</v>
      </c>
      <c r="AP55" s="33" t="s">
        <v>875</v>
      </c>
      <c r="AQ55" s="55" t="s">
        <v>881</v>
      </c>
      <c r="AR55" s="56">
        <v>9.0909090909090922E-3</v>
      </c>
    </row>
    <row r="56" spans="1:44" ht="193.8" x14ac:dyDescent="0.3">
      <c r="A56" s="33" t="s">
        <v>761</v>
      </c>
      <c r="B56" s="33">
        <v>6</v>
      </c>
      <c r="C56" s="34" t="s">
        <v>751</v>
      </c>
      <c r="D56" s="51" t="s">
        <v>906</v>
      </c>
      <c r="E56" s="33" t="s">
        <v>907</v>
      </c>
      <c r="F56" s="34" t="s">
        <v>735</v>
      </c>
      <c r="G56" s="33" t="s">
        <v>936</v>
      </c>
      <c r="H56" s="33" t="s">
        <v>937</v>
      </c>
      <c r="I56" s="34" t="s">
        <v>938</v>
      </c>
      <c r="J56" s="32" t="s">
        <v>576</v>
      </c>
      <c r="K56" s="52" t="s">
        <v>753</v>
      </c>
      <c r="L56" s="33" t="s">
        <v>578</v>
      </c>
      <c r="M56" s="52" t="s">
        <v>753</v>
      </c>
      <c r="N56" s="33" t="s">
        <v>939</v>
      </c>
      <c r="O56" s="34" t="s">
        <v>38</v>
      </c>
      <c r="P56" s="33" t="s">
        <v>945</v>
      </c>
      <c r="Q56" s="34" t="s">
        <v>41</v>
      </c>
      <c r="R56" s="33" t="s">
        <v>930</v>
      </c>
      <c r="S56" s="34" t="s">
        <v>751</v>
      </c>
      <c r="T56" s="33" t="s">
        <v>906</v>
      </c>
      <c r="U56" s="33" t="s">
        <v>760</v>
      </c>
      <c r="V56" s="34" t="s">
        <v>360</v>
      </c>
      <c r="W56" s="33" t="s">
        <v>761</v>
      </c>
      <c r="X56" s="34" t="s">
        <v>762</v>
      </c>
      <c r="Y56" s="57" t="s">
        <v>686</v>
      </c>
      <c r="Z56" s="53" t="s">
        <v>686</v>
      </c>
      <c r="AA56" s="57">
        <v>0.86799999999999999</v>
      </c>
      <c r="AB56" s="57">
        <v>0.9</v>
      </c>
      <c r="AC56" s="57">
        <v>0.9</v>
      </c>
      <c r="AD56" s="33" t="s">
        <v>716</v>
      </c>
      <c r="AE56" s="33" t="s">
        <v>716</v>
      </c>
      <c r="AF56" s="33"/>
      <c r="AG56" s="33" t="s">
        <v>716</v>
      </c>
      <c r="AH56" s="33" t="s">
        <v>716</v>
      </c>
      <c r="AI56" s="33"/>
      <c r="AJ56" s="33"/>
      <c r="AK56" s="33"/>
      <c r="AL56" s="54" t="s">
        <v>831</v>
      </c>
      <c r="AM56" s="33" t="s">
        <v>869</v>
      </c>
      <c r="AN56" s="33" t="s">
        <v>905</v>
      </c>
      <c r="AO56" s="33" t="s">
        <v>877</v>
      </c>
      <c r="AP56" s="33" t="s">
        <v>872</v>
      </c>
      <c r="AQ56" s="55" t="s">
        <v>881</v>
      </c>
      <c r="AR56" s="56">
        <v>5.9574468085106377E-3</v>
      </c>
    </row>
    <row r="57" spans="1:44" ht="193.8" x14ac:dyDescent="0.3">
      <c r="A57" s="33" t="s">
        <v>381</v>
      </c>
      <c r="B57" s="33">
        <v>6</v>
      </c>
      <c r="C57" s="34" t="s">
        <v>751</v>
      </c>
      <c r="D57" s="51" t="s">
        <v>906</v>
      </c>
      <c r="E57" s="33" t="s">
        <v>946</v>
      </c>
      <c r="F57" s="34" t="s">
        <v>80</v>
      </c>
      <c r="G57" s="33" t="s">
        <v>921</v>
      </c>
      <c r="H57" s="33" t="s">
        <v>922</v>
      </c>
      <c r="I57" s="34" t="s">
        <v>923</v>
      </c>
      <c r="J57" s="32" t="s">
        <v>572</v>
      </c>
      <c r="K57" s="52" t="s">
        <v>763</v>
      </c>
      <c r="L57" s="33" t="s">
        <v>574</v>
      </c>
      <c r="M57" s="52" t="s">
        <v>764</v>
      </c>
      <c r="N57" s="33" t="s">
        <v>866</v>
      </c>
      <c r="O57" s="34" t="s">
        <v>20</v>
      </c>
      <c r="P57" s="33" t="s">
        <v>867</v>
      </c>
      <c r="Q57" s="34" t="s">
        <v>714</v>
      </c>
      <c r="R57" s="33" t="s">
        <v>930</v>
      </c>
      <c r="S57" s="34" t="s">
        <v>751</v>
      </c>
      <c r="T57" s="33" t="s">
        <v>906</v>
      </c>
      <c r="U57" s="33" t="s">
        <v>765</v>
      </c>
      <c r="V57" s="34" t="s">
        <v>386</v>
      </c>
      <c r="W57" s="33" t="s">
        <v>381</v>
      </c>
      <c r="X57" s="34" t="s">
        <v>947</v>
      </c>
      <c r="Y57" s="57">
        <v>0.25</v>
      </c>
      <c r="Z57" s="57">
        <v>1</v>
      </c>
      <c r="AA57" s="57">
        <v>0.16669999999999999</v>
      </c>
      <c r="AB57" s="57">
        <v>0.5</v>
      </c>
      <c r="AC57" s="57">
        <v>0.25</v>
      </c>
      <c r="AD57" s="33" t="s">
        <v>716</v>
      </c>
      <c r="AE57" s="33"/>
      <c r="AF57" s="33"/>
      <c r="AG57" s="33"/>
      <c r="AH57" s="33" t="s">
        <v>716</v>
      </c>
      <c r="AI57" s="33" t="s">
        <v>716</v>
      </c>
      <c r="AJ57" s="33"/>
      <c r="AK57" s="33"/>
      <c r="AL57" s="54" t="s">
        <v>830</v>
      </c>
      <c r="AM57" s="33" t="s">
        <v>874</v>
      </c>
      <c r="AN57" s="33" t="s">
        <v>870</v>
      </c>
      <c r="AO57" s="33" t="s">
        <v>877</v>
      </c>
      <c r="AP57" s="33" t="s">
        <v>875</v>
      </c>
      <c r="AQ57" s="55" t="s">
        <v>881</v>
      </c>
      <c r="AR57" s="56">
        <v>5.9574468085106377E-3</v>
      </c>
    </row>
    <row r="58" spans="1:44" ht="193.8" x14ac:dyDescent="0.3">
      <c r="A58" s="33" t="s">
        <v>379</v>
      </c>
      <c r="B58" s="33">
        <v>6</v>
      </c>
      <c r="C58" s="34" t="s">
        <v>751</v>
      </c>
      <c r="D58" s="51" t="s">
        <v>906</v>
      </c>
      <c r="E58" s="33" t="s">
        <v>946</v>
      </c>
      <c r="F58" s="34" t="s">
        <v>80</v>
      </c>
      <c r="G58" s="33" t="s">
        <v>948</v>
      </c>
      <c r="H58" s="33" t="s">
        <v>922</v>
      </c>
      <c r="I58" s="34" t="s">
        <v>949</v>
      </c>
      <c r="J58" s="32" t="s">
        <v>572</v>
      </c>
      <c r="K58" s="52" t="s">
        <v>763</v>
      </c>
      <c r="L58" s="33" t="s">
        <v>574</v>
      </c>
      <c r="M58" s="52" t="s">
        <v>764</v>
      </c>
      <c r="N58" s="33" t="s">
        <v>950</v>
      </c>
      <c r="O58" s="34" t="s">
        <v>32</v>
      </c>
      <c r="P58" s="33" t="s">
        <v>951</v>
      </c>
      <c r="Q58" s="34" t="s">
        <v>35</v>
      </c>
      <c r="R58" s="33" t="s">
        <v>930</v>
      </c>
      <c r="S58" s="34" t="s">
        <v>751</v>
      </c>
      <c r="T58" s="33" t="s">
        <v>906</v>
      </c>
      <c r="U58" s="33" t="s">
        <v>765</v>
      </c>
      <c r="V58" s="34" t="s">
        <v>386</v>
      </c>
      <c r="W58" s="33" t="s">
        <v>379</v>
      </c>
      <c r="X58" s="34" t="s">
        <v>380</v>
      </c>
      <c r="Y58" s="57">
        <v>0.25</v>
      </c>
      <c r="Z58" s="57">
        <v>1</v>
      </c>
      <c r="AA58" s="57">
        <v>0.25</v>
      </c>
      <c r="AB58" s="57">
        <v>0.5</v>
      </c>
      <c r="AC58" s="57">
        <v>0.25</v>
      </c>
      <c r="AD58" s="33" t="s">
        <v>716</v>
      </c>
      <c r="AE58" s="33"/>
      <c r="AF58" s="33"/>
      <c r="AG58" s="33"/>
      <c r="AH58" s="33" t="s">
        <v>716</v>
      </c>
      <c r="AI58" s="33" t="s">
        <v>716</v>
      </c>
      <c r="AJ58" s="33"/>
      <c r="AK58" s="33"/>
      <c r="AL58" s="54" t="s">
        <v>830</v>
      </c>
      <c r="AM58" s="33" t="s">
        <v>869</v>
      </c>
      <c r="AN58" s="33" t="s">
        <v>870</v>
      </c>
      <c r="AO58" s="33" t="s">
        <v>877</v>
      </c>
      <c r="AP58" s="33" t="s">
        <v>917</v>
      </c>
      <c r="AQ58" s="55" t="s">
        <v>896</v>
      </c>
      <c r="AR58" s="56">
        <v>5.9574468085106377E-3</v>
      </c>
    </row>
    <row r="59" spans="1:44" ht="193.8" x14ac:dyDescent="0.3">
      <c r="A59" s="33" t="s">
        <v>377</v>
      </c>
      <c r="B59" s="33">
        <v>6</v>
      </c>
      <c r="C59" s="34" t="s">
        <v>751</v>
      </c>
      <c r="D59" s="51" t="s">
        <v>906</v>
      </c>
      <c r="E59" s="33" t="s">
        <v>946</v>
      </c>
      <c r="F59" s="34" t="s">
        <v>80</v>
      </c>
      <c r="G59" s="33" t="s">
        <v>921</v>
      </c>
      <c r="H59" s="33" t="s">
        <v>922</v>
      </c>
      <c r="I59" s="34" t="s">
        <v>923</v>
      </c>
      <c r="J59" s="32" t="s">
        <v>572</v>
      </c>
      <c r="K59" s="52" t="s">
        <v>763</v>
      </c>
      <c r="L59" s="33" t="s">
        <v>574</v>
      </c>
      <c r="M59" s="52" t="s">
        <v>764</v>
      </c>
      <c r="N59" s="33" t="s">
        <v>866</v>
      </c>
      <c r="O59" s="34" t="s">
        <v>20</v>
      </c>
      <c r="P59" s="33" t="s">
        <v>867</v>
      </c>
      <c r="Q59" s="34" t="s">
        <v>714</v>
      </c>
      <c r="R59" s="33" t="s">
        <v>930</v>
      </c>
      <c r="S59" s="34" t="s">
        <v>751</v>
      </c>
      <c r="T59" s="33" t="s">
        <v>906</v>
      </c>
      <c r="U59" s="33" t="s">
        <v>765</v>
      </c>
      <c r="V59" s="34" t="s">
        <v>386</v>
      </c>
      <c r="W59" s="33" t="s">
        <v>377</v>
      </c>
      <c r="X59" s="34" t="s">
        <v>378</v>
      </c>
      <c r="Y59" s="57">
        <v>0.85</v>
      </c>
      <c r="Z59" s="57" t="s">
        <v>686</v>
      </c>
      <c r="AA59" s="57">
        <v>0.95830000000000004</v>
      </c>
      <c r="AB59" s="57">
        <v>0.85</v>
      </c>
      <c r="AC59" s="57">
        <v>0.85</v>
      </c>
      <c r="AD59" s="33" t="s">
        <v>716</v>
      </c>
      <c r="AE59" s="33"/>
      <c r="AF59" s="33"/>
      <c r="AG59" s="33"/>
      <c r="AH59" s="33" t="s">
        <v>716</v>
      </c>
      <c r="AI59" s="33"/>
      <c r="AJ59" s="33"/>
      <c r="AK59" s="33"/>
      <c r="AL59" s="54" t="s">
        <v>830</v>
      </c>
      <c r="AM59" s="33" t="s">
        <v>869</v>
      </c>
      <c r="AN59" s="33" t="s">
        <v>870</v>
      </c>
      <c r="AO59" s="33" t="s">
        <v>877</v>
      </c>
      <c r="AP59" s="33" t="s">
        <v>928</v>
      </c>
      <c r="AQ59" s="55" t="s">
        <v>891</v>
      </c>
      <c r="AR59" s="56">
        <v>5.9574468085106377E-3</v>
      </c>
    </row>
    <row r="60" spans="1:44" ht="193.8" x14ac:dyDescent="0.3">
      <c r="A60" s="33" t="s">
        <v>367</v>
      </c>
      <c r="B60" s="33">
        <v>6</v>
      </c>
      <c r="C60" s="34" t="s">
        <v>751</v>
      </c>
      <c r="D60" s="51" t="s">
        <v>906</v>
      </c>
      <c r="E60" s="33" t="s">
        <v>946</v>
      </c>
      <c r="F60" s="34" t="s">
        <v>80</v>
      </c>
      <c r="G60" s="33" t="s">
        <v>952</v>
      </c>
      <c r="H60" s="33" t="s">
        <v>922</v>
      </c>
      <c r="I60" s="34" t="s">
        <v>953</v>
      </c>
      <c r="J60" s="32" t="s">
        <v>576</v>
      </c>
      <c r="K60" s="52" t="s">
        <v>753</v>
      </c>
      <c r="L60" s="33" t="s">
        <v>578</v>
      </c>
      <c r="M60" s="52" t="s">
        <v>753</v>
      </c>
      <c r="N60" s="33" t="s">
        <v>950</v>
      </c>
      <c r="O60" s="34" t="s">
        <v>32</v>
      </c>
      <c r="P60" s="33" t="s">
        <v>954</v>
      </c>
      <c r="Q60" s="34" t="s">
        <v>33</v>
      </c>
      <c r="R60" s="33" t="s">
        <v>930</v>
      </c>
      <c r="S60" s="34" t="s">
        <v>751</v>
      </c>
      <c r="T60" s="33" t="s">
        <v>906</v>
      </c>
      <c r="U60" s="33" t="s">
        <v>765</v>
      </c>
      <c r="V60" s="34" t="s">
        <v>386</v>
      </c>
      <c r="W60" s="33" t="s">
        <v>367</v>
      </c>
      <c r="X60" s="34" t="s">
        <v>368</v>
      </c>
      <c r="Y60" s="57">
        <v>0.6</v>
      </c>
      <c r="Z60" s="57" t="s">
        <v>686</v>
      </c>
      <c r="AA60" s="57">
        <v>0.5</v>
      </c>
      <c r="AB60" s="57">
        <v>0.6</v>
      </c>
      <c r="AC60" s="57">
        <v>0.6</v>
      </c>
      <c r="AD60" s="33" t="s">
        <v>716</v>
      </c>
      <c r="AE60" s="33"/>
      <c r="AF60" s="33"/>
      <c r="AG60" s="33"/>
      <c r="AH60" s="33" t="s">
        <v>716</v>
      </c>
      <c r="AI60" s="33"/>
      <c r="AJ60" s="33"/>
      <c r="AK60" s="33"/>
      <c r="AL60" s="54" t="s">
        <v>830</v>
      </c>
      <c r="AM60" s="33" t="s">
        <v>869</v>
      </c>
      <c r="AN60" s="33" t="s">
        <v>870</v>
      </c>
      <c r="AO60" s="33" t="s">
        <v>893</v>
      </c>
      <c r="AP60" s="33" t="s">
        <v>917</v>
      </c>
      <c r="AQ60" s="55" t="s">
        <v>896</v>
      </c>
      <c r="AR60" s="56">
        <v>9.6969696969696987E-3</v>
      </c>
    </row>
    <row r="61" spans="1:44" ht="193.8" x14ac:dyDescent="0.3">
      <c r="A61" s="33" t="s">
        <v>372</v>
      </c>
      <c r="B61" s="33">
        <v>6</v>
      </c>
      <c r="C61" s="34" t="s">
        <v>751</v>
      </c>
      <c r="D61" s="51" t="s">
        <v>906</v>
      </c>
      <c r="E61" s="33" t="s">
        <v>946</v>
      </c>
      <c r="F61" s="34" t="s">
        <v>80</v>
      </c>
      <c r="G61" s="33" t="s">
        <v>948</v>
      </c>
      <c r="H61" s="33" t="s">
        <v>922</v>
      </c>
      <c r="I61" s="34" t="s">
        <v>949</v>
      </c>
      <c r="J61" s="32" t="s">
        <v>576</v>
      </c>
      <c r="K61" s="52" t="s">
        <v>753</v>
      </c>
      <c r="L61" s="33" t="s">
        <v>578</v>
      </c>
      <c r="M61" s="52" t="s">
        <v>753</v>
      </c>
      <c r="N61" s="33" t="s">
        <v>950</v>
      </c>
      <c r="O61" s="34" t="s">
        <v>32</v>
      </c>
      <c r="P61" s="33" t="s">
        <v>955</v>
      </c>
      <c r="Q61" s="34" t="s">
        <v>37</v>
      </c>
      <c r="R61" s="33" t="s">
        <v>930</v>
      </c>
      <c r="S61" s="34" t="s">
        <v>751</v>
      </c>
      <c r="T61" s="33" t="s">
        <v>906</v>
      </c>
      <c r="U61" s="33" t="s">
        <v>765</v>
      </c>
      <c r="V61" s="34" t="s">
        <v>386</v>
      </c>
      <c r="W61" s="33" t="s">
        <v>372</v>
      </c>
      <c r="X61" s="34" t="s">
        <v>956</v>
      </c>
      <c r="Y61" s="57">
        <v>0.2</v>
      </c>
      <c r="Z61" s="57" t="s">
        <v>686</v>
      </c>
      <c r="AA61" s="57">
        <v>0.52410000000000001</v>
      </c>
      <c r="AB61" s="57">
        <v>0.5</v>
      </c>
      <c r="AC61" s="57">
        <v>0.5</v>
      </c>
      <c r="AD61" s="33" t="s">
        <v>716</v>
      </c>
      <c r="AE61" s="33"/>
      <c r="AF61" s="33"/>
      <c r="AG61" s="33"/>
      <c r="AH61" s="33" t="s">
        <v>716</v>
      </c>
      <c r="AI61" s="33"/>
      <c r="AJ61" s="33"/>
      <c r="AK61" s="33"/>
      <c r="AL61" s="54" t="s">
        <v>830</v>
      </c>
      <c r="AM61" s="33" t="s">
        <v>869</v>
      </c>
      <c r="AN61" s="33" t="s">
        <v>870</v>
      </c>
      <c r="AO61" s="33" t="s">
        <v>877</v>
      </c>
      <c r="AP61" s="33" t="s">
        <v>917</v>
      </c>
      <c r="AQ61" s="55" t="s">
        <v>896</v>
      </c>
      <c r="AR61" s="56">
        <v>5.9574468085106377E-3</v>
      </c>
    </row>
    <row r="62" spans="1:44" ht="193.8" x14ac:dyDescent="0.3">
      <c r="A62" s="33" t="s">
        <v>766</v>
      </c>
      <c r="B62" s="33">
        <v>6</v>
      </c>
      <c r="C62" s="34" t="s">
        <v>751</v>
      </c>
      <c r="D62" s="51" t="s">
        <v>906</v>
      </c>
      <c r="E62" s="33" t="s">
        <v>946</v>
      </c>
      <c r="F62" s="34" t="s">
        <v>80</v>
      </c>
      <c r="G62" s="33" t="s">
        <v>921</v>
      </c>
      <c r="H62" s="33" t="s">
        <v>922</v>
      </c>
      <c r="I62" s="34" t="s">
        <v>923</v>
      </c>
      <c r="J62" s="32" t="s">
        <v>572</v>
      </c>
      <c r="K62" s="52" t="s">
        <v>763</v>
      </c>
      <c r="L62" s="33" t="s">
        <v>574</v>
      </c>
      <c r="M62" s="52" t="s">
        <v>764</v>
      </c>
      <c r="N62" s="33" t="s">
        <v>866</v>
      </c>
      <c r="O62" s="34" t="s">
        <v>20</v>
      </c>
      <c r="P62" s="33" t="s">
        <v>867</v>
      </c>
      <c r="Q62" s="34" t="s">
        <v>714</v>
      </c>
      <c r="R62" s="33" t="s">
        <v>930</v>
      </c>
      <c r="S62" s="34" t="s">
        <v>751</v>
      </c>
      <c r="T62" s="33" t="s">
        <v>906</v>
      </c>
      <c r="U62" s="33" t="s">
        <v>765</v>
      </c>
      <c r="V62" s="34" t="s">
        <v>386</v>
      </c>
      <c r="W62" s="33" t="s">
        <v>766</v>
      </c>
      <c r="X62" s="34" t="s">
        <v>383</v>
      </c>
      <c r="Y62" s="53" t="s">
        <v>686</v>
      </c>
      <c r="Z62" s="53" t="s">
        <v>686</v>
      </c>
      <c r="AA62" s="53" t="s">
        <v>686</v>
      </c>
      <c r="AB62" s="53">
        <v>344</v>
      </c>
      <c r="AC62" s="53">
        <v>344</v>
      </c>
      <c r="AD62" s="33" t="s">
        <v>716</v>
      </c>
      <c r="AE62" s="33"/>
      <c r="AF62" s="33"/>
      <c r="AG62" s="33"/>
      <c r="AH62" s="33" t="s">
        <v>716</v>
      </c>
      <c r="AI62" s="33"/>
      <c r="AJ62" s="33"/>
      <c r="AK62" s="33"/>
      <c r="AL62" s="54" t="s">
        <v>829</v>
      </c>
      <c r="AM62" s="33" t="s">
        <v>874</v>
      </c>
      <c r="AN62" s="33" t="s">
        <v>870</v>
      </c>
      <c r="AO62" s="33" t="s">
        <v>893</v>
      </c>
      <c r="AP62" s="33" t="s">
        <v>872</v>
      </c>
      <c r="AQ62" s="55" t="s">
        <v>881</v>
      </c>
      <c r="AR62" s="56">
        <v>9.6969696969696987E-3</v>
      </c>
    </row>
    <row r="63" spans="1:44" ht="193.8" x14ac:dyDescent="0.3">
      <c r="A63" s="33" t="s">
        <v>420</v>
      </c>
      <c r="B63" s="33">
        <v>6</v>
      </c>
      <c r="C63" s="34" t="s">
        <v>751</v>
      </c>
      <c r="D63" s="51" t="s">
        <v>906</v>
      </c>
      <c r="E63" s="33" t="s">
        <v>907</v>
      </c>
      <c r="F63" s="34" t="s">
        <v>735</v>
      </c>
      <c r="G63" s="33" t="s">
        <v>936</v>
      </c>
      <c r="H63" s="33" t="s">
        <v>937</v>
      </c>
      <c r="I63" s="34" t="s">
        <v>938</v>
      </c>
      <c r="J63" s="32" t="s">
        <v>576</v>
      </c>
      <c r="K63" s="52" t="s">
        <v>753</v>
      </c>
      <c r="L63" s="33" t="s">
        <v>578</v>
      </c>
      <c r="M63" s="52" t="s">
        <v>753</v>
      </c>
      <c r="N63" s="33" t="s">
        <v>866</v>
      </c>
      <c r="O63" s="34" t="s">
        <v>20</v>
      </c>
      <c r="P63" s="33" t="s">
        <v>867</v>
      </c>
      <c r="Q63" s="34" t="s">
        <v>714</v>
      </c>
      <c r="R63" s="33" t="s">
        <v>930</v>
      </c>
      <c r="S63" s="34" t="s">
        <v>751</v>
      </c>
      <c r="T63" s="33" t="s">
        <v>906</v>
      </c>
      <c r="U63" s="33" t="s">
        <v>767</v>
      </c>
      <c r="V63" s="34" t="s">
        <v>768</v>
      </c>
      <c r="W63" s="33" t="s">
        <v>420</v>
      </c>
      <c r="X63" s="34" t="s">
        <v>957</v>
      </c>
      <c r="Y63" s="57">
        <v>1</v>
      </c>
      <c r="Z63" s="57">
        <v>1</v>
      </c>
      <c r="AA63" s="57">
        <v>0.9</v>
      </c>
      <c r="AB63" s="57">
        <v>1</v>
      </c>
      <c r="AC63" s="57">
        <v>1</v>
      </c>
      <c r="AD63" s="33" t="s">
        <v>716</v>
      </c>
      <c r="AE63" s="33"/>
      <c r="AF63" s="33"/>
      <c r="AG63" s="33"/>
      <c r="AH63" s="33" t="s">
        <v>716</v>
      </c>
      <c r="AI63" s="33" t="s">
        <v>716</v>
      </c>
      <c r="AJ63" s="33"/>
      <c r="AK63" s="33"/>
      <c r="AL63" s="54" t="s">
        <v>830</v>
      </c>
      <c r="AM63" s="33" t="s">
        <v>874</v>
      </c>
      <c r="AN63" s="33" t="s">
        <v>870</v>
      </c>
      <c r="AO63" s="33" t="s">
        <v>877</v>
      </c>
      <c r="AP63" s="33" t="s">
        <v>917</v>
      </c>
      <c r="AQ63" s="55" t="s">
        <v>896</v>
      </c>
      <c r="AR63" s="56">
        <v>5.9574468085106377E-3</v>
      </c>
    </row>
    <row r="64" spans="1:44" ht="193.8" x14ac:dyDescent="0.3">
      <c r="A64" s="33" t="s">
        <v>421</v>
      </c>
      <c r="B64" s="33">
        <v>6</v>
      </c>
      <c r="C64" s="34" t="s">
        <v>751</v>
      </c>
      <c r="D64" s="51" t="s">
        <v>906</v>
      </c>
      <c r="E64" s="33" t="s">
        <v>907</v>
      </c>
      <c r="F64" s="34" t="s">
        <v>735</v>
      </c>
      <c r="G64" s="33" t="s">
        <v>936</v>
      </c>
      <c r="H64" s="33" t="s">
        <v>937</v>
      </c>
      <c r="I64" s="34" t="s">
        <v>938</v>
      </c>
      <c r="J64" s="32" t="s">
        <v>576</v>
      </c>
      <c r="K64" s="52" t="s">
        <v>753</v>
      </c>
      <c r="L64" s="33" t="s">
        <v>578</v>
      </c>
      <c r="M64" s="52" t="s">
        <v>753</v>
      </c>
      <c r="N64" s="33" t="s">
        <v>866</v>
      </c>
      <c r="O64" s="34" t="s">
        <v>20</v>
      </c>
      <c r="P64" s="33" t="s">
        <v>867</v>
      </c>
      <c r="Q64" s="34" t="s">
        <v>714</v>
      </c>
      <c r="R64" s="33" t="s">
        <v>930</v>
      </c>
      <c r="S64" s="34" t="s">
        <v>751</v>
      </c>
      <c r="T64" s="33" t="s">
        <v>906</v>
      </c>
      <c r="U64" s="33" t="s">
        <v>767</v>
      </c>
      <c r="V64" s="34" t="s">
        <v>768</v>
      </c>
      <c r="W64" s="33" t="s">
        <v>421</v>
      </c>
      <c r="X64" s="34" t="s">
        <v>422</v>
      </c>
      <c r="Y64" s="57">
        <v>1</v>
      </c>
      <c r="Z64" s="57" t="s">
        <v>686</v>
      </c>
      <c r="AA64" s="57">
        <v>0.70809999999999995</v>
      </c>
      <c r="AB64" s="57">
        <v>1</v>
      </c>
      <c r="AC64" s="57">
        <v>0.8</v>
      </c>
      <c r="AD64" s="33" t="s">
        <v>716</v>
      </c>
      <c r="AE64" s="33" t="s">
        <v>716</v>
      </c>
      <c r="AF64" s="33"/>
      <c r="AG64" s="33" t="s">
        <v>716</v>
      </c>
      <c r="AH64" s="33" t="s">
        <v>716</v>
      </c>
      <c r="AI64" s="33"/>
      <c r="AJ64" s="33"/>
      <c r="AK64" s="33"/>
      <c r="AL64" s="54" t="s">
        <v>831</v>
      </c>
      <c r="AM64" s="33" t="s">
        <v>874</v>
      </c>
      <c r="AN64" s="33" t="s">
        <v>870</v>
      </c>
      <c r="AO64" s="33" t="s">
        <v>877</v>
      </c>
      <c r="AP64" s="33" t="s">
        <v>928</v>
      </c>
      <c r="AQ64" s="55" t="s">
        <v>873</v>
      </c>
      <c r="AR64" s="56">
        <v>5.9574468085106377E-3</v>
      </c>
    </row>
    <row r="65" spans="1:44" ht="193.8" x14ac:dyDescent="0.3">
      <c r="A65" s="33" t="s">
        <v>455</v>
      </c>
      <c r="B65" s="33">
        <v>6</v>
      </c>
      <c r="C65" s="34" t="s">
        <v>751</v>
      </c>
      <c r="D65" s="51" t="s">
        <v>906</v>
      </c>
      <c r="E65" s="33" t="s">
        <v>958</v>
      </c>
      <c r="F65" s="34" t="s">
        <v>769</v>
      </c>
      <c r="G65" s="33" t="s">
        <v>941</v>
      </c>
      <c r="H65" s="33" t="s">
        <v>942</v>
      </c>
      <c r="I65" s="34" t="s">
        <v>943</v>
      </c>
      <c r="J65" s="32" t="s">
        <v>576</v>
      </c>
      <c r="K65" s="52" t="s">
        <v>753</v>
      </c>
      <c r="L65" s="33" t="s">
        <v>578</v>
      </c>
      <c r="M65" s="52" t="s">
        <v>753</v>
      </c>
      <c r="N65" s="33" t="s">
        <v>866</v>
      </c>
      <c r="O65" s="34" t="s">
        <v>20</v>
      </c>
      <c r="P65" s="33" t="s">
        <v>867</v>
      </c>
      <c r="Q65" s="34" t="s">
        <v>714</v>
      </c>
      <c r="R65" s="33" t="s">
        <v>930</v>
      </c>
      <c r="S65" s="34" t="s">
        <v>751</v>
      </c>
      <c r="T65" s="33" t="s">
        <v>906</v>
      </c>
      <c r="U65" s="33" t="s">
        <v>770</v>
      </c>
      <c r="V65" s="34" t="s">
        <v>460</v>
      </c>
      <c r="W65" s="33" t="s">
        <v>455</v>
      </c>
      <c r="X65" s="34" t="s">
        <v>771</v>
      </c>
      <c r="Y65" s="57">
        <v>0.5</v>
      </c>
      <c r="Z65" s="57">
        <v>1</v>
      </c>
      <c r="AA65" s="57">
        <v>0.5</v>
      </c>
      <c r="AB65" s="57">
        <v>0.75</v>
      </c>
      <c r="AC65" s="57">
        <v>0.25</v>
      </c>
      <c r="AD65" s="33" t="s">
        <v>716</v>
      </c>
      <c r="AE65" s="33"/>
      <c r="AF65" s="33"/>
      <c r="AG65" s="33"/>
      <c r="AH65" s="33" t="s">
        <v>716</v>
      </c>
      <c r="AI65" s="33" t="s">
        <v>716</v>
      </c>
      <c r="AJ65" s="33"/>
      <c r="AK65" s="33"/>
      <c r="AL65" s="54" t="s">
        <v>830</v>
      </c>
      <c r="AM65" s="33" t="s">
        <v>869</v>
      </c>
      <c r="AN65" s="33" t="s">
        <v>870</v>
      </c>
      <c r="AO65" s="33" t="s">
        <v>877</v>
      </c>
      <c r="AP65" s="33" t="s">
        <v>917</v>
      </c>
      <c r="AQ65" s="55" t="s">
        <v>896</v>
      </c>
      <c r="AR65" s="56">
        <v>5.9574468085106377E-3</v>
      </c>
    </row>
    <row r="66" spans="1:44" ht="193.8" x14ac:dyDescent="0.3">
      <c r="A66" s="33" t="s">
        <v>448</v>
      </c>
      <c r="B66" s="33">
        <v>6</v>
      </c>
      <c r="C66" s="34" t="s">
        <v>751</v>
      </c>
      <c r="D66" s="51" t="s">
        <v>885</v>
      </c>
      <c r="E66" s="33" t="s">
        <v>886</v>
      </c>
      <c r="F66" s="34" t="s">
        <v>121</v>
      </c>
      <c r="G66" s="33" t="s">
        <v>959</v>
      </c>
      <c r="H66" s="33" t="s">
        <v>942</v>
      </c>
      <c r="I66" s="34" t="s">
        <v>960</v>
      </c>
      <c r="J66" s="32" t="s">
        <v>576</v>
      </c>
      <c r="K66" s="52" t="s">
        <v>753</v>
      </c>
      <c r="L66" s="33" t="s">
        <v>578</v>
      </c>
      <c r="M66" s="52" t="s">
        <v>753</v>
      </c>
      <c r="N66" s="33" t="s">
        <v>866</v>
      </c>
      <c r="O66" s="34" t="s">
        <v>20</v>
      </c>
      <c r="P66" s="33" t="s">
        <v>867</v>
      </c>
      <c r="Q66" s="34" t="s">
        <v>714</v>
      </c>
      <c r="R66" s="33" t="s">
        <v>930</v>
      </c>
      <c r="S66" s="34" t="s">
        <v>751</v>
      </c>
      <c r="T66" s="33" t="s">
        <v>906</v>
      </c>
      <c r="U66" s="33" t="s">
        <v>772</v>
      </c>
      <c r="V66" s="34" t="s">
        <v>773</v>
      </c>
      <c r="W66" s="33" t="s">
        <v>448</v>
      </c>
      <c r="X66" s="34" t="s">
        <v>449</v>
      </c>
      <c r="Y66" s="57">
        <v>0.25</v>
      </c>
      <c r="Z66" s="57">
        <v>1</v>
      </c>
      <c r="AA66" s="58">
        <v>0.16750000000000001</v>
      </c>
      <c r="AB66" s="58">
        <v>1.25</v>
      </c>
      <c r="AC66" s="58">
        <v>1</v>
      </c>
      <c r="AD66" s="33" t="s">
        <v>716</v>
      </c>
      <c r="AE66" s="33"/>
      <c r="AF66" s="33"/>
      <c r="AG66" s="33"/>
      <c r="AH66" s="33" t="s">
        <v>716</v>
      </c>
      <c r="AI66" s="33" t="s">
        <v>716</v>
      </c>
      <c r="AJ66" s="33"/>
      <c r="AK66" s="33"/>
      <c r="AL66" s="54" t="s">
        <v>831</v>
      </c>
      <c r="AM66" s="33" t="s">
        <v>869</v>
      </c>
      <c r="AN66" s="33" t="s">
        <v>870</v>
      </c>
      <c r="AO66" s="33" t="s">
        <v>871</v>
      </c>
      <c r="AP66" s="33" t="s">
        <v>875</v>
      </c>
      <c r="AQ66" s="55" t="s">
        <v>881</v>
      </c>
      <c r="AR66" s="56">
        <v>9.0909090909090922E-3</v>
      </c>
    </row>
    <row r="67" spans="1:44" ht="193.8" x14ac:dyDescent="0.3">
      <c r="A67" s="33" t="s">
        <v>425</v>
      </c>
      <c r="B67" s="33">
        <v>6</v>
      </c>
      <c r="C67" s="34" t="s">
        <v>751</v>
      </c>
      <c r="D67" s="51" t="s">
        <v>885</v>
      </c>
      <c r="E67" s="33" t="s">
        <v>886</v>
      </c>
      <c r="F67" s="34" t="s">
        <v>121</v>
      </c>
      <c r="G67" s="33" t="s">
        <v>959</v>
      </c>
      <c r="H67" s="33" t="s">
        <v>942</v>
      </c>
      <c r="I67" s="34" t="s">
        <v>960</v>
      </c>
      <c r="J67" s="32" t="s">
        <v>576</v>
      </c>
      <c r="K67" s="52" t="s">
        <v>753</v>
      </c>
      <c r="L67" s="33" t="s">
        <v>578</v>
      </c>
      <c r="M67" s="52" t="s">
        <v>753</v>
      </c>
      <c r="N67" s="33" t="s">
        <v>866</v>
      </c>
      <c r="O67" s="34" t="s">
        <v>20</v>
      </c>
      <c r="P67" s="33" t="s">
        <v>867</v>
      </c>
      <c r="Q67" s="34" t="s">
        <v>714</v>
      </c>
      <c r="R67" s="33" t="s">
        <v>930</v>
      </c>
      <c r="S67" s="34" t="s">
        <v>751</v>
      </c>
      <c r="T67" s="33" t="s">
        <v>906</v>
      </c>
      <c r="U67" s="33" t="s">
        <v>774</v>
      </c>
      <c r="V67" s="34" t="s">
        <v>442</v>
      </c>
      <c r="W67" s="33" t="s">
        <v>425</v>
      </c>
      <c r="X67" s="34" t="s">
        <v>961</v>
      </c>
      <c r="Y67" s="53">
        <v>10</v>
      </c>
      <c r="Z67" s="53">
        <v>32</v>
      </c>
      <c r="AA67" s="53">
        <v>10</v>
      </c>
      <c r="AB67" s="53">
        <v>18</v>
      </c>
      <c r="AC67" s="53">
        <v>8</v>
      </c>
      <c r="AD67" s="33" t="s">
        <v>716</v>
      </c>
      <c r="AE67" s="33"/>
      <c r="AF67" s="33"/>
      <c r="AG67" s="33"/>
      <c r="AH67" s="33" t="s">
        <v>716</v>
      </c>
      <c r="AI67" s="33" t="s">
        <v>716</v>
      </c>
      <c r="AJ67" s="33"/>
      <c r="AK67" s="33"/>
      <c r="AL67" s="54" t="s">
        <v>829</v>
      </c>
      <c r="AM67" s="33" t="s">
        <v>869</v>
      </c>
      <c r="AN67" s="33" t="s">
        <v>870</v>
      </c>
      <c r="AO67" s="33" t="s">
        <v>877</v>
      </c>
      <c r="AP67" s="33" t="s">
        <v>875</v>
      </c>
      <c r="AQ67" s="55" t="s">
        <v>891</v>
      </c>
      <c r="AR67" s="56">
        <v>5.9574468085106377E-3</v>
      </c>
    </row>
    <row r="68" spans="1:44" ht="193.8" x14ac:dyDescent="0.3">
      <c r="A68" s="33" t="s">
        <v>426</v>
      </c>
      <c r="B68" s="33">
        <v>6</v>
      </c>
      <c r="C68" s="34" t="s">
        <v>751</v>
      </c>
      <c r="D68" s="51" t="s">
        <v>885</v>
      </c>
      <c r="E68" s="33" t="s">
        <v>886</v>
      </c>
      <c r="F68" s="34" t="s">
        <v>121</v>
      </c>
      <c r="G68" s="33" t="s">
        <v>959</v>
      </c>
      <c r="H68" s="33" t="s">
        <v>942</v>
      </c>
      <c r="I68" s="34" t="s">
        <v>960</v>
      </c>
      <c r="J68" s="32" t="s">
        <v>576</v>
      </c>
      <c r="K68" s="52" t="s">
        <v>753</v>
      </c>
      <c r="L68" s="33" t="s">
        <v>578</v>
      </c>
      <c r="M68" s="52" t="s">
        <v>753</v>
      </c>
      <c r="N68" s="33" t="s">
        <v>866</v>
      </c>
      <c r="O68" s="34" t="s">
        <v>20</v>
      </c>
      <c r="P68" s="33" t="s">
        <v>867</v>
      </c>
      <c r="Q68" s="34" t="s">
        <v>714</v>
      </c>
      <c r="R68" s="33" t="s">
        <v>930</v>
      </c>
      <c r="S68" s="34" t="s">
        <v>751</v>
      </c>
      <c r="T68" s="33" t="s">
        <v>906</v>
      </c>
      <c r="U68" s="33" t="s">
        <v>774</v>
      </c>
      <c r="V68" s="34" t="s">
        <v>442</v>
      </c>
      <c r="W68" s="33" t="s">
        <v>426</v>
      </c>
      <c r="X68" s="34" t="s">
        <v>775</v>
      </c>
      <c r="Y68" s="53">
        <v>50</v>
      </c>
      <c r="Z68" s="53">
        <v>210</v>
      </c>
      <c r="AA68" s="53">
        <v>64</v>
      </c>
      <c r="AB68" s="53">
        <v>100</v>
      </c>
      <c r="AC68" s="53">
        <v>50</v>
      </c>
      <c r="AD68" s="33" t="s">
        <v>716</v>
      </c>
      <c r="AE68" s="33"/>
      <c r="AF68" s="33"/>
      <c r="AG68" s="33"/>
      <c r="AH68" s="33" t="s">
        <v>716</v>
      </c>
      <c r="AI68" s="33" t="s">
        <v>716</v>
      </c>
      <c r="AJ68" s="33"/>
      <c r="AK68" s="33"/>
      <c r="AL68" s="54" t="s">
        <v>829</v>
      </c>
      <c r="AM68" s="33" t="s">
        <v>869</v>
      </c>
      <c r="AN68" s="33" t="s">
        <v>870</v>
      </c>
      <c r="AO68" s="33" t="s">
        <v>877</v>
      </c>
      <c r="AP68" s="33" t="s">
        <v>875</v>
      </c>
      <c r="AQ68" s="55" t="s">
        <v>881</v>
      </c>
      <c r="AR68" s="56">
        <v>5.9574468085106377E-3</v>
      </c>
    </row>
    <row r="69" spans="1:44" ht="193.8" x14ac:dyDescent="0.3">
      <c r="A69" s="33" t="s">
        <v>427</v>
      </c>
      <c r="B69" s="33">
        <v>6</v>
      </c>
      <c r="C69" s="34" t="s">
        <v>751</v>
      </c>
      <c r="D69" s="51" t="s">
        <v>885</v>
      </c>
      <c r="E69" s="33" t="s">
        <v>886</v>
      </c>
      <c r="F69" s="34" t="s">
        <v>121</v>
      </c>
      <c r="G69" s="33" t="s">
        <v>959</v>
      </c>
      <c r="H69" s="33" t="s">
        <v>942</v>
      </c>
      <c r="I69" s="34" t="s">
        <v>960</v>
      </c>
      <c r="J69" s="32" t="s">
        <v>576</v>
      </c>
      <c r="K69" s="52" t="s">
        <v>753</v>
      </c>
      <c r="L69" s="33" t="s">
        <v>578</v>
      </c>
      <c r="M69" s="52" t="s">
        <v>753</v>
      </c>
      <c r="N69" s="33" t="s">
        <v>866</v>
      </c>
      <c r="O69" s="34" t="s">
        <v>20</v>
      </c>
      <c r="P69" s="33" t="s">
        <v>867</v>
      </c>
      <c r="Q69" s="34" t="s">
        <v>714</v>
      </c>
      <c r="R69" s="33" t="s">
        <v>930</v>
      </c>
      <c r="S69" s="34" t="s">
        <v>751</v>
      </c>
      <c r="T69" s="33" t="s">
        <v>906</v>
      </c>
      <c r="U69" s="33" t="s">
        <v>774</v>
      </c>
      <c r="V69" s="34" t="s">
        <v>442</v>
      </c>
      <c r="W69" s="33" t="s">
        <v>427</v>
      </c>
      <c r="X69" s="34" t="s">
        <v>776</v>
      </c>
      <c r="Y69" s="53">
        <v>100000</v>
      </c>
      <c r="Z69" s="53">
        <v>400000</v>
      </c>
      <c r="AA69" s="53">
        <v>131567</v>
      </c>
      <c r="AB69" s="53">
        <v>200000</v>
      </c>
      <c r="AC69" s="53">
        <v>100000</v>
      </c>
      <c r="AD69" s="33" t="s">
        <v>716</v>
      </c>
      <c r="AE69" s="33"/>
      <c r="AF69" s="33"/>
      <c r="AG69" s="33"/>
      <c r="AH69" s="33" t="s">
        <v>716</v>
      </c>
      <c r="AI69" s="33" t="s">
        <v>716</v>
      </c>
      <c r="AJ69" s="33"/>
      <c r="AK69" s="33"/>
      <c r="AL69" s="54" t="s">
        <v>829</v>
      </c>
      <c r="AM69" s="33" t="s">
        <v>869</v>
      </c>
      <c r="AN69" s="33" t="s">
        <v>870</v>
      </c>
      <c r="AO69" s="33" t="s">
        <v>877</v>
      </c>
      <c r="AP69" s="33" t="s">
        <v>875</v>
      </c>
      <c r="AQ69" s="55" t="s">
        <v>881</v>
      </c>
      <c r="AR69" s="56">
        <v>5.9574468085106377E-3</v>
      </c>
    </row>
    <row r="70" spans="1:44" ht="193.8" x14ac:dyDescent="0.3">
      <c r="A70" s="33" t="s">
        <v>428</v>
      </c>
      <c r="B70" s="33">
        <v>6</v>
      </c>
      <c r="C70" s="34" t="s">
        <v>751</v>
      </c>
      <c r="D70" s="51" t="s">
        <v>885</v>
      </c>
      <c r="E70" s="33" t="s">
        <v>886</v>
      </c>
      <c r="F70" s="34" t="s">
        <v>121</v>
      </c>
      <c r="G70" s="33" t="s">
        <v>959</v>
      </c>
      <c r="H70" s="33" t="s">
        <v>942</v>
      </c>
      <c r="I70" s="34" t="s">
        <v>960</v>
      </c>
      <c r="J70" s="32" t="s">
        <v>576</v>
      </c>
      <c r="K70" s="52" t="s">
        <v>753</v>
      </c>
      <c r="L70" s="33" t="s">
        <v>578</v>
      </c>
      <c r="M70" s="52" t="s">
        <v>753</v>
      </c>
      <c r="N70" s="33" t="s">
        <v>866</v>
      </c>
      <c r="O70" s="34" t="s">
        <v>20</v>
      </c>
      <c r="P70" s="33" t="s">
        <v>867</v>
      </c>
      <c r="Q70" s="34" t="s">
        <v>714</v>
      </c>
      <c r="R70" s="33" t="s">
        <v>930</v>
      </c>
      <c r="S70" s="34" t="s">
        <v>751</v>
      </c>
      <c r="T70" s="33" t="s">
        <v>906</v>
      </c>
      <c r="U70" s="33" t="s">
        <v>774</v>
      </c>
      <c r="V70" s="34" t="s">
        <v>442</v>
      </c>
      <c r="W70" s="33" t="s">
        <v>428</v>
      </c>
      <c r="X70" s="34" t="s">
        <v>962</v>
      </c>
      <c r="Y70" s="53">
        <v>40000</v>
      </c>
      <c r="Z70" s="53">
        <v>200000</v>
      </c>
      <c r="AA70" s="53">
        <v>65804</v>
      </c>
      <c r="AB70" s="53">
        <v>90000</v>
      </c>
      <c r="AC70" s="53">
        <v>50000</v>
      </c>
      <c r="AD70" s="33" t="s">
        <v>716</v>
      </c>
      <c r="AE70" s="33"/>
      <c r="AF70" s="33"/>
      <c r="AG70" s="33"/>
      <c r="AH70" s="33" t="s">
        <v>716</v>
      </c>
      <c r="AI70" s="33" t="s">
        <v>716</v>
      </c>
      <c r="AJ70" s="33"/>
      <c r="AK70" s="33"/>
      <c r="AL70" s="54" t="s">
        <v>829</v>
      </c>
      <c r="AM70" s="33" t="s">
        <v>869</v>
      </c>
      <c r="AN70" s="33" t="s">
        <v>870</v>
      </c>
      <c r="AO70" s="33" t="s">
        <v>877</v>
      </c>
      <c r="AP70" s="33" t="s">
        <v>872</v>
      </c>
      <c r="AQ70" s="55" t="s">
        <v>916</v>
      </c>
      <c r="AR70" s="56">
        <v>5.9574468085106377E-3</v>
      </c>
    </row>
    <row r="71" spans="1:44" ht="193.8" x14ac:dyDescent="0.3">
      <c r="A71" s="33" t="s">
        <v>341</v>
      </c>
      <c r="B71" s="33">
        <v>6</v>
      </c>
      <c r="C71" s="34" t="s">
        <v>751</v>
      </c>
      <c r="D71" s="51" t="s">
        <v>882</v>
      </c>
      <c r="E71" s="33" t="s">
        <v>963</v>
      </c>
      <c r="F71" s="34" t="s">
        <v>94</v>
      </c>
      <c r="G71" s="33" t="s">
        <v>941</v>
      </c>
      <c r="H71" s="33" t="s">
        <v>942</v>
      </c>
      <c r="I71" s="34" t="s">
        <v>943</v>
      </c>
      <c r="J71" s="32" t="s">
        <v>576</v>
      </c>
      <c r="K71" s="52" t="s">
        <v>753</v>
      </c>
      <c r="L71" s="33" t="s">
        <v>578</v>
      </c>
      <c r="M71" s="52" t="s">
        <v>753</v>
      </c>
      <c r="N71" s="33" t="s">
        <v>964</v>
      </c>
      <c r="O71" s="34" t="s">
        <v>22</v>
      </c>
      <c r="P71" s="33" t="s">
        <v>965</v>
      </c>
      <c r="Q71" s="34" t="s">
        <v>25</v>
      </c>
      <c r="R71" s="33" t="s">
        <v>930</v>
      </c>
      <c r="S71" s="34" t="s">
        <v>751</v>
      </c>
      <c r="T71" s="33" t="s">
        <v>906</v>
      </c>
      <c r="U71" s="33" t="s">
        <v>777</v>
      </c>
      <c r="V71" s="34" t="s">
        <v>348</v>
      </c>
      <c r="W71" s="33" t="s">
        <v>341</v>
      </c>
      <c r="X71" s="34" t="s">
        <v>778</v>
      </c>
      <c r="Y71" s="57">
        <v>0.9</v>
      </c>
      <c r="Z71" s="57" t="s">
        <v>686</v>
      </c>
      <c r="AA71" s="57">
        <v>0.79</v>
      </c>
      <c r="AB71" s="57">
        <v>1</v>
      </c>
      <c r="AC71" s="57">
        <v>0.9</v>
      </c>
      <c r="AD71" s="33" t="s">
        <v>716</v>
      </c>
      <c r="AE71" s="33"/>
      <c r="AF71" s="33"/>
      <c r="AG71" s="33"/>
      <c r="AH71" s="33" t="s">
        <v>716</v>
      </c>
      <c r="AI71" s="33"/>
      <c r="AJ71" s="33"/>
      <c r="AK71" s="33"/>
      <c r="AL71" s="54" t="s">
        <v>830</v>
      </c>
      <c r="AM71" s="33" t="s">
        <v>869</v>
      </c>
      <c r="AN71" s="33" t="s">
        <v>870</v>
      </c>
      <c r="AO71" s="33" t="s">
        <v>877</v>
      </c>
      <c r="AP71" s="33" t="s">
        <v>875</v>
      </c>
      <c r="AQ71" s="55" t="s">
        <v>891</v>
      </c>
      <c r="AR71" s="56">
        <v>5.9574468085106377E-3</v>
      </c>
    </row>
    <row r="72" spans="1:44" ht="193.8" x14ac:dyDescent="0.3">
      <c r="A72" s="33" t="s">
        <v>342</v>
      </c>
      <c r="B72" s="33">
        <v>6</v>
      </c>
      <c r="C72" s="34" t="s">
        <v>751</v>
      </c>
      <c r="D72" s="51" t="s">
        <v>882</v>
      </c>
      <c r="E72" s="33" t="s">
        <v>963</v>
      </c>
      <c r="F72" s="34" t="s">
        <v>94</v>
      </c>
      <c r="G72" s="33" t="s">
        <v>941</v>
      </c>
      <c r="H72" s="33" t="s">
        <v>942</v>
      </c>
      <c r="I72" s="34" t="s">
        <v>943</v>
      </c>
      <c r="J72" s="32" t="s">
        <v>576</v>
      </c>
      <c r="K72" s="52" t="s">
        <v>753</v>
      </c>
      <c r="L72" s="33" t="s">
        <v>578</v>
      </c>
      <c r="M72" s="52" t="s">
        <v>753</v>
      </c>
      <c r="N72" s="33" t="s">
        <v>964</v>
      </c>
      <c r="O72" s="34" t="s">
        <v>22</v>
      </c>
      <c r="P72" s="33" t="s">
        <v>965</v>
      </c>
      <c r="Q72" s="34" t="s">
        <v>25</v>
      </c>
      <c r="R72" s="33" t="s">
        <v>930</v>
      </c>
      <c r="S72" s="34" t="s">
        <v>751</v>
      </c>
      <c r="T72" s="33" t="s">
        <v>906</v>
      </c>
      <c r="U72" s="33" t="s">
        <v>777</v>
      </c>
      <c r="V72" s="34" t="s">
        <v>348</v>
      </c>
      <c r="W72" s="33" t="s">
        <v>342</v>
      </c>
      <c r="X72" s="34" t="s">
        <v>779</v>
      </c>
      <c r="Y72" s="57">
        <v>0.3</v>
      </c>
      <c r="Z72" s="57">
        <v>1</v>
      </c>
      <c r="AA72" s="57">
        <v>0.3</v>
      </c>
      <c r="AB72" s="57">
        <v>0.6</v>
      </c>
      <c r="AC72" s="57">
        <v>0.3</v>
      </c>
      <c r="AD72" s="33" t="s">
        <v>716</v>
      </c>
      <c r="AE72" s="33"/>
      <c r="AF72" s="33"/>
      <c r="AG72" s="33"/>
      <c r="AH72" s="33" t="s">
        <v>716</v>
      </c>
      <c r="AI72" s="33" t="s">
        <v>716</v>
      </c>
      <c r="AJ72" s="33"/>
      <c r="AK72" s="33"/>
      <c r="AL72" s="54" t="s">
        <v>830</v>
      </c>
      <c r="AM72" s="33" t="s">
        <v>869</v>
      </c>
      <c r="AN72" s="33" t="s">
        <v>870</v>
      </c>
      <c r="AO72" s="33" t="s">
        <v>877</v>
      </c>
      <c r="AP72" s="33" t="s">
        <v>875</v>
      </c>
      <c r="AQ72" s="55" t="s">
        <v>891</v>
      </c>
      <c r="AR72" s="56">
        <v>5.9574468085106377E-3</v>
      </c>
    </row>
    <row r="73" spans="1:44" ht="193.8" x14ac:dyDescent="0.3">
      <c r="A73" s="33" t="s">
        <v>343</v>
      </c>
      <c r="B73" s="33">
        <v>6</v>
      </c>
      <c r="C73" s="34" t="s">
        <v>751</v>
      </c>
      <c r="D73" s="51" t="s">
        <v>882</v>
      </c>
      <c r="E73" s="33" t="s">
        <v>963</v>
      </c>
      <c r="F73" s="34" t="s">
        <v>94</v>
      </c>
      <c r="G73" s="33" t="s">
        <v>941</v>
      </c>
      <c r="H73" s="33" t="s">
        <v>942</v>
      </c>
      <c r="I73" s="34" t="s">
        <v>943</v>
      </c>
      <c r="J73" s="32" t="s">
        <v>576</v>
      </c>
      <c r="K73" s="52" t="s">
        <v>753</v>
      </c>
      <c r="L73" s="33" t="s">
        <v>578</v>
      </c>
      <c r="M73" s="52" t="s">
        <v>753</v>
      </c>
      <c r="N73" s="33" t="s">
        <v>964</v>
      </c>
      <c r="O73" s="34" t="s">
        <v>22</v>
      </c>
      <c r="P73" s="33" t="s">
        <v>965</v>
      </c>
      <c r="Q73" s="34" t="s">
        <v>25</v>
      </c>
      <c r="R73" s="33" t="s">
        <v>930</v>
      </c>
      <c r="S73" s="34" t="s">
        <v>751</v>
      </c>
      <c r="T73" s="33" t="s">
        <v>906</v>
      </c>
      <c r="U73" s="33" t="s">
        <v>777</v>
      </c>
      <c r="V73" s="34" t="s">
        <v>348</v>
      </c>
      <c r="W73" s="33" t="s">
        <v>343</v>
      </c>
      <c r="X73" s="34" t="s">
        <v>258</v>
      </c>
      <c r="Y73" s="57">
        <v>1</v>
      </c>
      <c r="Z73" s="57" t="s">
        <v>686</v>
      </c>
      <c r="AA73" s="57">
        <v>0.95089999999999997</v>
      </c>
      <c r="AB73" s="57">
        <v>1</v>
      </c>
      <c r="AC73" s="57">
        <v>1</v>
      </c>
      <c r="AD73" s="33" t="s">
        <v>716</v>
      </c>
      <c r="AE73" s="33" t="s">
        <v>716</v>
      </c>
      <c r="AF73" s="33" t="s">
        <v>716</v>
      </c>
      <c r="AG73" s="33"/>
      <c r="AH73" s="33" t="s">
        <v>716</v>
      </c>
      <c r="AI73" s="33"/>
      <c r="AJ73" s="33"/>
      <c r="AK73" s="33"/>
      <c r="AL73" s="54" t="s">
        <v>830</v>
      </c>
      <c r="AM73" s="33" t="s">
        <v>874</v>
      </c>
      <c r="AN73" s="33" t="s">
        <v>870</v>
      </c>
      <c r="AO73" s="33" t="s">
        <v>893</v>
      </c>
      <c r="AP73" s="33" t="s">
        <v>872</v>
      </c>
      <c r="AQ73" s="55" t="s">
        <v>916</v>
      </c>
      <c r="AR73" s="56">
        <v>9.6969696969696987E-3</v>
      </c>
    </row>
    <row r="74" spans="1:44" ht="193.8" x14ac:dyDescent="0.3">
      <c r="A74" s="33" t="s">
        <v>780</v>
      </c>
      <c r="B74" s="33">
        <v>6</v>
      </c>
      <c r="C74" s="34" t="s">
        <v>751</v>
      </c>
      <c r="D74" s="51" t="s">
        <v>882</v>
      </c>
      <c r="E74" s="33" t="s">
        <v>963</v>
      </c>
      <c r="F74" s="34" t="s">
        <v>94</v>
      </c>
      <c r="G74" s="33" t="s">
        <v>941</v>
      </c>
      <c r="H74" s="33" t="s">
        <v>942</v>
      </c>
      <c r="I74" s="34" t="s">
        <v>943</v>
      </c>
      <c r="J74" s="32" t="s">
        <v>576</v>
      </c>
      <c r="K74" s="52" t="s">
        <v>753</v>
      </c>
      <c r="L74" s="33" t="s">
        <v>578</v>
      </c>
      <c r="M74" s="52" t="s">
        <v>753</v>
      </c>
      <c r="N74" s="33" t="s">
        <v>964</v>
      </c>
      <c r="O74" s="34" t="s">
        <v>22</v>
      </c>
      <c r="P74" s="33" t="s">
        <v>966</v>
      </c>
      <c r="Q74" s="34" t="s">
        <v>23</v>
      </c>
      <c r="R74" s="33" t="s">
        <v>930</v>
      </c>
      <c r="S74" s="34" t="s">
        <v>751</v>
      </c>
      <c r="T74" s="33" t="s">
        <v>906</v>
      </c>
      <c r="U74" s="33" t="s">
        <v>777</v>
      </c>
      <c r="V74" s="34" t="s">
        <v>348</v>
      </c>
      <c r="W74" s="33" t="s">
        <v>780</v>
      </c>
      <c r="X74" s="34" t="s">
        <v>781</v>
      </c>
      <c r="Y74" s="57" t="s">
        <v>686</v>
      </c>
      <c r="Z74" s="57" t="s">
        <v>686</v>
      </c>
      <c r="AA74" s="57" t="s">
        <v>686</v>
      </c>
      <c r="AB74" s="57">
        <v>1</v>
      </c>
      <c r="AC74" s="57">
        <v>1</v>
      </c>
      <c r="AD74" s="33" t="s">
        <v>716</v>
      </c>
      <c r="AE74" s="33"/>
      <c r="AF74" s="33"/>
      <c r="AG74" s="33"/>
      <c r="AH74" s="33" t="s">
        <v>716</v>
      </c>
      <c r="AI74" s="33"/>
      <c r="AJ74" s="33"/>
      <c r="AK74" s="33"/>
      <c r="AL74" s="54" t="s">
        <v>830</v>
      </c>
      <c r="AM74" s="33" t="s">
        <v>869</v>
      </c>
      <c r="AN74" s="33" t="s">
        <v>870</v>
      </c>
      <c r="AO74" s="33" t="s">
        <v>877</v>
      </c>
      <c r="AP74" s="33" t="s">
        <v>875</v>
      </c>
      <c r="AQ74" s="55" t="s">
        <v>881</v>
      </c>
      <c r="AR74" s="56">
        <v>5.9574468085106377E-3</v>
      </c>
    </row>
    <row r="75" spans="1:44" ht="193.8" x14ac:dyDescent="0.3">
      <c r="A75" s="33" t="s">
        <v>491</v>
      </c>
      <c r="B75" s="33">
        <v>6</v>
      </c>
      <c r="C75" s="34" t="s">
        <v>751</v>
      </c>
      <c r="D75" s="51" t="s">
        <v>882</v>
      </c>
      <c r="E75" s="33" t="s">
        <v>967</v>
      </c>
      <c r="F75" s="34" t="s">
        <v>87</v>
      </c>
      <c r="G75" s="33" t="s">
        <v>952</v>
      </c>
      <c r="H75" s="33" t="s">
        <v>922</v>
      </c>
      <c r="I75" s="34" t="s">
        <v>953</v>
      </c>
      <c r="J75" s="33" t="s">
        <v>562</v>
      </c>
      <c r="K75" s="52" t="s">
        <v>782</v>
      </c>
      <c r="L75" s="33" t="s">
        <v>564</v>
      </c>
      <c r="M75" s="52" t="s">
        <v>783</v>
      </c>
      <c r="N75" s="33" t="s">
        <v>950</v>
      </c>
      <c r="O75" s="34" t="s">
        <v>32</v>
      </c>
      <c r="P75" s="33" t="s">
        <v>968</v>
      </c>
      <c r="Q75" s="34" t="s">
        <v>36</v>
      </c>
      <c r="R75" s="33" t="s">
        <v>930</v>
      </c>
      <c r="S75" s="34" t="s">
        <v>751</v>
      </c>
      <c r="T75" s="33" t="s">
        <v>906</v>
      </c>
      <c r="U75" s="33" t="s">
        <v>784</v>
      </c>
      <c r="V75" s="34" t="s">
        <v>592</v>
      </c>
      <c r="W75" s="33" t="s">
        <v>491</v>
      </c>
      <c r="X75" s="34" t="s">
        <v>785</v>
      </c>
      <c r="Y75" s="57">
        <v>0.2</v>
      </c>
      <c r="Z75" s="57">
        <v>1</v>
      </c>
      <c r="AA75" s="57">
        <v>0.2</v>
      </c>
      <c r="AB75" s="57">
        <v>0.4</v>
      </c>
      <c r="AC75" s="57">
        <v>0.2</v>
      </c>
      <c r="AD75" s="33" t="s">
        <v>716</v>
      </c>
      <c r="AE75" s="33"/>
      <c r="AF75" s="33"/>
      <c r="AG75" s="33"/>
      <c r="AH75" s="33" t="s">
        <v>716</v>
      </c>
      <c r="AI75" s="33" t="s">
        <v>716</v>
      </c>
      <c r="AJ75" s="33"/>
      <c r="AK75" s="33"/>
      <c r="AL75" s="54" t="s">
        <v>830</v>
      </c>
      <c r="AM75" s="33" t="s">
        <v>869</v>
      </c>
      <c r="AN75" s="33" t="s">
        <v>870</v>
      </c>
      <c r="AO75" s="33" t="s">
        <v>893</v>
      </c>
      <c r="AP75" s="33" t="s">
        <v>875</v>
      </c>
      <c r="AQ75" s="55" t="s">
        <v>881</v>
      </c>
      <c r="AR75" s="56">
        <v>9.6969696969696987E-3</v>
      </c>
    </row>
    <row r="76" spans="1:44" ht="193.8" x14ac:dyDescent="0.3">
      <c r="A76" s="33" t="s">
        <v>492</v>
      </c>
      <c r="B76" s="33">
        <v>6</v>
      </c>
      <c r="C76" s="34" t="s">
        <v>751</v>
      </c>
      <c r="D76" s="51" t="s">
        <v>882</v>
      </c>
      <c r="E76" s="33" t="s">
        <v>967</v>
      </c>
      <c r="F76" s="34" t="s">
        <v>87</v>
      </c>
      <c r="G76" s="33" t="s">
        <v>952</v>
      </c>
      <c r="H76" s="33" t="s">
        <v>922</v>
      </c>
      <c r="I76" s="34" t="s">
        <v>953</v>
      </c>
      <c r="J76" s="33" t="s">
        <v>562</v>
      </c>
      <c r="K76" s="52" t="s">
        <v>782</v>
      </c>
      <c r="L76" s="33" t="s">
        <v>564</v>
      </c>
      <c r="M76" s="52" t="s">
        <v>783</v>
      </c>
      <c r="N76" s="33" t="s">
        <v>950</v>
      </c>
      <c r="O76" s="34" t="s">
        <v>32</v>
      </c>
      <c r="P76" s="33" t="s">
        <v>968</v>
      </c>
      <c r="Q76" s="34" t="s">
        <v>36</v>
      </c>
      <c r="R76" s="33" t="s">
        <v>930</v>
      </c>
      <c r="S76" s="34" t="s">
        <v>751</v>
      </c>
      <c r="T76" s="33" t="s">
        <v>906</v>
      </c>
      <c r="U76" s="33" t="s">
        <v>784</v>
      </c>
      <c r="V76" s="34" t="s">
        <v>592</v>
      </c>
      <c r="W76" s="33" t="s">
        <v>492</v>
      </c>
      <c r="X76" s="34" t="s">
        <v>493</v>
      </c>
      <c r="Y76" s="57">
        <v>1</v>
      </c>
      <c r="Z76" s="57" t="s">
        <v>686</v>
      </c>
      <c r="AA76" s="57">
        <v>0.99980000000000002</v>
      </c>
      <c r="AB76" s="57">
        <v>1</v>
      </c>
      <c r="AC76" s="57">
        <v>1</v>
      </c>
      <c r="AD76" s="33" t="s">
        <v>716</v>
      </c>
      <c r="AE76" s="33"/>
      <c r="AF76" s="33"/>
      <c r="AG76" s="33"/>
      <c r="AH76" s="33" t="s">
        <v>716</v>
      </c>
      <c r="AI76" s="33"/>
      <c r="AJ76" s="33"/>
      <c r="AK76" s="33"/>
      <c r="AL76" s="54" t="s">
        <v>830</v>
      </c>
      <c r="AM76" s="33" t="s">
        <v>869</v>
      </c>
      <c r="AN76" s="33" t="s">
        <v>870</v>
      </c>
      <c r="AO76" s="33" t="s">
        <v>893</v>
      </c>
      <c r="AP76" s="33" t="s">
        <v>875</v>
      </c>
      <c r="AQ76" s="55" t="s">
        <v>881</v>
      </c>
      <c r="AR76" s="56">
        <v>9.6969696969696987E-3</v>
      </c>
    </row>
    <row r="77" spans="1:44" ht="193.8" x14ac:dyDescent="0.3">
      <c r="A77" s="33" t="s">
        <v>402</v>
      </c>
      <c r="B77" s="33">
        <v>6</v>
      </c>
      <c r="C77" s="34" t="s">
        <v>751</v>
      </c>
      <c r="D77" s="51" t="s">
        <v>885</v>
      </c>
      <c r="E77" s="33" t="s">
        <v>969</v>
      </c>
      <c r="F77" s="34" t="s">
        <v>786</v>
      </c>
      <c r="G77" s="33" t="s">
        <v>936</v>
      </c>
      <c r="H77" s="33" t="s">
        <v>937</v>
      </c>
      <c r="I77" s="34" t="s">
        <v>938</v>
      </c>
      <c r="J77" s="33" t="s">
        <v>566</v>
      </c>
      <c r="K77" s="52" t="s">
        <v>787</v>
      </c>
      <c r="L77" s="33" t="s">
        <v>568</v>
      </c>
      <c r="M77" s="52" t="s">
        <v>788</v>
      </c>
      <c r="N77" s="33" t="s">
        <v>866</v>
      </c>
      <c r="O77" s="34" t="s">
        <v>20</v>
      </c>
      <c r="P77" s="33" t="s">
        <v>867</v>
      </c>
      <c r="Q77" s="34" t="s">
        <v>714</v>
      </c>
      <c r="R77" s="33" t="s">
        <v>930</v>
      </c>
      <c r="S77" s="34" t="s">
        <v>751</v>
      </c>
      <c r="T77" s="33" t="s">
        <v>906</v>
      </c>
      <c r="U77" s="33" t="s">
        <v>789</v>
      </c>
      <c r="V77" s="34" t="s">
        <v>790</v>
      </c>
      <c r="W77" s="33" t="s">
        <v>402</v>
      </c>
      <c r="X77" s="34" t="s">
        <v>403</v>
      </c>
      <c r="Y77" s="53">
        <v>4</v>
      </c>
      <c r="Z77" s="53">
        <v>16</v>
      </c>
      <c r="AA77" s="53">
        <v>4</v>
      </c>
      <c r="AB77" s="53">
        <v>8</v>
      </c>
      <c r="AC77" s="53">
        <v>4</v>
      </c>
      <c r="AD77" s="33" t="s">
        <v>716</v>
      </c>
      <c r="AE77" s="33"/>
      <c r="AF77" s="33"/>
      <c r="AG77" s="33"/>
      <c r="AH77" s="33" t="s">
        <v>716</v>
      </c>
      <c r="AI77" s="33" t="s">
        <v>716</v>
      </c>
      <c r="AJ77" s="33"/>
      <c r="AK77" s="33"/>
      <c r="AL77" s="54" t="s">
        <v>829</v>
      </c>
      <c r="AM77" s="33" t="s">
        <v>869</v>
      </c>
      <c r="AN77" s="33" t="s">
        <v>870</v>
      </c>
      <c r="AO77" s="33" t="s">
        <v>871</v>
      </c>
      <c r="AP77" s="33" t="s">
        <v>875</v>
      </c>
      <c r="AQ77" s="55" t="s">
        <v>881</v>
      </c>
      <c r="AR77" s="56">
        <v>9.0909090909090922E-3</v>
      </c>
    </row>
    <row r="78" spans="1:44" ht="193.8" x14ac:dyDescent="0.3">
      <c r="A78" s="33" t="s">
        <v>404</v>
      </c>
      <c r="B78" s="33">
        <v>6</v>
      </c>
      <c r="C78" s="34" t="s">
        <v>751</v>
      </c>
      <c r="D78" s="51" t="s">
        <v>885</v>
      </c>
      <c r="E78" s="33" t="s">
        <v>969</v>
      </c>
      <c r="F78" s="34" t="s">
        <v>786</v>
      </c>
      <c r="G78" s="33" t="s">
        <v>936</v>
      </c>
      <c r="H78" s="33" t="s">
        <v>937</v>
      </c>
      <c r="I78" s="34" t="s">
        <v>938</v>
      </c>
      <c r="J78" s="33" t="s">
        <v>566</v>
      </c>
      <c r="K78" s="52" t="s">
        <v>787</v>
      </c>
      <c r="L78" s="33" t="s">
        <v>568</v>
      </c>
      <c r="M78" s="52" t="s">
        <v>788</v>
      </c>
      <c r="N78" s="33" t="s">
        <v>866</v>
      </c>
      <c r="O78" s="34" t="s">
        <v>20</v>
      </c>
      <c r="P78" s="33" t="s">
        <v>867</v>
      </c>
      <c r="Q78" s="34" t="s">
        <v>714</v>
      </c>
      <c r="R78" s="33" t="s">
        <v>930</v>
      </c>
      <c r="S78" s="34" t="s">
        <v>751</v>
      </c>
      <c r="T78" s="33" t="s">
        <v>906</v>
      </c>
      <c r="U78" s="33" t="s">
        <v>789</v>
      </c>
      <c r="V78" s="34" t="s">
        <v>790</v>
      </c>
      <c r="W78" s="33" t="s">
        <v>404</v>
      </c>
      <c r="X78" s="34" t="s">
        <v>405</v>
      </c>
      <c r="Y78" s="53">
        <v>3698145</v>
      </c>
      <c r="Z78" s="53">
        <v>4021284</v>
      </c>
      <c r="AA78" s="53">
        <v>3439838</v>
      </c>
      <c r="AB78" s="53">
        <v>3809089</v>
      </c>
      <c r="AC78" s="53">
        <v>3809089</v>
      </c>
      <c r="AD78" s="33" t="s">
        <v>716</v>
      </c>
      <c r="AE78" s="33"/>
      <c r="AF78" s="33"/>
      <c r="AG78" s="33"/>
      <c r="AH78" s="33" t="s">
        <v>716</v>
      </c>
      <c r="AI78" s="33" t="s">
        <v>716</v>
      </c>
      <c r="AJ78" s="33"/>
      <c r="AK78" s="33"/>
      <c r="AL78" s="54" t="s">
        <v>829</v>
      </c>
      <c r="AM78" s="33" t="s">
        <v>869</v>
      </c>
      <c r="AN78" s="33" t="s">
        <v>870</v>
      </c>
      <c r="AO78" s="33" t="s">
        <v>877</v>
      </c>
      <c r="AP78" s="33" t="s">
        <v>875</v>
      </c>
      <c r="AQ78" s="55" t="s">
        <v>881</v>
      </c>
      <c r="AR78" s="56">
        <v>5.9574468085106377E-3</v>
      </c>
    </row>
    <row r="79" spans="1:44" ht="193.8" x14ac:dyDescent="0.3">
      <c r="A79" s="33" t="s">
        <v>406</v>
      </c>
      <c r="B79" s="33">
        <v>6</v>
      </c>
      <c r="C79" s="34" t="s">
        <v>751</v>
      </c>
      <c r="D79" s="51" t="s">
        <v>885</v>
      </c>
      <c r="E79" s="33" t="s">
        <v>969</v>
      </c>
      <c r="F79" s="34" t="s">
        <v>786</v>
      </c>
      <c r="G79" s="33" t="s">
        <v>936</v>
      </c>
      <c r="H79" s="33" t="s">
        <v>937</v>
      </c>
      <c r="I79" s="34" t="s">
        <v>938</v>
      </c>
      <c r="J79" s="33" t="s">
        <v>566</v>
      </c>
      <c r="K79" s="52" t="s">
        <v>787</v>
      </c>
      <c r="L79" s="33" t="s">
        <v>568</v>
      </c>
      <c r="M79" s="52" t="s">
        <v>788</v>
      </c>
      <c r="N79" s="33" t="s">
        <v>866</v>
      </c>
      <c r="O79" s="34" t="s">
        <v>20</v>
      </c>
      <c r="P79" s="33" t="s">
        <v>867</v>
      </c>
      <c r="Q79" s="34" t="s">
        <v>714</v>
      </c>
      <c r="R79" s="33" t="s">
        <v>930</v>
      </c>
      <c r="S79" s="34" t="s">
        <v>751</v>
      </c>
      <c r="T79" s="33" t="s">
        <v>906</v>
      </c>
      <c r="U79" s="33" t="s">
        <v>789</v>
      </c>
      <c r="V79" s="34" t="s">
        <v>790</v>
      </c>
      <c r="W79" s="33" t="s">
        <v>406</v>
      </c>
      <c r="X79" s="34" t="s">
        <v>970</v>
      </c>
      <c r="Y79" s="53">
        <v>620</v>
      </c>
      <c r="Z79" s="53">
        <v>0</v>
      </c>
      <c r="AA79" s="53">
        <v>730</v>
      </c>
      <c r="AB79" s="53">
        <v>759</v>
      </c>
      <c r="AC79" s="53">
        <v>759</v>
      </c>
      <c r="AD79" s="33" t="s">
        <v>716</v>
      </c>
      <c r="AE79" s="33"/>
      <c r="AF79" s="33"/>
      <c r="AG79" s="33"/>
      <c r="AH79" s="33" t="s">
        <v>716</v>
      </c>
      <c r="AI79" s="33"/>
      <c r="AJ79" s="33"/>
      <c r="AK79" s="33"/>
      <c r="AL79" s="54" t="s">
        <v>829</v>
      </c>
      <c r="AM79" s="33" t="s">
        <v>869</v>
      </c>
      <c r="AN79" s="33" t="s">
        <v>870</v>
      </c>
      <c r="AO79" s="33" t="s">
        <v>871</v>
      </c>
      <c r="AP79" s="33" t="s">
        <v>875</v>
      </c>
      <c r="AQ79" s="55" t="s">
        <v>881</v>
      </c>
      <c r="AR79" s="56">
        <v>9.0909090909090922E-3</v>
      </c>
    </row>
    <row r="80" spans="1:44" ht="193.8" x14ac:dyDescent="0.3">
      <c r="A80" s="33" t="s">
        <v>593</v>
      </c>
      <c r="B80" s="33">
        <v>6</v>
      </c>
      <c r="C80" s="34" t="s">
        <v>751</v>
      </c>
      <c r="D80" s="51" t="s">
        <v>906</v>
      </c>
      <c r="E80" s="33" t="s">
        <v>935</v>
      </c>
      <c r="F80" s="34" t="s">
        <v>755</v>
      </c>
      <c r="G80" s="33" t="s">
        <v>936</v>
      </c>
      <c r="H80" s="33" t="s">
        <v>937</v>
      </c>
      <c r="I80" s="34" t="s">
        <v>938</v>
      </c>
      <c r="J80" s="32" t="s">
        <v>576</v>
      </c>
      <c r="K80" s="52" t="s">
        <v>753</v>
      </c>
      <c r="L80" s="33" t="s">
        <v>578</v>
      </c>
      <c r="M80" s="52" t="s">
        <v>753</v>
      </c>
      <c r="N80" s="33" t="s">
        <v>939</v>
      </c>
      <c r="O80" s="34" t="s">
        <v>88</v>
      </c>
      <c r="P80" s="33" t="s">
        <v>971</v>
      </c>
      <c r="Q80" s="34" t="s">
        <v>39</v>
      </c>
      <c r="R80" s="33" t="s">
        <v>930</v>
      </c>
      <c r="S80" s="34" t="s">
        <v>751</v>
      </c>
      <c r="T80" s="33" t="s">
        <v>906</v>
      </c>
      <c r="U80" s="33" t="s">
        <v>791</v>
      </c>
      <c r="V80" s="34" t="s">
        <v>257</v>
      </c>
      <c r="W80" s="33" t="s">
        <v>593</v>
      </c>
      <c r="X80" s="34" t="s">
        <v>972</v>
      </c>
      <c r="Y80" s="57">
        <v>1</v>
      </c>
      <c r="Z80" s="57">
        <v>0</v>
      </c>
      <c r="AA80" s="57">
        <v>0</v>
      </c>
      <c r="AB80" s="57">
        <v>1</v>
      </c>
      <c r="AC80" s="57">
        <v>1</v>
      </c>
      <c r="AD80" s="33" t="s">
        <v>716</v>
      </c>
      <c r="AE80" s="33"/>
      <c r="AF80" s="33"/>
      <c r="AG80" s="33"/>
      <c r="AH80" s="33" t="s">
        <v>716</v>
      </c>
      <c r="AI80" s="33"/>
      <c r="AJ80" s="33"/>
      <c r="AK80" s="33"/>
      <c r="AL80" s="54" t="s">
        <v>830</v>
      </c>
      <c r="AM80" s="33" t="s">
        <v>874</v>
      </c>
      <c r="AN80" s="33" t="s">
        <v>870</v>
      </c>
      <c r="AO80" s="33" t="s">
        <v>877</v>
      </c>
      <c r="AP80" s="33" t="s">
        <v>872</v>
      </c>
      <c r="AQ80" s="55" t="s">
        <v>916</v>
      </c>
      <c r="AR80" s="56">
        <v>5.9574468085106377E-3</v>
      </c>
    </row>
    <row r="81" spans="1:44" ht="193.8" x14ac:dyDescent="0.3">
      <c r="A81" s="33" t="s">
        <v>792</v>
      </c>
      <c r="B81" s="33">
        <v>6</v>
      </c>
      <c r="C81" s="34" t="s">
        <v>751</v>
      </c>
      <c r="D81" s="51" t="s">
        <v>885</v>
      </c>
      <c r="E81" s="33" t="s">
        <v>886</v>
      </c>
      <c r="F81" s="34" t="s">
        <v>121</v>
      </c>
      <c r="G81" s="33" t="s">
        <v>936</v>
      </c>
      <c r="H81" s="33" t="s">
        <v>937</v>
      </c>
      <c r="I81" s="34" t="s">
        <v>938</v>
      </c>
      <c r="J81" s="32" t="s">
        <v>576</v>
      </c>
      <c r="K81" s="52" t="s">
        <v>753</v>
      </c>
      <c r="L81" s="33" t="s">
        <v>578</v>
      </c>
      <c r="M81" s="52" t="s">
        <v>753</v>
      </c>
      <c r="N81" s="33" t="s">
        <v>939</v>
      </c>
      <c r="O81" s="34" t="s">
        <v>88</v>
      </c>
      <c r="P81" s="33" t="s">
        <v>971</v>
      </c>
      <c r="Q81" s="34" t="s">
        <v>39</v>
      </c>
      <c r="R81" s="33" t="s">
        <v>930</v>
      </c>
      <c r="S81" s="34" t="s">
        <v>751</v>
      </c>
      <c r="T81" s="33" t="s">
        <v>906</v>
      </c>
      <c r="U81" s="33" t="s">
        <v>791</v>
      </c>
      <c r="V81" s="34" t="s">
        <v>257</v>
      </c>
      <c r="W81" s="33" t="s">
        <v>792</v>
      </c>
      <c r="X81" s="34" t="s">
        <v>793</v>
      </c>
      <c r="Y81" s="57">
        <v>1</v>
      </c>
      <c r="Z81" s="57" t="s">
        <v>686</v>
      </c>
      <c r="AA81" s="57">
        <v>1.1366000000000001</v>
      </c>
      <c r="AB81" s="57">
        <v>1</v>
      </c>
      <c r="AC81" s="57">
        <v>1</v>
      </c>
      <c r="AD81" s="33" t="s">
        <v>716</v>
      </c>
      <c r="AE81" s="33"/>
      <c r="AF81" s="33"/>
      <c r="AG81" s="33"/>
      <c r="AH81" s="33" t="s">
        <v>716</v>
      </c>
      <c r="AI81" s="33"/>
      <c r="AJ81" s="33"/>
      <c r="AK81" s="33"/>
      <c r="AL81" s="54" t="s">
        <v>830</v>
      </c>
      <c r="AM81" s="33" t="s">
        <v>874</v>
      </c>
      <c r="AN81" s="33" t="s">
        <v>870</v>
      </c>
      <c r="AO81" s="33" t="s">
        <v>877</v>
      </c>
      <c r="AP81" s="33" t="s">
        <v>872</v>
      </c>
      <c r="AQ81" s="55" t="s">
        <v>916</v>
      </c>
      <c r="AR81" s="56">
        <v>5.9574468085106377E-3</v>
      </c>
    </row>
    <row r="82" spans="1:44" ht="193.8" x14ac:dyDescent="0.3">
      <c r="A82" s="33" t="s">
        <v>539</v>
      </c>
      <c r="B82" s="33">
        <v>6</v>
      </c>
      <c r="C82" s="34" t="s">
        <v>751</v>
      </c>
      <c r="D82" s="51" t="s">
        <v>885</v>
      </c>
      <c r="E82" s="33" t="s">
        <v>886</v>
      </c>
      <c r="F82" s="34" t="s">
        <v>121</v>
      </c>
      <c r="G82" s="33" t="s">
        <v>936</v>
      </c>
      <c r="H82" s="33" t="s">
        <v>937</v>
      </c>
      <c r="I82" s="34" t="s">
        <v>938</v>
      </c>
      <c r="J82" s="32" t="s">
        <v>576</v>
      </c>
      <c r="K82" s="52" t="s">
        <v>753</v>
      </c>
      <c r="L82" s="33" t="s">
        <v>578</v>
      </c>
      <c r="M82" s="52" t="s">
        <v>753</v>
      </c>
      <c r="N82" s="33" t="s">
        <v>866</v>
      </c>
      <c r="O82" s="34" t="s">
        <v>20</v>
      </c>
      <c r="P82" s="33" t="s">
        <v>867</v>
      </c>
      <c r="Q82" s="34" t="s">
        <v>714</v>
      </c>
      <c r="R82" s="33" t="s">
        <v>930</v>
      </c>
      <c r="S82" s="34" t="s">
        <v>751</v>
      </c>
      <c r="T82" s="33" t="s">
        <v>906</v>
      </c>
      <c r="U82" s="33" t="s">
        <v>791</v>
      </c>
      <c r="V82" s="34" t="s">
        <v>257</v>
      </c>
      <c r="W82" s="33" t="s">
        <v>539</v>
      </c>
      <c r="X82" s="34" t="s">
        <v>579</v>
      </c>
      <c r="Y82" s="57">
        <v>0.6</v>
      </c>
      <c r="Z82" s="57">
        <v>1</v>
      </c>
      <c r="AA82" s="57">
        <v>0.68540000000000001</v>
      </c>
      <c r="AB82" s="57">
        <v>0.8</v>
      </c>
      <c r="AC82" s="57">
        <v>0.2</v>
      </c>
      <c r="AD82" s="33" t="s">
        <v>716</v>
      </c>
      <c r="AE82" s="33"/>
      <c r="AF82" s="33"/>
      <c r="AG82" s="33"/>
      <c r="AH82" s="33" t="s">
        <v>716</v>
      </c>
      <c r="AI82" s="33" t="s">
        <v>716</v>
      </c>
      <c r="AJ82" s="33"/>
      <c r="AK82" s="33"/>
      <c r="AL82" s="54" t="s">
        <v>830</v>
      </c>
      <c r="AM82" s="33" t="s">
        <v>973</v>
      </c>
      <c r="AN82" s="33" t="s">
        <v>870</v>
      </c>
      <c r="AO82" s="33" t="s">
        <v>877</v>
      </c>
      <c r="AP82" s="33" t="s">
        <v>875</v>
      </c>
      <c r="AQ82" s="55" t="s">
        <v>881</v>
      </c>
      <c r="AR82" s="56">
        <v>5.9574468085106377E-3</v>
      </c>
    </row>
    <row r="83" spans="1:44" ht="193.8" x14ac:dyDescent="0.3">
      <c r="A83" s="33" t="s">
        <v>540</v>
      </c>
      <c r="B83" s="33">
        <v>6</v>
      </c>
      <c r="C83" s="34" t="s">
        <v>751</v>
      </c>
      <c r="D83" s="51" t="s">
        <v>885</v>
      </c>
      <c r="E83" s="33" t="s">
        <v>886</v>
      </c>
      <c r="F83" s="34" t="s">
        <v>121</v>
      </c>
      <c r="G83" s="33" t="s">
        <v>936</v>
      </c>
      <c r="H83" s="33" t="s">
        <v>937</v>
      </c>
      <c r="I83" s="34" t="s">
        <v>938</v>
      </c>
      <c r="J83" s="32" t="s">
        <v>576</v>
      </c>
      <c r="K83" s="52" t="s">
        <v>753</v>
      </c>
      <c r="L83" s="33" t="s">
        <v>578</v>
      </c>
      <c r="M83" s="52" t="s">
        <v>753</v>
      </c>
      <c r="N83" s="33" t="s">
        <v>866</v>
      </c>
      <c r="O83" s="34" t="s">
        <v>20</v>
      </c>
      <c r="P83" s="33" t="s">
        <v>867</v>
      </c>
      <c r="Q83" s="34" t="s">
        <v>714</v>
      </c>
      <c r="R83" s="33" t="s">
        <v>930</v>
      </c>
      <c r="S83" s="34" t="s">
        <v>751</v>
      </c>
      <c r="T83" s="33" t="s">
        <v>906</v>
      </c>
      <c r="U83" s="33" t="s">
        <v>791</v>
      </c>
      <c r="V83" s="34" t="s">
        <v>257</v>
      </c>
      <c r="W83" s="33" t="s">
        <v>540</v>
      </c>
      <c r="X83" s="34" t="s">
        <v>580</v>
      </c>
      <c r="Y83" s="57">
        <v>0.6</v>
      </c>
      <c r="Z83" s="57">
        <v>1</v>
      </c>
      <c r="AA83" s="57">
        <v>0.58330000000000004</v>
      </c>
      <c r="AB83" s="57">
        <v>0.8</v>
      </c>
      <c r="AC83" s="57">
        <v>0.2</v>
      </c>
      <c r="AD83" s="33" t="s">
        <v>716</v>
      </c>
      <c r="AE83" s="33"/>
      <c r="AF83" s="33"/>
      <c r="AG83" s="33"/>
      <c r="AH83" s="33" t="s">
        <v>716</v>
      </c>
      <c r="AI83" s="33" t="s">
        <v>716</v>
      </c>
      <c r="AJ83" s="33"/>
      <c r="AK83" s="33"/>
      <c r="AL83" s="54" t="s">
        <v>830</v>
      </c>
      <c r="AM83" s="33" t="s">
        <v>973</v>
      </c>
      <c r="AN83" s="33" t="s">
        <v>870</v>
      </c>
      <c r="AO83" s="33" t="s">
        <v>877</v>
      </c>
      <c r="AP83" s="33" t="s">
        <v>875</v>
      </c>
      <c r="AQ83" s="55" t="s">
        <v>896</v>
      </c>
      <c r="AR83" s="56">
        <v>5.9574468085106377E-3</v>
      </c>
    </row>
    <row r="84" spans="1:44" ht="193.8" x14ac:dyDescent="0.3">
      <c r="A84" s="33" t="s">
        <v>461</v>
      </c>
      <c r="B84" s="33">
        <v>6</v>
      </c>
      <c r="C84" s="34" t="s">
        <v>751</v>
      </c>
      <c r="D84" s="51" t="s">
        <v>882</v>
      </c>
      <c r="E84" s="33" t="s">
        <v>883</v>
      </c>
      <c r="F84" s="34" t="s">
        <v>717</v>
      </c>
      <c r="G84" s="33" t="s">
        <v>948</v>
      </c>
      <c r="H84" s="33" t="s">
        <v>922</v>
      </c>
      <c r="I84" s="34" t="s">
        <v>949</v>
      </c>
      <c r="J84" s="32" t="s">
        <v>576</v>
      </c>
      <c r="K84" s="52" t="s">
        <v>753</v>
      </c>
      <c r="L84" s="33" t="s">
        <v>578</v>
      </c>
      <c r="M84" s="52" t="s">
        <v>753</v>
      </c>
      <c r="N84" s="33" t="s">
        <v>950</v>
      </c>
      <c r="O84" s="34" t="s">
        <v>32</v>
      </c>
      <c r="P84" s="33" t="s">
        <v>974</v>
      </c>
      <c r="Q84" s="34" t="s">
        <v>31</v>
      </c>
      <c r="R84" s="33" t="s">
        <v>930</v>
      </c>
      <c r="S84" s="34" t="s">
        <v>751</v>
      </c>
      <c r="T84" s="33" t="s">
        <v>906</v>
      </c>
      <c r="U84" s="33" t="s">
        <v>791</v>
      </c>
      <c r="V84" s="34" t="s">
        <v>257</v>
      </c>
      <c r="W84" s="33" t="s">
        <v>461</v>
      </c>
      <c r="X84" s="34" t="s">
        <v>820</v>
      </c>
      <c r="Y84" s="53">
        <v>66</v>
      </c>
      <c r="Z84" s="53">
        <v>136</v>
      </c>
      <c r="AA84" s="53">
        <v>67</v>
      </c>
      <c r="AB84" s="53">
        <v>134</v>
      </c>
      <c r="AC84" s="53">
        <v>68</v>
      </c>
      <c r="AD84" s="33" t="s">
        <v>716</v>
      </c>
      <c r="AE84" s="33"/>
      <c r="AF84" s="33"/>
      <c r="AG84" s="33"/>
      <c r="AH84" s="33" t="s">
        <v>716</v>
      </c>
      <c r="AI84" s="33" t="s">
        <v>716</v>
      </c>
      <c r="AJ84" s="33"/>
      <c r="AK84" s="33"/>
      <c r="AL84" s="54" t="s">
        <v>829</v>
      </c>
      <c r="AM84" s="33" t="s">
        <v>869</v>
      </c>
      <c r="AN84" s="33" t="s">
        <v>870</v>
      </c>
      <c r="AO84" s="33" t="s">
        <v>871</v>
      </c>
      <c r="AP84" s="33" t="s">
        <v>975</v>
      </c>
      <c r="AQ84" s="55" t="s">
        <v>976</v>
      </c>
      <c r="AR84" s="56">
        <v>9.0909090909090922E-3</v>
      </c>
    </row>
    <row r="85" spans="1:44" ht="193.8" x14ac:dyDescent="0.3">
      <c r="A85" s="33" t="s">
        <v>466</v>
      </c>
      <c r="B85" s="33">
        <v>6</v>
      </c>
      <c r="C85" s="34" t="s">
        <v>751</v>
      </c>
      <c r="D85" s="51" t="s">
        <v>882</v>
      </c>
      <c r="E85" s="33" t="s">
        <v>883</v>
      </c>
      <c r="F85" s="34" t="s">
        <v>717</v>
      </c>
      <c r="G85" s="33" t="s">
        <v>948</v>
      </c>
      <c r="H85" s="33" t="s">
        <v>922</v>
      </c>
      <c r="I85" s="34" t="s">
        <v>949</v>
      </c>
      <c r="J85" s="32" t="s">
        <v>576</v>
      </c>
      <c r="K85" s="52" t="s">
        <v>753</v>
      </c>
      <c r="L85" s="33" t="s">
        <v>578</v>
      </c>
      <c r="M85" s="52" t="s">
        <v>753</v>
      </c>
      <c r="N85" s="33" t="s">
        <v>950</v>
      </c>
      <c r="O85" s="34" t="s">
        <v>32</v>
      </c>
      <c r="P85" s="33" t="s">
        <v>974</v>
      </c>
      <c r="Q85" s="34" t="s">
        <v>31</v>
      </c>
      <c r="R85" s="33" t="s">
        <v>930</v>
      </c>
      <c r="S85" s="34" t="s">
        <v>751</v>
      </c>
      <c r="T85" s="33" t="s">
        <v>906</v>
      </c>
      <c r="U85" s="33" t="s">
        <v>791</v>
      </c>
      <c r="V85" s="34" t="s">
        <v>257</v>
      </c>
      <c r="W85" s="33" t="s">
        <v>466</v>
      </c>
      <c r="X85" s="34" t="s">
        <v>821</v>
      </c>
      <c r="Y85" s="57" t="s">
        <v>686</v>
      </c>
      <c r="Z85" s="57" t="s">
        <v>686</v>
      </c>
      <c r="AA85" s="57" t="s">
        <v>686</v>
      </c>
      <c r="AB85" s="57">
        <v>1</v>
      </c>
      <c r="AC85" s="57">
        <v>1</v>
      </c>
      <c r="AD85" s="33" t="s">
        <v>716</v>
      </c>
      <c r="AE85" s="33"/>
      <c r="AF85" s="33"/>
      <c r="AG85" s="33"/>
      <c r="AH85" s="33" t="s">
        <v>716</v>
      </c>
      <c r="AI85" s="33"/>
      <c r="AJ85" s="33"/>
      <c r="AK85" s="33"/>
      <c r="AL85" s="54" t="s">
        <v>830</v>
      </c>
      <c r="AM85" s="33" t="s">
        <v>869</v>
      </c>
      <c r="AN85" s="33" t="s">
        <v>870</v>
      </c>
      <c r="AO85" s="33" t="s">
        <v>893</v>
      </c>
      <c r="AP85" s="33" t="s">
        <v>875</v>
      </c>
      <c r="AQ85" s="55" t="s">
        <v>891</v>
      </c>
      <c r="AR85" s="56">
        <v>9.6969696969696987E-3</v>
      </c>
    </row>
    <row r="86" spans="1:44" ht="193.8" x14ac:dyDescent="0.3">
      <c r="A86" s="33" t="s">
        <v>467</v>
      </c>
      <c r="B86" s="33">
        <v>6</v>
      </c>
      <c r="C86" s="34" t="s">
        <v>751</v>
      </c>
      <c r="D86" s="51" t="s">
        <v>882</v>
      </c>
      <c r="E86" s="33" t="s">
        <v>883</v>
      </c>
      <c r="F86" s="34" t="s">
        <v>717</v>
      </c>
      <c r="G86" s="33" t="s">
        <v>948</v>
      </c>
      <c r="H86" s="33" t="s">
        <v>922</v>
      </c>
      <c r="I86" s="34" t="s">
        <v>949</v>
      </c>
      <c r="J86" s="32" t="s">
        <v>576</v>
      </c>
      <c r="K86" s="52" t="s">
        <v>753</v>
      </c>
      <c r="L86" s="33" t="s">
        <v>578</v>
      </c>
      <c r="M86" s="52" t="s">
        <v>753</v>
      </c>
      <c r="N86" s="33" t="s">
        <v>950</v>
      </c>
      <c r="O86" s="34" t="s">
        <v>32</v>
      </c>
      <c r="P86" s="33" t="s">
        <v>974</v>
      </c>
      <c r="Q86" s="34" t="s">
        <v>31</v>
      </c>
      <c r="R86" s="33" t="s">
        <v>930</v>
      </c>
      <c r="S86" s="34" t="s">
        <v>751</v>
      </c>
      <c r="T86" s="33" t="s">
        <v>906</v>
      </c>
      <c r="U86" s="33" t="s">
        <v>791</v>
      </c>
      <c r="V86" s="34" t="s">
        <v>257</v>
      </c>
      <c r="W86" s="33" t="s">
        <v>467</v>
      </c>
      <c r="X86" s="34" t="s">
        <v>465</v>
      </c>
      <c r="Y86" s="57">
        <v>1</v>
      </c>
      <c r="Z86" s="57">
        <v>1</v>
      </c>
      <c r="AA86" s="57">
        <v>1</v>
      </c>
      <c r="AB86" s="57">
        <v>1</v>
      </c>
      <c r="AC86" s="57">
        <v>1</v>
      </c>
      <c r="AD86" s="33" t="s">
        <v>716</v>
      </c>
      <c r="AE86" s="33"/>
      <c r="AF86" s="33"/>
      <c r="AG86" s="33"/>
      <c r="AH86" s="33" t="s">
        <v>716</v>
      </c>
      <c r="AI86" s="33" t="s">
        <v>716</v>
      </c>
      <c r="AJ86" s="33"/>
      <c r="AK86" s="33"/>
      <c r="AL86" s="54" t="s">
        <v>830</v>
      </c>
      <c r="AM86" s="33" t="s">
        <v>869</v>
      </c>
      <c r="AN86" s="33" t="s">
        <v>870</v>
      </c>
      <c r="AO86" s="33" t="s">
        <v>877</v>
      </c>
      <c r="AP86" s="33" t="s">
        <v>875</v>
      </c>
      <c r="AQ86" s="55" t="s">
        <v>881</v>
      </c>
      <c r="AR86" s="56">
        <v>5.9574468085106377E-3</v>
      </c>
    </row>
    <row r="87" spans="1:44" ht="193.8" x14ac:dyDescent="0.3">
      <c r="A87" s="33" t="s">
        <v>468</v>
      </c>
      <c r="B87" s="33">
        <v>6</v>
      </c>
      <c r="C87" s="34" t="s">
        <v>751</v>
      </c>
      <c r="D87" s="51" t="s">
        <v>882</v>
      </c>
      <c r="E87" s="33" t="s">
        <v>883</v>
      </c>
      <c r="F87" s="34" t="s">
        <v>717</v>
      </c>
      <c r="G87" s="33" t="s">
        <v>941</v>
      </c>
      <c r="H87" s="33" t="s">
        <v>942</v>
      </c>
      <c r="I87" s="34" t="s">
        <v>943</v>
      </c>
      <c r="J87" s="32" t="s">
        <v>576</v>
      </c>
      <c r="K87" s="52" t="s">
        <v>753</v>
      </c>
      <c r="L87" s="33" t="s">
        <v>578</v>
      </c>
      <c r="M87" s="52" t="s">
        <v>753</v>
      </c>
      <c r="N87" s="33" t="s">
        <v>950</v>
      </c>
      <c r="O87" s="34" t="s">
        <v>32</v>
      </c>
      <c r="P87" s="33" t="s">
        <v>977</v>
      </c>
      <c r="Q87" s="34" t="s">
        <v>34</v>
      </c>
      <c r="R87" s="33" t="s">
        <v>930</v>
      </c>
      <c r="S87" s="34" t="s">
        <v>751</v>
      </c>
      <c r="T87" s="33" t="s">
        <v>906</v>
      </c>
      <c r="U87" s="33" t="s">
        <v>791</v>
      </c>
      <c r="V87" s="34" t="s">
        <v>257</v>
      </c>
      <c r="W87" s="33" t="s">
        <v>468</v>
      </c>
      <c r="X87" s="34" t="s">
        <v>978</v>
      </c>
      <c r="Y87" s="53">
        <v>3</v>
      </c>
      <c r="Z87" s="53">
        <v>13</v>
      </c>
      <c r="AA87" s="53">
        <v>3</v>
      </c>
      <c r="AB87" s="53">
        <v>7</v>
      </c>
      <c r="AC87" s="53">
        <v>4</v>
      </c>
      <c r="AD87" s="33" t="s">
        <v>716</v>
      </c>
      <c r="AE87" s="33"/>
      <c r="AF87" s="33"/>
      <c r="AG87" s="33"/>
      <c r="AH87" s="33" t="s">
        <v>716</v>
      </c>
      <c r="AI87" s="33" t="s">
        <v>716</v>
      </c>
      <c r="AJ87" s="33"/>
      <c r="AK87" s="33"/>
      <c r="AL87" s="54" t="s">
        <v>829</v>
      </c>
      <c r="AM87" s="33" t="s">
        <v>869</v>
      </c>
      <c r="AN87" s="33" t="s">
        <v>870</v>
      </c>
      <c r="AO87" s="33" t="s">
        <v>871</v>
      </c>
      <c r="AP87" s="33" t="s">
        <v>975</v>
      </c>
      <c r="AQ87" s="55" t="s">
        <v>976</v>
      </c>
      <c r="AR87" s="56">
        <v>9.0909090909090922E-3</v>
      </c>
    </row>
    <row r="88" spans="1:44" ht="193.8" x14ac:dyDescent="0.3">
      <c r="A88" s="33" t="s">
        <v>478</v>
      </c>
      <c r="B88" s="33">
        <v>6</v>
      </c>
      <c r="C88" s="34" t="s">
        <v>751</v>
      </c>
      <c r="D88" s="51" t="s">
        <v>878</v>
      </c>
      <c r="E88" s="33" t="s">
        <v>979</v>
      </c>
      <c r="F88" s="34" t="s">
        <v>796</v>
      </c>
      <c r="G88" s="33" t="s">
        <v>948</v>
      </c>
      <c r="H88" s="33" t="s">
        <v>922</v>
      </c>
      <c r="I88" s="34" t="s">
        <v>949</v>
      </c>
      <c r="J88" s="33" t="s">
        <v>569</v>
      </c>
      <c r="K88" s="52" t="s">
        <v>794</v>
      </c>
      <c r="L88" s="33" t="s">
        <v>571</v>
      </c>
      <c r="M88" s="52" t="s">
        <v>795</v>
      </c>
      <c r="N88" s="33" t="s">
        <v>866</v>
      </c>
      <c r="O88" s="34" t="s">
        <v>20</v>
      </c>
      <c r="P88" s="33" t="s">
        <v>867</v>
      </c>
      <c r="Q88" s="34" t="s">
        <v>714</v>
      </c>
      <c r="R88" s="33" t="s">
        <v>930</v>
      </c>
      <c r="S88" s="34" t="s">
        <v>751</v>
      </c>
      <c r="T88" s="33" t="s">
        <v>906</v>
      </c>
      <c r="U88" s="33" t="s">
        <v>791</v>
      </c>
      <c r="V88" s="34" t="s">
        <v>257</v>
      </c>
      <c r="W88" s="33" t="s">
        <v>478</v>
      </c>
      <c r="X88" s="34" t="s">
        <v>239</v>
      </c>
      <c r="Y88" s="53">
        <v>9</v>
      </c>
      <c r="Z88" s="53">
        <v>36</v>
      </c>
      <c r="AA88" s="53">
        <v>9</v>
      </c>
      <c r="AB88" s="53">
        <v>19</v>
      </c>
      <c r="AC88" s="53">
        <v>10</v>
      </c>
      <c r="AD88" s="33" t="s">
        <v>716</v>
      </c>
      <c r="AE88" s="33"/>
      <c r="AF88" s="33"/>
      <c r="AG88" s="33"/>
      <c r="AH88" s="33" t="s">
        <v>716</v>
      </c>
      <c r="AI88" s="33" t="s">
        <v>716</v>
      </c>
      <c r="AJ88" s="33"/>
      <c r="AK88" s="33"/>
      <c r="AL88" s="54" t="s">
        <v>829</v>
      </c>
      <c r="AM88" s="33" t="s">
        <v>874</v>
      </c>
      <c r="AN88" s="33" t="s">
        <v>870</v>
      </c>
      <c r="AO88" s="33" t="s">
        <v>893</v>
      </c>
      <c r="AP88" s="33" t="s">
        <v>975</v>
      </c>
      <c r="AQ88" s="55" t="s">
        <v>976</v>
      </c>
      <c r="AR88" s="56">
        <v>9.6969696969696987E-3</v>
      </c>
    </row>
    <row r="89" spans="1:44" ht="193.8" x14ac:dyDescent="0.3">
      <c r="A89" s="33" t="s">
        <v>480</v>
      </c>
      <c r="B89" s="33">
        <v>6</v>
      </c>
      <c r="C89" s="34" t="s">
        <v>751</v>
      </c>
      <c r="D89" s="51" t="s">
        <v>882</v>
      </c>
      <c r="E89" s="33" t="s">
        <v>967</v>
      </c>
      <c r="F89" s="34" t="s">
        <v>87</v>
      </c>
      <c r="G89" s="33" t="s">
        <v>948</v>
      </c>
      <c r="H89" s="33" t="s">
        <v>922</v>
      </c>
      <c r="I89" s="34" t="s">
        <v>949</v>
      </c>
      <c r="J89" s="32" t="s">
        <v>576</v>
      </c>
      <c r="K89" s="52" t="s">
        <v>753</v>
      </c>
      <c r="L89" s="33" t="s">
        <v>578</v>
      </c>
      <c r="M89" s="52" t="s">
        <v>753</v>
      </c>
      <c r="N89" s="33" t="s">
        <v>866</v>
      </c>
      <c r="O89" s="34" t="s">
        <v>20</v>
      </c>
      <c r="P89" s="33" t="s">
        <v>867</v>
      </c>
      <c r="Q89" s="34" t="s">
        <v>714</v>
      </c>
      <c r="R89" s="33" t="s">
        <v>930</v>
      </c>
      <c r="S89" s="34" t="s">
        <v>751</v>
      </c>
      <c r="T89" s="33" t="s">
        <v>906</v>
      </c>
      <c r="U89" s="33" t="s">
        <v>791</v>
      </c>
      <c r="V89" s="34" t="s">
        <v>257</v>
      </c>
      <c r="W89" s="33" t="s">
        <v>480</v>
      </c>
      <c r="X89" s="34" t="s">
        <v>240</v>
      </c>
      <c r="Y89" s="57">
        <v>0.5</v>
      </c>
      <c r="Z89" s="57">
        <v>1</v>
      </c>
      <c r="AA89" s="57">
        <v>0.5</v>
      </c>
      <c r="AB89" s="57">
        <v>0.75</v>
      </c>
      <c r="AC89" s="57">
        <v>0.25</v>
      </c>
      <c r="AD89" s="33" t="s">
        <v>716</v>
      </c>
      <c r="AE89" s="33"/>
      <c r="AF89" s="33"/>
      <c r="AG89" s="33"/>
      <c r="AH89" s="33" t="s">
        <v>716</v>
      </c>
      <c r="AI89" s="33" t="s">
        <v>716</v>
      </c>
      <c r="AJ89" s="33"/>
      <c r="AK89" s="33"/>
      <c r="AL89" s="54" t="s">
        <v>830</v>
      </c>
      <c r="AM89" s="33" t="s">
        <v>874</v>
      </c>
      <c r="AN89" s="33" t="s">
        <v>870</v>
      </c>
      <c r="AO89" s="33" t="s">
        <v>893</v>
      </c>
      <c r="AP89" s="33" t="s">
        <v>917</v>
      </c>
      <c r="AQ89" s="55" t="s">
        <v>896</v>
      </c>
      <c r="AR89" s="56">
        <v>9.6969696969696987E-3</v>
      </c>
    </row>
    <row r="90" spans="1:44" ht="193.8" x14ac:dyDescent="0.3">
      <c r="A90" s="33" t="s">
        <v>340</v>
      </c>
      <c r="B90" s="33">
        <v>6</v>
      </c>
      <c r="C90" s="34" t="s">
        <v>751</v>
      </c>
      <c r="D90" s="51" t="s">
        <v>882</v>
      </c>
      <c r="E90" s="33" t="s">
        <v>963</v>
      </c>
      <c r="F90" s="34" t="s">
        <v>94</v>
      </c>
      <c r="G90" s="33" t="s">
        <v>941</v>
      </c>
      <c r="H90" s="33" t="s">
        <v>942</v>
      </c>
      <c r="I90" s="34" t="s">
        <v>943</v>
      </c>
      <c r="J90" s="32" t="s">
        <v>576</v>
      </c>
      <c r="K90" s="52" t="s">
        <v>753</v>
      </c>
      <c r="L90" s="33" t="s">
        <v>578</v>
      </c>
      <c r="M90" s="52" t="s">
        <v>753</v>
      </c>
      <c r="N90" s="33" t="s">
        <v>964</v>
      </c>
      <c r="O90" s="34" t="s">
        <v>22</v>
      </c>
      <c r="P90" s="33" t="s">
        <v>980</v>
      </c>
      <c r="Q90" s="34" t="s">
        <v>981</v>
      </c>
      <c r="R90" s="33" t="s">
        <v>930</v>
      </c>
      <c r="S90" s="34" t="s">
        <v>751</v>
      </c>
      <c r="T90" s="33" t="s">
        <v>906</v>
      </c>
      <c r="U90" s="33" t="s">
        <v>791</v>
      </c>
      <c r="V90" s="34" t="s">
        <v>257</v>
      </c>
      <c r="W90" s="33" t="s">
        <v>340</v>
      </c>
      <c r="X90" s="34" t="s">
        <v>256</v>
      </c>
      <c r="Y90" s="57">
        <v>1</v>
      </c>
      <c r="Z90" s="57" t="s">
        <v>686</v>
      </c>
      <c r="AA90" s="57">
        <v>0.98839999999999995</v>
      </c>
      <c r="AB90" s="57">
        <v>1</v>
      </c>
      <c r="AC90" s="57">
        <v>1</v>
      </c>
      <c r="AD90" s="33" t="s">
        <v>716</v>
      </c>
      <c r="AE90" s="33" t="s">
        <v>716</v>
      </c>
      <c r="AF90" s="33" t="s">
        <v>716</v>
      </c>
      <c r="AG90" s="33"/>
      <c r="AH90" s="33" t="s">
        <v>716</v>
      </c>
      <c r="AI90" s="33"/>
      <c r="AJ90" s="33"/>
      <c r="AK90" s="33"/>
      <c r="AL90" s="54" t="s">
        <v>830</v>
      </c>
      <c r="AM90" s="33" t="s">
        <v>874</v>
      </c>
      <c r="AN90" s="33" t="s">
        <v>870</v>
      </c>
      <c r="AO90" s="33" t="s">
        <v>893</v>
      </c>
      <c r="AP90" s="33" t="s">
        <v>875</v>
      </c>
      <c r="AQ90" s="55" t="s">
        <v>891</v>
      </c>
      <c r="AR90" s="56">
        <v>9.6969696969696987E-3</v>
      </c>
    </row>
    <row r="91" spans="1:44" ht="193.8" x14ac:dyDescent="0.3">
      <c r="A91" s="33" t="s">
        <v>798</v>
      </c>
      <c r="B91" s="33">
        <v>6</v>
      </c>
      <c r="C91" s="34" t="s">
        <v>751</v>
      </c>
      <c r="D91" s="51" t="s">
        <v>885</v>
      </c>
      <c r="E91" s="33" t="s">
        <v>886</v>
      </c>
      <c r="F91" s="34" t="s">
        <v>121</v>
      </c>
      <c r="G91" s="33" t="s">
        <v>936</v>
      </c>
      <c r="H91" s="33" t="s">
        <v>937</v>
      </c>
      <c r="I91" s="34" t="s">
        <v>938</v>
      </c>
      <c r="J91" s="32" t="s">
        <v>576</v>
      </c>
      <c r="K91" s="52" t="s">
        <v>753</v>
      </c>
      <c r="L91" s="33" t="s">
        <v>578</v>
      </c>
      <c r="M91" s="52" t="s">
        <v>753</v>
      </c>
      <c r="N91" s="33" t="s">
        <v>939</v>
      </c>
      <c r="O91" s="34" t="s">
        <v>88</v>
      </c>
      <c r="P91" s="33" t="s">
        <v>982</v>
      </c>
      <c r="Q91" s="34" t="s">
        <v>797</v>
      </c>
      <c r="R91" s="33" t="s">
        <v>930</v>
      </c>
      <c r="S91" s="34" t="s">
        <v>751</v>
      </c>
      <c r="T91" s="33" t="s">
        <v>906</v>
      </c>
      <c r="U91" s="33" t="s">
        <v>791</v>
      </c>
      <c r="V91" s="34" t="s">
        <v>257</v>
      </c>
      <c r="W91" s="33" t="s">
        <v>798</v>
      </c>
      <c r="X91" s="34" t="s">
        <v>799</v>
      </c>
      <c r="Y91" s="57" t="s">
        <v>686</v>
      </c>
      <c r="Z91" s="53" t="s">
        <v>686</v>
      </c>
      <c r="AA91" s="57" t="s">
        <v>686</v>
      </c>
      <c r="AB91" s="57">
        <v>1</v>
      </c>
      <c r="AC91" s="57">
        <v>1</v>
      </c>
      <c r="AD91" s="33" t="s">
        <v>716</v>
      </c>
      <c r="AE91" s="33"/>
      <c r="AF91" s="33"/>
      <c r="AG91" s="33"/>
      <c r="AH91" s="33" t="s">
        <v>716</v>
      </c>
      <c r="AI91" s="33"/>
      <c r="AJ91" s="33"/>
      <c r="AK91" s="33"/>
      <c r="AL91" s="54" t="s">
        <v>830</v>
      </c>
      <c r="AM91" s="33" t="s">
        <v>869</v>
      </c>
      <c r="AN91" s="33" t="s">
        <v>870</v>
      </c>
      <c r="AO91" s="33" t="s">
        <v>893</v>
      </c>
      <c r="AP91" s="33" t="s">
        <v>875</v>
      </c>
      <c r="AQ91" s="55" t="s">
        <v>881</v>
      </c>
      <c r="AR91" s="56">
        <v>9.6969696969696987E-3</v>
      </c>
    </row>
    <row r="92" spans="1:44" ht="193.8" x14ac:dyDescent="0.3">
      <c r="A92" s="33" t="s">
        <v>800</v>
      </c>
      <c r="B92" s="33">
        <v>6</v>
      </c>
      <c r="C92" s="34" t="s">
        <v>751</v>
      </c>
      <c r="D92" s="51" t="s">
        <v>882</v>
      </c>
      <c r="E92" s="33" t="s">
        <v>883</v>
      </c>
      <c r="F92" s="34" t="s">
        <v>717</v>
      </c>
      <c r="G92" s="33" t="s">
        <v>948</v>
      </c>
      <c r="H92" s="33" t="s">
        <v>922</v>
      </c>
      <c r="I92" s="34" t="s">
        <v>949</v>
      </c>
      <c r="J92" s="33" t="s">
        <v>569</v>
      </c>
      <c r="K92" s="52" t="s">
        <v>794</v>
      </c>
      <c r="L92" s="33" t="s">
        <v>571</v>
      </c>
      <c r="M92" s="52" t="s">
        <v>795</v>
      </c>
      <c r="N92" s="33" t="s">
        <v>866</v>
      </c>
      <c r="O92" s="34" t="s">
        <v>20</v>
      </c>
      <c r="P92" s="33" t="s">
        <v>867</v>
      </c>
      <c r="Q92" s="34" t="s">
        <v>714</v>
      </c>
      <c r="R92" s="33" t="s">
        <v>930</v>
      </c>
      <c r="S92" s="34" t="s">
        <v>751</v>
      </c>
      <c r="T92" s="33" t="s">
        <v>906</v>
      </c>
      <c r="U92" s="33" t="s">
        <v>791</v>
      </c>
      <c r="V92" s="34" t="s">
        <v>257</v>
      </c>
      <c r="W92" s="33" t="s">
        <v>800</v>
      </c>
      <c r="X92" s="34" t="s">
        <v>801</v>
      </c>
      <c r="Y92" s="53" t="s">
        <v>686</v>
      </c>
      <c r="Z92" s="53" t="s">
        <v>686</v>
      </c>
      <c r="AA92" s="53" t="s">
        <v>686</v>
      </c>
      <c r="AB92" s="53">
        <v>6</v>
      </c>
      <c r="AC92" s="53">
        <v>6</v>
      </c>
      <c r="AD92" s="33" t="s">
        <v>716</v>
      </c>
      <c r="AE92" s="33"/>
      <c r="AF92" s="33"/>
      <c r="AG92" s="33"/>
      <c r="AH92" s="33" t="s">
        <v>716</v>
      </c>
      <c r="AI92" s="33"/>
      <c r="AJ92" s="33"/>
      <c r="AK92" s="33"/>
      <c r="AL92" s="54" t="s">
        <v>829</v>
      </c>
      <c r="AM92" s="33" t="s">
        <v>874</v>
      </c>
      <c r="AN92" s="33" t="s">
        <v>870</v>
      </c>
      <c r="AO92" s="33" t="s">
        <v>893</v>
      </c>
      <c r="AP92" s="33" t="s">
        <v>917</v>
      </c>
      <c r="AQ92" s="55" t="s">
        <v>983</v>
      </c>
      <c r="AR92" s="56">
        <v>9.6969696969696987E-3</v>
      </c>
    </row>
    <row r="93" spans="1:44" ht="193.8" x14ac:dyDescent="0.3">
      <c r="A93" s="33" t="s">
        <v>334</v>
      </c>
      <c r="B93" s="33">
        <v>6</v>
      </c>
      <c r="C93" s="34" t="s">
        <v>751</v>
      </c>
      <c r="D93" s="51" t="s">
        <v>885</v>
      </c>
      <c r="E93" s="33" t="s">
        <v>909</v>
      </c>
      <c r="F93" s="34" t="s">
        <v>739</v>
      </c>
      <c r="G93" s="33" t="s">
        <v>959</v>
      </c>
      <c r="H93" s="33" t="s">
        <v>942</v>
      </c>
      <c r="I93" s="34" t="s">
        <v>960</v>
      </c>
      <c r="J93" s="32" t="s">
        <v>559</v>
      </c>
      <c r="K93" s="52" t="s">
        <v>802</v>
      </c>
      <c r="L93" s="33" t="s">
        <v>561</v>
      </c>
      <c r="M93" s="52" t="s">
        <v>803</v>
      </c>
      <c r="N93" s="33" t="s">
        <v>964</v>
      </c>
      <c r="O93" s="34" t="s">
        <v>22</v>
      </c>
      <c r="P93" s="33" t="s">
        <v>984</v>
      </c>
      <c r="Q93" s="34" t="s">
        <v>24</v>
      </c>
      <c r="R93" s="33" t="s">
        <v>930</v>
      </c>
      <c r="S93" s="34" t="s">
        <v>751</v>
      </c>
      <c r="T93" s="33" t="s">
        <v>906</v>
      </c>
      <c r="U93" s="33" t="s">
        <v>804</v>
      </c>
      <c r="V93" s="34" t="s">
        <v>805</v>
      </c>
      <c r="W93" s="33" t="s">
        <v>334</v>
      </c>
      <c r="X93" s="34" t="s">
        <v>229</v>
      </c>
      <c r="Y93" s="53">
        <v>1134</v>
      </c>
      <c r="Z93" s="53">
        <v>1133</v>
      </c>
      <c r="AA93" s="53">
        <v>1133</v>
      </c>
      <c r="AB93" s="53">
        <v>1133</v>
      </c>
      <c r="AC93" s="53">
        <v>1133</v>
      </c>
      <c r="AD93" s="33" t="s">
        <v>716</v>
      </c>
      <c r="AE93" s="33" t="s">
        <v>716</v>
      </c>
      <c r="AF93" s="33"/>
      <c r="AG93" s="33"/>
      <c r="AH93" s="33" t="s">
        <v>716</v>
      </c>
      <c r="AI93" s="33" t="s">
        <v>716</v>
      </c>
      <c r="AJ93" s="33"/>
      <c r="AK93" s="33"/>
      <c r="AL93" s="54" t="s">
        <v>829</v>
      </c>
      <c r="AM93" s="33" t="s">
        <v>869</v>
      </c>
      <c r="AN93" s="33" t="s">
        <v>870</v>
      </c>
      <c r="AO93" s="33" t="s">
        <v>877</v>
      </c>
      <c r="AP93" s="33" t="s">
        <v>875</v>
      </c>
      <c r="AQ93" s="55" t="s">
        <v>881</v>
      </c>
      <c r="AR93" s="56">
        <v>5.9574468085106377E-3</v>
      </c>
    </row>
    <row r="94" spans="1:44" ht="193.8" x14ac:dyDescent="0.3">
      <c r="A94" s="33" t="s">
        <v>335</v>
      </c>
      <c r="B94" s="33">
        <v>6</v>
      </c>
      <c r="C94" s="34" t="s">
        <v>751</v>
      </c>
      <c r="D94" s="51" t="s">
        <v>885</v>
      </c>
      <c r="E94" s="33" t="s">
        <v>909</v>
      </c>
      <c r="F94" s="34" t="s">
        <v>739</v>
      </c>
      <c r="G94" s="33" t="s">
        <v>959</v>
      </c>
      <c r="H94" s="33" t="s">
        <v>942</v>
      </c>
      <c r="I94" s="34" t="s">
        <v>960</v>
      </c>
      <c r="J94" s="32" t="s">
        <v>559</v>
      </c>
      <c r="K94" s="52" t="s">
        <v>802</v>
      </c>
      <c r="L94" s="33" t="s">
        <v>561</v>
      </c>
      <c r="M94" s="52" t="s">
        <v>803</v>
      </c>
      <c r="N94" s="33" t="s">
        <v>964</v>
      </c>
      <c r="O94" s="34" t="s">
        <v>22</v>
      </c>
      <c r="P94" s="33" t="s">
        <v>984</v>
      </c>
      <c r="Q94" s="34" t="s">
        <v>24</v>
      </c>
      <c r="R94" s="33" t="s">
        <v>930</v>
      </c>
      <c r="S94" s="34" t="s">
        <v>751</v>
      </c>
      <c r="T94" s="33" t="s">
        <v>906</v>
      </c>
      <c r="U94" s="33" t="s">
        <v>804</v>
      </c>
      <c r="V94" s="34" t="s">
        <v>805</v>
      </c>
      <c r="W94" s="33" t="s">
        <v>335</v>
      </c>
      <c r="X94" s="34" t="s">
        <v>230</v>
      </c>
      <c r="Y94" s="53">
        <v>150</v>
      </c>
      <c r="Z94" s="53">
        <v>350</v>
      </c>
      <c r="AA94" s="53">
        <v>150</v>
      </c>
      <c r="AB94" s="53">
        <v>220</v>
      </c>
      <c r="AC94" s="53">
        <v>70</v>
      </c>
      <c r="AD94" s="33" t="s">
        <v>716</v>
      </c>
      <c r="AE94" s="33" t="s">
        <v>716</v>
      </c>
      <c r="AF94" s="33"/>
      <c r="AG94" s="33"/>
      <c r="AH94" s="33" t="s">
        <v>716</v>
      </c>
      <c r="AI94" s="33" t="s">
        <v>716</v>
      </c>
      <c r="AJ94" s="33" t="s">
        <v>716</v>
      </c>
      <c r="AK94" s="33" t="s">
        <v>716</v>
      </c>
      <c r="AL94" s="54" t="s">
        <v>829</v>
      </c>
      <c r="AM94" s="33" t="s">
        <v>869</v>
      </c>
      <c r="AN94" s="33" t="s">
        <v>905</v>
      </c>
      <c r="AO94" s="33" t="s">
        <v>877</v>
      </c>
      <c r="AP94" s="33" t="s">
        <v>875</v>
      </c>
      <c r="AQ94" s="55" t="s">
        <v>881</v>
      </c>
      <c r="AR94" s="56">
        <v>5.9574468085106377E-3</v>
      </c>
    </row>
    <row r="95" spans="1:44" ht="193.8" x14ac:dyDescent="0.3">
      <c r="A95" s="33" t="s">
        <v>339</v>
      </c>
      <c r="B95" s="33">
        <v>6</v>
      </c>
      <c r="C95" s="34" t="s">
        <v>751</v>
      </c>
      <c r="D95" s="51" t="s">
        <v>885</v>
      </c>
      <c r="E95" s="33" t="s">
        <v>909</v>
      </c>
      <c r="F95" s="34" t="s">
        <v>739</v>
      </c>
      <c r="G95" s="33" t="s">
        <v>959</v>
      </c>
      <c r="H95" s="33" t="s">
        <v>942</v>
      </c>
      <c r="I95" s="34" t="s">
        <v>960</v>
      </c>
      <c r="J95" s="32" t="s">
        <v>559</v>
      </c>
      <c r="K95" s="52" t="s">
        <v>802</v>
      </c>
      <c r="L95" s="33" t="s">
        <v>561</v>
      </c>
      <c r="M95" s="52" t="s">
        <v>803</v>
      </c>
      <c r="N95" s="33" t="s">
        <v>964</v>
      </c>
      <c r="O95" s="34" t="s">
        <v>22</v>
      </c>
      <c r="P95" s="33" t="s">
        <v>984</v>
      </c>
      <c r="Q95" s="34" t="s">
        <v>24</v>
      </c>
      <c r="R95" s="33" t="s">
        <v>930</v>
      </c>
      <c r="S95" s="34" t="s">
        <v>751</v>
      </c>
      <c r="T95" s="33" t="s">
        <v>906</v>
      </c>
      <c r="U95" s="33" t="s">
        <v>804</v>
      </c>
      <c r="V95" s="34" t="s">
        <v>805</v>
      </c>
      <c r="W95" s="33" t="s">
        <v>339</v>
      </c>
      <c r="X95" s="34" t="s">
        <v>254</v>
      </c>
      <c r="Y95" s="53">
        <v>1134</v>
      </c>
      <c r="Z95" s="53">
        <v>1133</v>
      </c>
      <c r="AA95" s="53">
        <v>1133</v>
      </c>
      <c r="AB95" s="53">
        <v>1113</v>
      </c>
      <c r="AC95" s="53">
        <v>1113</v>
      </c>
      <c r="AD95" s="33" t="s">
        <v>716</v>
      </c>
      <c r="AE95" s="33" t="s">
        <v>716</v>
      </c>
      <c r="AF95" s="33"/>
      <c r="AG95" s="33"/>
      <c r="AH95" s="33" t="s">
        <v>716</v>
      </c>
      <c r="AI95" s="33" t="s">
        <v>716</v>
      </c>
      <c r="AJ95" s="33"/>
      <c r="AK95" s="33"/>
      <c r="AL95" s="54" t="s">
        <v>829</v>
      </c>
      <c r="AM95" s="33" t="s">
        <v>869</v>
      </c>
      <c r="AN95" s="33" t="s">
        <v>905</v>
      </c>
      <c r="AO95" s="33" t="s">
        <v>877</v>
      </c>
      <c r="AP95" s="33" t="s">
        <v>875</v>
      </c>
      <c r="AQ95" s="55" t="s">
        <v>881</v>
      </c>
      <c r="AR95" s="56">
        <v>5.9574468085106377E-3</v>
      </c>
    </row>
    <row r="96" spans="1:44" ht="193.8" x14ac:dyDescent="0.3">
      <c r="A96" s="33" t="s">
        <v>336</v>
      </c>
      <c r="B96" s="33">
        <v>6</v>
      </c>
      <c r="C96" s="34" t="s">
        <v>751</v>
      </c>
      <c r="D96" s="51" t="s">
        <v>885</v>
      </c>
      <c r="E96" s="33" t="s">
        <v>909</v>
      </c>
      <c r="F96" s="34" t="s">
        <v>739</v>
      </c>
      <c r="G96" s="33" t="s">
        <v>959</v>
      </c>
      <c r="H96" s="33" t="s">
        <v>942</v>
      </c>
      <c r="I96" s="34" t="s">
        <v>960</v>
      </c>
      <c r="J96" s="32" t="s">
        <v>559</v>
      </c>
      <c r="K96" s="52" t="s">
        <v>802</v>
      </c>
      <c r="L96" s="33" t="s">
        <v>561</v>
      </c>
      <c r="M96" s="52" t="s">
        <v>803</v>
      </c>
      <c r="N96" s="33" t="s">
        <v>964</v>
      </c>
      <c r="O96" s="34" t="s">
        <v>22</v>
      </c>
      <c r="P96" s="33" t="s">
        <v>984</v>
      </c>
      <c r="Q96" s="34" t="s">
        <v>24</v>
      </c>
      <c r="R96" s="33" t="s">
        <v>930</v>
      </c>
      <c r="S96" s="34" t="s">
        <v>751</v>
      </c>
      <c r="T96" s="33" t="s">
        <v>906</v>
      </c>
      <c r="U96" s="33" t="s">
        <v>804</v>
      </c>
      <c r="V96" s="34" t="s">
        <v>805</v>
      </c>
      <c r="W96" s="33" t="s">
        <v>336</v>
      </c>
      <c r="X96" s="34" t="s">
        <v>985</v>
      </c>
      <c r="Y96" s="57">
        <v>0.4</v>
      </c>
      <c r="Z96" s="57">
        <v>1</v>
      </c>
      <c r="AA96" s="57">
        <v>0.4</v>
      </c>
      <c r="AB96" s="57">
        <v>0.6</v>
      </c>
      <c r="AC96" s="57">
        <v>0.2</v>
      </c>
      <c r="AD96" s="33" t="s">
        <v>716</v>
      </c>
      <c r="AE96" s="33"/>
      <c r="AF96" s="33"/>
      <c r="AG96" s="33"/>
      <c r="AH96" s="33" t="s">
        <v>716</v>
      </c>
      <c r="AI96" s="33" t="s">
        <v>716</v>
      </c>
      <c r="AJ96" s="33"/>
      <c r="AK96" s="33"/>
      <c r="AL96" s="54" t="s">
        <v>831</v>
      </c>
      <c r="AM96" s="33" t="s">
        <v>874</v>
      </c>
      <c r="AN96" s="33" t="s">
        <v>870</v>
      </c>
      <c r="AO96" s="33" t="s">
        <v>877</v>
      </c>
      <c r="AP96" s="33" t="s">
        <v>910</v>
      </c>
      <c r="AQ96" s="55" t="s">
        <v>891</v>
      </c>
      <c r="AR96" s="56">
        <v>5.9574468085106377E-3</v>
      </c>
    </row>
    <row r="97" spans="1:44" ht="193.8" x14ac:dyDescent="0.3">
      <c r="A97" s="33" t="s">
        <v>337</v>
      </c>
      <c r="B97" s="33">
        <v>6</v>
      </c>
      <c r="C97" s="34" t="s">
        <v>751</v>
      </c>
      <c r="D97" s="51" t="s">
        <v>882</v>
      </c>
      <c r="E97" s="33" t="s">
        <v>967</v>
      </c>
      <c r="F97" s="34" t="s">
        <v>87</v>
      </c>
      <c r="G97" s="33" t="s">
        <v>959</v>
      </c>
      <c r="H97" s="33" t="s">
        <v>942</v>
      </c>
      <c r="I97" s="34" t="s">
        <v>960</v>
      </c>
      <c r="J97" s="32" t="s">
        <v>559</v>
      </c>
      <c r="K97" s="52" t="s">
        <v>802</v>
      </c>
      <c r="L97" s="33" t="s">
        <v>561</v>
      </c>
      <c r="M97" s="52" t="s">
        <v>803</v>
      </c>
      <c r="N97" s="33" t="s">
        <v>964</v>
      </c>
      <c r="O97" s="34" t="s">
        <v>22</v>
      </c>
      <c r="P97" s="33" t="s">
        <v>984</v>
      </c>
      <c r="Q97" s="34" t="s">
        <v>24</v>
      </c>
      <c r="R97" s="33" t="s">
        <v>930</v>
      </c>
      <c r="S97" s="34" t="s">
        <v>751</v>
      </c>
      <c r="T97" s="33" t="s">
        <v>906</v>
      </c>
      <c r="U97" s="33" t="s">
        <v>804</v>
      </c>
      <c r="V97" s="34" t="s">
        <v>805</v>
      </c>
      <c r="W97" s="33" t="s">
        <v>337</v>
      </c>
      <c r="X97" s="34" t="s">
        <v>479</v>
      </c>
      <c r="Y97" s="57">
        <v>1</v>
      </c>
      <c r="Z97" s="57">
        <v>1</v>
      </c>
      <c r="AA97" s="57">
        <v>1</v>
      </c>
      <c r="AB97" s="57">
        <v>1</v>
      </c>
      <c r="AC97" s="57">
        <v>1</v>
      </c>
      <c r="AD97" s="33" t="s">
        <v>716</v>
      </c>
      <c r="AE97" s="33"/>
      <c r="AF97" s="33"/>
      <c r="AG97" s="33"/>
      <c r="AH97" s="33" t="s">
        <v>716</v>
      </c>
      <c r="AI97" s="33" t="s">
        <v>716</v>
      </c>
      <c r="AJ97" s="33"/>
      <c r="AK97" s="33"/>
      <c r="AL97" s="54" t="s">
        <v>830</v>
      </c>
      <c r="AM97" s="33" t="s">
        <v>869</v>
      </c>
      <c r="AN97" s="33" t="s">
        <v>870</v>
      </c>
      <c r="AO97" s="33" t="s">
        <v>893</v>
      </c>
      <c r="AP97" s="33" t="s">
        <v>910</v>
      </c>
      <c r="AQ97" s="55" t="s">
        <v>891</v>
      </c>
      <c r="AR97" s="56">
        <v>9.6969696969696987E-3</v>
      </c>
    </row>
    <row r="98" spans="1:44" ht="193.8" x14ac:dyDescent="0.3">
      <c r="A98" s="33" t="s">
        <v>338</v>
      </c>
      <c r="B98" s="33">
        <v>6</v>
      </c>
      <c r="C98" s="34" t="s">
        <v>751</v>
      </c>
      <c r="D98" s="51" t="s">
        <v>885</v>
      </c>
      <c r="E98" s="33" t="s">
        <v>886</v>
      </c>
      <c r="F98" s="34" t="s">
        <v>121</v>
      </c>
      <c r="G98" s="33" t="s">
        <v>959</v>
      </c>
      <c r="H98" s="33" t="s">
        <v>942</v>
      </c>
      <c r="I98" s="34" t="s">
        <v>960</v>
      </c>
      <c r="J98" s="32" t="s">
        <v>559</v>
      </c>
      <c r="K98" s="52" t="s">
        <v>802</v>
      </c>
      <c r="L98" s="33" t="s">
        <v>561</v>
      </c>
      <c r="M98" s="52" t="s">
        <v>803</v>
      </c>
      <c r="N98" s="33" t="s">
        <v>964</v>
      </c>
      <c r="O98" s="34" t="s">
        <v>22</v>
      </c>
      <c r="P98" s="33" t="s">
        <v>984</v>
      </c>
      <c r="Q98" s="34" t="s">
        <v>24</v>
      </c>
      <c r="R98" s="33" t="s">
        <v>930</v>
      </c>
      <c r="S98" s="34" t="s">
        <v>751</v>
      </c>
      <c r="T98" s="33" t="s">
        <v>906</v>
      </c>
      <c r="U98" s="33" t="s">
        <v>804</v>
      </c>
      <c r="V98" s="34" t="s">
        <v>805</v>
      </c>
      <c r="W98" s="33" t="s">
        <v>338</v>
      </c>
      <c r="X98" s="34" t="s">
        <v>986</v>
      </c>
      <c r="Y98" s="53">
        <v>2</v>
      </c>
      <c r="Z98" s="53">
        <v>6</v>
      </c>
      <c r="AA98" s="53">
        <v>2</v>
      </c>
      <c r="AB98" s="53">
        <v>2</v>
      </c>
      <c r="AC98" s="53">
        <v>2</v>
      </c>
      <c r="AD98" s="33" t="s">
        <v>716</v>
      </c>
      <c r="AE98" s="33"/>
      <c r="AF98" s="33"/>
      <c r="AG98" s="33"/>
      <c r="AH98" s="33" t="s">
        <v>716</v>
      </c>
      <c r="AI98" s="33" t="s">
        <v>716</v>
      </c>
      <c r="AJ98" s="33"/>
      <c r="AK98" s="33"/>
      <c r="AL98" s="54" t="s">
        <v>829</v>
      </c>
      <c r="AM98" s="33" t="s">
        <v>869</v>
      </c>
      <c r="AN98" s="33" t="s">
        <v>870</v>
      </c>
      <c r="AO98" s="33" t="s">
        <v>893</v>
      </c>
      <c r="AP98" s="33" t="s">
        <v>910</v>
      </c>
      <c r="AQ98" s="55" t="s">
        <v>891</v>
      </c>
      <c r="AR98" s="56">
        <v>9.6969696969696987E-3</v>
      </c>
    </row>
    <row r="99" spans="1:44" ht="142.80000000000001" x14ac:dyDescent="0.3">
      <c r="A99" s="33" t="s">
        <v>332</v>
      </c>
      <c r="B99" s="33">
        <v>6</v>
      </c>
      <c r="C99" s="34" t="s">
        <v>751</v>
      </c>
      <c r="D99" s="51" t="s">
        <v>878</v>
      </c>
      <c r="E99" s="33" t="s">
        <v>979</v>
      </c>
      <c r="F99" s="34" t="s">
        <v>796</v>
      </c>
      <c r="G99" s="33" t="s">
        <v>948</v>
      </c>
      <c r="H99" s="33" t="s">
        <v>922</v>
      </c>
      <c r="I99" s="34" t="s">
        <v>949</v>
      </c>
      <c r="J99" s="32" t="s">
        <v>576</v>
      </c>
      <c r="K99" s="52" t="s">
        <v>753</v>
      </c>
      <c r="L99" s="33" t="s">
        <v>578</v>
      </c>
      <c r="M99" s="52" t="s">
        <v>753</v>
      </c>
      <c r="N99" s="33" t="s">
        <v>950</v>
      </c>
      <c r="O99" s="34" t="s">
        <v>32</v>
      </c>
      <c r="P99" s="33" t="s">
        <v>974</v>
      </c>
      <c r="Q99" s="34" t="s">
        <v>31</v>
      </c>
      <c r="R99" s="33" t="s">
        <v>904</v>
      </c>
      <c r="S99" s="34" t="s">
        <v>731</v>
      </c>
      <c r="T99" s="33" t="s">
        <v>906</v>
      </c>
      <c r="U99" s="33" t="s">
        <v>806</v>
      </c>
      <c r="V99" s="34" t="s">
        <v>222</v>
      </c>
      <c r="W99" s="33" t="s">
        <v>332</v>
      </c>
      <c r="X99" s="34" t="s">
        <v>987</v>
      </c>
      <c r="Y99" s="57">
        <v>1</v>
      </c>
      <c r="Z99" s="57">
        <v>1</v>
      </c>
      <c r="AA99" s="57">
        <v>0.88890000000000002</v>
      </c>
      <c r="AB99" s="57">
        <v>1</v>
      </c>
      <c r="AC99" s="57">
        <v>1</v>
      </c>
      <c r="AD99" s="33" t="s">
        <v>716</v>
      </c>
      <c r="AE99" s="33"/>
      <c r="AF99" s="33"/>
      <c r="AG99" s="33"/>
      <c r="AH99" s="33" t="s">
        <v>716</v>
      </c>
      <c r="AI99" s="33" t="s">
        <v>716</v>
      </c>
      <c r="AJ99" s="33"/>
      <c r="AK99" s="33"/>
      <c r="AL99" s="54" t="s">
        <v>831</v>
      </c>
      <c r="AM99" s="33" t="s">
        <v>869</v>
      </c>
      <c r="AN99" s="33" t="s">
        <v>870</v>
      </c>
      <c r="AO99" s="33" t="s">
        <v>877</v>
      </c>
      <c r="AP99" s="33" t="s">
        <v>875</v>
      </c>
      <c r="AQ99" s="55" t="s">
        <v>881</v>
      </c>
      <c r="AR99" s="56">
        <v>5.9574468085106377E-3</v>
      </c>
    </row>
    <row r="100" spans="1:44" ht="193.8" x14ac:dyDescent="0.3">
      <c r="A100" s="33" t="s">
        <v>333</v>
      </c>
      <c r="B100" s="33">
        <v>6</v>
      </c>
      <c r="C100" s="34" t="s">
        <v>751</v>
      </c>
      <c r="D100" s="51" t="s">
        <v>878</v>
      </c>
      <c r="E100" s="33" t="s">
        <v>979</v>
      </c>
      <c r="F100" s="34" t="s">
        <v>796</v>
      </c>
      <c r="G100" s="33" t="s">
        <v>948</v>
      </c>
      <c r="H100" s="33" t="s">
        <v>922</v>
      </c>
      <c r="I100" s="34" t="s">
        <v>949</v>
      </c>
      <c r="J100" s="32" t="s">
        <v>576</v>
      </c>
      <c r="K100" s="52" t="s">
        <v>753</v>
      </c>
      <c r="L100" s="33" t="s">
        <v>578</v>
      </c>
      <c r="M100" s="52" t="s">
        <v>753</v>
      </c>
      <c r="N100" s="33" t="s">
        <v>950</v>
      </c>
      <c r="O100" s="34" t="s">
        <v>32</v>
      </c>
      <c r="P100" s="33" t="s">
        <v>974</v>
      </c>
      <c r="Q100" s="34" t="s">
        <v>31</v>
      </c>
      <c r="R100" s="33" t="s">
        <v>930</v>
      </c>
      <c r="S100" s="34" t="s">
        <v>751</v>
      </c>
      <c r="T100" s="33" t="s">
        <v>906</v>
      </c>
      <c r="U100" s="33" t="s">
        <v>806</v>
      </c>
      <c r="V100" s="34" t="s">
        <v>222</v>
      </c>
      <c r="W100" s="33" t="s">
        <v>333</v>
      </c>
      <c r="X100" s="34" t="s">
        <v>220</v>
      </c>
      <c r="Y100" s="57">
        <v>1</v>
      </c>
      <c r="Z100" s="57">
        <v>1</v>
      </c>
      <c r="AA100" s="57">
        <v>1</v>
      </c>
      <c r="AB100" s="57">
        <v>1</v>
      </c>
      <c r="AC100" s="57">
        <v>1</v>
      </c>
      <c r="AD100" s="33" t="s">
        <v>716</v>
      </c>
      <c r="AE100" s="33"/>
      <c r="AF100" s="33"/>
      <c r="AG100" s="33"/>
      <c r="AH100" s="33" t="s">
        <v>716</v>
      </c>
      <c r="AI100" s="33" t="s">
        <v>716</v>
      </c>
      <c r="AJ100" s="33"/>
      <c r="AK100" s="33"/>
      <c r="AL100" s="54" t="s">
        <v>830</v>
      </c>
      <c r="AM100" s="33" t="s">
        <v>869</v>
      </c>
      <c r="AN100" s="33" t="s">
        <v>870</v>
      </c>
      <c r="AO100" s="33" t="s">
        <v>877</v>
      </c>
      <c r="AP100" s="33" t="s">
        <v>875</v>
      </c>
      <c r="AQ100" s="55" t="s">
        <v>881</v>
      </c>
      <c r="AR100" s="56">
        <v>5.9574468085106377E-3</v>
      </c>
    </row>
    <row r="101" spans="1:44" ht="193.8" x14ac:dyDescent="0.3">
      <c r="A101" s="33" t="s">
        <v>331</v>
      </c>
      <c r="B101" s="33">
        <v>6</v>
      </c>
      <c r="C101" s="34" t="s">
        <v>751</v>
      </c>
      <c r="D101" s="51" t="s">
        <v>878</v>
      </c>
      <c r="E101" s="33" t="s">
        <v>979</v>
      </c>
      <c r="F101" s="34" t="s">
        <v>796</v>
      </c>
      <c r="G101" s="33" t="s">
        <v>948</v>
      </c>
      <c r="H101" s="33" t="s">
        <v>922</v>
      </c>
      <c r="I101" s="34" t="s">
        <v>949</v>
      </c>
      <c r="J101" s="32" t="s">
        <v>576</v>
      </c>
      <c r="K101" s="52" t="s">
        <v>753</v>
      </c>
      <c r="L101" s="33" t="s">
        <v>578</v>
      </c>
      <c r="M101" s="52" t="s">
        <v>753</v>
      </c>
      <c r="N101" s="33" t="s">
        <v>964</v>
      </c>
      <c r="O101" s="34" t="s">
        <v>22</v>
      </c>
      <c r="P101" s="33" t="s">
        <v>966</v>
      </c>
      <c r="Q101" s="34" t="s">
        <v>23</v>
      </c>
      <c r="R101" s="33" t="s">
        <v>930</v>
      </c>
      <c r="S101" s="34" t="s">
        <v>751</v>
      </c>
      <c r="T101" s="33" t="s">
        <v>906</v>
      </c>
      <c r="U101" s="33" t="s">
        <v>806</v>
      </c>
      <c r="V101" s="34" t="s">
        <v>222</v>
      </c>
      <c r="W101" s="33" t="s">
        <v>331</v>
      </c>
      <c r="X101" s="34" t="s">
        <v>221</v>
      </c>
      <c r="Y101" s="57">
        <v>1</v>
      </c>
      <c r="Z101" s="57">
        <v>1</v>
      </c>
      <c r="AA101" s="57">
        <v>1</v>
      </c>
      <c r="AB101" s="57">
        <v>1</v>
      </c>
      <c r="AC101" s="57">
        <v>1</v>
      </c>
      <c r="AD101" s="33" t="s">
        <v>716</v>
      </c>
      <c r="AE101" s="33"/>
      <c r="AF101" s="33"/>
      <c r="AG101" s="33"/>
      <c r="AH101" s="33" t="s">
        <v>716</v>
      </c>
      <c r="AI101" s="33" t="s">
        <v>716</v>
      </c>
      <c r="AJ101" s="33"/>
      <c r="AK101" s="33"/>
      <c r="AL101" s="54" t="s">
        <v>830</v>
      </c>
      <c r="AM101" s="33" t="s">
        <v>869</v>
      </c>
      <c r="AN101" s="33" t="s">
        <v>905</v>
      </c>
      <c r="AO101" s="33" t="s">
        <v>877</v>
      </c>
      <c r="AP101" s="33" t="s">
        <v>875</v>
      </c>
      <c r="AQ101" s="55" t="s">
        <v>881</v>
      </c>
      <c r="AR101" s="56">
        <v>5.9574468085106377E-3</v>
      </c>
    </row>
    <row r="102" spans="1:44" ht="193.8" x14ac:dyDescent="0.3">
      <c r="A102" s="33" t="s">
        <v>330</v>
      </c>
      <c r="B102" s="33">
        <v>6</v>
      </c>
      <c r="C102" s="34" t="s">
        <v>751</v>
      </c>
      <c r="D102" s="51" t="s">
        <v>878</v>
      </c>
      <c r="E102" s="33" t="s">
        <v>979</v>
      </c>
      <c r="F102" s="34" t="s">
        <v>796</v>
      </c>
      <c r="G102" s="33" t="s">
        <v>948</v>
      </c>
      <c r="H102" s="33" t="s">
        <v>922</v>
      </c>
      <c r="I102" s="34" t="s">
        <v>949</v>
      </c>
      <c r="J102" s="32" t="s">
        <v>576</v>
      </c>
      <c r="K102" s="52" t="s">
        <v>753</v>
      </c>
      <c r="L102" s="33" t="s">
        <v>578</v>
      </c>
      <c r="M102" s="52" t="s">
        <v>753</v>
      </c>
      <c r="N102" s="33" t="s">
        <v>866</v>
      </c>
      <c r="O102" s="34" t="s">
        <v>20</v>
      </c>
      <c r="P102" s="33" t="s">
        <v>867</v>
      </c>
      <c r="Q102" s="34" t="s">
        <v>714</v>
      </c>
      <c r="R102" s="33" t="s">
        <v>930</v>
      </c>
      <c r="S102" s="34" t="s">
        <v>751</v>
      </c>
      <c r="T102" s="33" t="s">
        <v>906</v>
      </c>
      <c r="U102" s="33" t="s">
        <v>806</v>
      </c>
      <c r="V102" s="34" t="s">
        <v>222</v>
      </c>
      <c r="W102" s="33" t="s">
        <v>330</v>
      </c>
      <c r="X102" s="34" t="s">
        <v>807</v>
      </c>
      <c r="Y102" s="57">
        <v>1</v>
      </c>
      <c r="Z102" s="57">
        <v>0</v>
      </c>
      <c r="AA102" s="57">
        <v>0.23200000000000001</v>
      </c>
      <c r="AB102" s="57">
        <v>1</v>
      </c>
      <c r="AC102" s="57">
        <v>1</v>
      </c>
      <c r="AD102" s="33" t="s">
        <v>716</v>
      </c>
      <c r="AE102" s="33" t="s">
        <v>716</v>
      </c>
      <c r="AF102" s="33"/>
      <c r="AG102" s="33" t="s">
        <v>716</v>
      </c>
      <c r="AH102" s="33" t="s">
        <v>716</v>
      </c>
      <c r="AI102" s="33"/>
      <c r="AJ102" s="33"/>
      <c r="AK102" s="33"/>
      <c r="AL102" s="54" t="s">
        <v>830</v>
      </c>
      <c r="AM102" s="33" t="s">
        <v>869</v>
      </c>
      <c r="AN102" s="33" t="s">
        <v>870</v>
      </c>
      <c r="AO102" s="33" t="s">
        <v>877</v>
      </c>
      <c r="AP102" s="33" t="s">
        <v>875</v>
      </c>
      <c r="AQ102" s="55" t="s">
        <v>881</v>
      </c>
      <c r="AR102" s="56">
        <v>5.9574468085106377E-3</v>
      </c>
    </row>
    <row r="103" spans="1:44" ht="193.8" x14ac:dyDescent="0.3">
      <c r="A103" s="33" t="s">
        <v>387</v>
      </c>
      <c r="B103" s="33">
        <v>6</v>
      </c>
      <c r="C103" s="34" t="s">
        <v>751</v>
      </c>
      <c r="D103" s="51" t="s">
        <v>878</v>
      </c>
      <c r="E103" s="33" t="s">
        <v>879</v>
      </c>
      <c r="F103" s="34" t="s">
        <v>880</v>
      </c>
      <c r="G103" s="33" t="s">
        <v>948</v>
      </c>
      <c r="H103" s="33" t="s">
        <v>922</v>
      </c>
      <c r="I103" s="34" t="s">
        <v>949</v>
      </c>
      <c r="J103" s="32" t="s">
        <v>576</v>
      </c>
      <c r="K103" s="52" t="s">
        <v>753</v>
      </c>
      <c r="L103" s="33" t="s">
        <v>578</v>
      </c>
      <c r="M103" s="52" t="s">
        <v>753</v>
      </c>
      <c r="N103" s="33" t="s">
        <v>950</v>
      </c>
      <c r="O103" s="34" t="s">
        <v>32</v>
      </c>
      <c r="P103" s="33" t="s">
        <v>974</v>
      </c>
      <c r="Q103" s="34" t="s">
        <v>31</v>
      </c>
      <c r="R103" s="33" t="s">
        <v>930</v>
      </c>
      <c r="S103" s="34" t="s">
        <v>751</v>
      </c>
      <c r="T103" s="33" t="s">
        <v>906</v>
      </c>
      <c r="U103" s="33" t="s">
        <v>808</v>
      </c>
      <c r="V103" s="34" t="s">
        <v>809</v>
      </c>
      <c r="W103" s="33" t="s">
        <v>387</v>
      </c>
      <c r="X103" s="34" t="s">
        <v>810</v>
      </c>
      <c r="Y103" s="53">
        <v>70</v>
      </c>
      <c r="Z103" s="53">
        <v>280</v>
      </c>
      <c r="AA103" s="53">
        <v>180</v>
      </c>
      <c r="AB103" s="53">
        <v>150</v>
      </c>
      <c r="AC103" s="53">
        <v>80</v>
      </c>
      <c r="AD103" s="33" t="s">
        <v>716</v>
      </c>
      <c r="AE103" s="33"/>
      <c r="AF103" s="33"/>
      <c r="AG103" s="33"/>
      <c r="AH103" s="33" t="s">
        <v>716</v>
      </c>
      <c r="AI103" s="33" t="s">
        <v>716</v>
      </c>
      <c r="AJ103" s="33"/>
      <c r="AK103" s="33"/>
      <c r="AL103" s="54" t="s">
        <v>829</v>
      </c>
      <c r="AM103" s="33" t="s">
        <v>869</v>
      </c>
      <c r="AN103" s="33" t="s">
        <v>870</v>
      </c>
      <c r="AO103" s="33" t="s">
        <v>877</v>
      </c>
      <c r="AP103" s="33" t="s">
        <v>875</v>
      </c>
      <c r="AQ103" s="55" t="s">
        <v>881</v>
      </c>
      <c r="AR103" s="56">
        <v>5.9574468085106377E-3</v>
      </c>
    </row>
    <row r="104" spans="1:44" ht="193.8" x14ac:dyDescent="0.3">
      <c r="A104" s="33" t="s">
        <v>388</v>
      </c>
      <c r="B104" s="33">
        <v>6</v>
      </c>
      <c r="C104" s="34" t="s">
        <v>751</v>
      </c>
      <c r="D104" s="51" t="s">
        <v>878</v>
      </c>
      <c r="E104" s="33" t="s">
        <v>879</v>
      </c>
      <c r="F104" s="34" t="s">
        <v>880</v>
      </c>
      <c r="G104" s="33" t="s">
        <v>948</v>
      </c>
      <c r="H104" s="33" t="s">
        <v>922</v>
      </c>
      <c r="I104" s="34" t="s">
        <v>949</v>
      </c>
      <c r="J104" s="32" t="s">
        <v>576</v>
      </c>
      <c r="K104" s="52" t="s">
        <v>753</v>
      </c>
      <c r="L104" s="33" t="s">
        <v>578</v>
      </c>
      <c r="M104" s="52" t="s">
        <v>753</v>
      </c>
      <c r="N104" s="33" t="s">
        <v>950</v>
      </c>
      <c r="O104" s="34" t="s">
        <v>32</v>
      </c>
      <c r="P104" s="33" t="s">
        <v>974</v>
      </c>
      <c r="Q104" s="34" t="s">
        <v>31</v>
      </c>
      <c r="R104" s="33" t="s">
        <v>930</v>
      </c>
      <c r="S104" s="34" t="s">
        <v>751</v>
      </c>
      <c r="T104" s="33" t="s">
        <v>906</v>
      </c>
      <c r="U104" s="33" t="s">
        <v>808</v>
      </c>
      <c r="V104" s="34" t="s">
        <v>809</v>
      </c>
      <c r="W104" s="33" t="s">
        <v>388</v>
      </c>
      <c r="X104" s="34" t="s">
        <v>811</v>
      </c>
      <c r="Y104" s="53">
        <v>80</v>
      </c>
      <c r="Z104" s="53">
        <v>320</v>
      </c>
      <c r="AA104" s="53">
        <v>96</v>
      </c>
      <c r="AB104" s="53">
        <v>150</v>
      </c>
      <c r="AC104" s="53">
        <v>70</v>
      </c>
      <c r="AD104" s="33" t="s">
        <v>716</v>
      </c>
      <c r="AE104" s="33"/>
      <c r="AF104" s="33"/>
      <c r="AG104" s="33"/>
      <c r="AH104" s="33" t="s">
        <v>716</v>
      </c>
      <c r="AI104" s="33" t="s">
        <v>716</v>
      </c>
      <c r="AJ104" s="33"/>
      <c r="AK104" s="33"/>
      <c r="AL104" s="54" t="s">
        <v>829</v>
      </c>
      <c r="AM104" s="33" t="s">
        <v>869</v>
      </c>
      <c r="AN104" s="33" t="s">
        <v>870</v>
      </c>
      <c r="AO104" s="33" t="s">
        <v>877</v>
      </c>
      <c r="AP104" s="33" t="s">
        <v>875</v>
      </c>
      <c r="AQ104" s="55" t="s">
        <v>881</v>
      </c>
      <c r="AR104" s="56">
        <v>5.9574468085106377E-3</v>
      </c>
    </row>
    <row r="105" spans="1:44" ht="193.8" x14ac:dyDescent="0.3">
      <c r="A105" s="33" t="s">
        <v>389</v>
      </c>
      <c r="B105" s="33">
        <v>6</v>
      </c>
      <c r="C105" s="34" t="s">
        <v>751</v>
      </c>
      <c r="D105" s="51" t="s">
        <v>878</v>
      </c>
      <c r="E105" s="33" t="s">
        <v>879</v>
      </c>
      <c r="F105" s="34" t="s">
        <v>880</v>
      </c>
      <c r="G105" s="33" t="s">
        <v>948</v>
      </c>
      <c r="H105" s="33" t="s">
        <v>922</v>
      </c>
      <c r="I105" s="34" t="s">
        <v>949</v>
      </c>
      <c r="J105" s="32" t="s">
        <v>576</v>
      </c>
      <c r="K105" s="52" t="s">
        <v>753</v>
      </c>
      <c r="L105" s="33" t="s">
        <v>578</v>
      </c>
      <c r="M105" s="52" t="s">
        <v>753</v>
      </c>
      <c r="N105" s="33" t="s">
        <v>950</v>
      </c>
      <c r="O105" s="34" t="s">
        <v>32</v>
      </c>
      <c r="P105" s="33" t="s">
        <v>974</v>
      </c>
      <c r="Q105" s="34" t="s">
        <v>31</v>
      </c>
      <c r="R105" s="33" t="s">
        <v>930</v>
      </c>
      <c r="S105" s="34" t="s">
        <v>751</v>
      </c>
      <c r="T105" s="33" t="s">
        <v>906</v>
      </c>
      <c r="U105" s="33" t="s">
        <v>808</v>
      </c>
      <c r="V105" s="34" t="s">
        <v>809</v>
      </c>
      <c r="W105" s="33" t="s">
        <v>389</v>
      </c>
      <c r="X105" s="34" t="s">
        <v>812</v>
      </c>
      <c r="Y105" s="53">
        <v>10</v>
      </c>
      <c r="Z105" s="53">
        <v>100</v>
      </c>
      <c r="AA105" s="53">
        <v>10</v>
      </c>
      <c r="AB105" s="53">
        <v>50</v>
      </c>
      <c r="AC105" s="53">
        <v>40</v>
      </c>
      <c r="AD105" s="33" t="s">
        <v>716</v>
      </c>
      <c r="AE105" s="33"/>
      <c r="AF105" s="33"/>
      <c r="AG105" s="33"/>
      <c r="AH105" s="33" t="s">
        <v>716</v>
      </c>
      <c r="AI105" s="33" t="s">
        <v>716</v>
      </c>
      <c r="AJ105" s="33"/>
      <c r="AK105" s="33"/>
      <c r="AL105" s="54" t="s">
        <v>829</v>
      </c>
      <c r="AM105" s="33" t="s">
        <v>869</v>
      </c>
      <c r="AN105" s="33" t="s">
        <v>870</v>
      </c>
      <c r="AO105" s="33" t="s">
        <v>877</v>
      </c>
      <c r="AP105" s="33" t="s">
        <v>917</v>
      </c>
      <c r="AQ105" s="55" t="s">
        <v>896</v>
      </c>
      <c r="AR105" s="56">
        <v>5.9574468085106377E-3</v>
      </c>
    </row>
  </sheetData>
  <autoFilter ref="A3:AS105"/>
  <mergeCells count="11">
    <mergeCell ref="T2:V2"/>
    <mergeCell ref="W2:X2"/>
    <mergeCell ref="Y2:AC2"/>
    <mergeCell ref="AD2:AK2"/>
    <mergeCell ref="AL2:AQ2"/>
    <mergeCell ref="R2:S2"/>
    <mergeCell ref="B2:C2"/>
    <mergeCell ref="D2:F2"/>
    <mergeCell ref="G2:I2"/>
    <mergeCell ref="J2:M2"/>
    <mergeCell ref="N2:Q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4"/>
  <sheetViews>
    <sheetView topLeftCell="AA1" workbookViewId="0">
      <selection activeCell="AG6" sqref="AG6"/>
    </sheetView>
  </sheetViews>
  <sheetFormatPr baseColWidth="10" defaultRowHeight="14.4" x14ac:dyDescent="0.3"/>
  <sheetData>
    <row r="1" spans="1:43" x14ac:dyDescent="0.3">
      <c r="A1" s="154" t="s">
        <v>687</v>
      </c>
      <c r="B1" s="154"/>
      <c r="C1" s="154" t="s">
        <v>839</v>
      </c>
      <c r="D1" s="154"/>
      <c r="E1" s="154"/>
      <c r="F1" s="154" t="s">
        <v>840</v>
      </c>
      <c r="G1" s="154"/>
      <c r="H1" s="154"/>
      <c r="I1" s="154" t="s">
        <v>688</v>
      </c>
      <c r="J1" s="154"/>
      <c r="K1" s="154"/>
      <c r="L1" s="154"/>
      <c r="M1" s="154" t="s">
        <v>841</v>
      </c>
      <c r="N1" s="154"/>
      <c r="O1" s="154"/>
      <c r="P1" s="154"/>
      <c r="Q1" s="154" t="s">
        <v>842</v>
      </c>
      <c r="R1" s="154"/>
      <c r="S1" s="154" t="s">
        <v>843</v>
      </c>
      <c r="T1" s="154"/>
      <c r="U1" s="154" t="s">
        <v>689</v>
      </c>
      <c r="V1" s="154" t="s">
        <v>690</v>
      </c>
      <c r="W1" s="154"/>
      <c r="X1" s="154" t="s">
        <v>844</v>
      </c>
      <c r="Y1" s="154"/>
      <c r="Z1" s="154"/>
      <c r="AA1" s="154"/>
      <c r="AB1" s="154"/>
      <c r="AC1" s="155" t="s">
        <v>691</v>
      </c>
      <c r="AD1" s="155"/>
      <c r="AE1" s="155"/>
      <c r="AF1" s="155"/>
      <c r="AG1" s="155"/>
      <c r="AH1" s="155"/>
      <c r="AI1" s="155"/>
      <c r="AJ1" s="155"/>
      <c r="AK1" s="154" t="s">
        <v>845</v>
      </c>
      <c r="AL1" s="154"/>
      <c r="AM1" s="154"/>
      <c r="AN1" s="154"/>
      <c r="AO1" s="154"/>
      <c r="AP1" s="154"/>
      <c r="AQ1" s="47"/>
    </row>
    <row r="2" spans="1:43" ht="20.399999999999999" x14ac:dyDescent="0.3">
      <c r="A2" s="29" t="s">
        <v>692</v>
      </c>
      <c r="B2" s="29" t="s">
        <v>693</v>
      </c>
      <c r="C2" s="29" t="s">
        <v>846</v>
      </c>
      <c r="D2" s="29" t="s">
        <v>699</v>
      </c>
      <c r="E2" s="29" t="s">
        <v>12</v>
      </c>
      <c r="F2" s="29" t="s">
        <v>699</v>
      </c>
      <c r="G2" s="29" t="s">
        <v>847</v>
      </c>
      <c r="H2" s="29" t="s">
        <v>848</v>
      </c>
      <c r="I2" s="29" t="s">
        <v>694</v>
      </c>
      <c r="J2" s="29" t="s">
        <v>7</v>
      </c>
      <c r="K2" s="29" t="s">
        <v>695</v>
      </c>
      <c r="L2" s="29" t="s">
        <v>696</v>
      </c>
      <c r="M2" s="29" t="s">
        <v>699</v>
      </c>
      <c r="N2" s="29" t="s">
        <v>697</v>
      </c>
      <c r="O2" s="29" t="s">
        <v>699</v>
      </c>
      <c r="P2" s="29" t="s">
        <v>698</v>
      </c>
      <c r="Q2" s="29" t="s">
        <v>699</v>
      </c>
      <c r="R2" s="29" t="s">
        <v>849</v>
      </c>
      <c r="S2" s="29" t="s">
        <v>850</v>
      </c>
      <c r="T2" s="29" t="s">
        <v>699</v>
      </c>
      <c r="U2" s="29" t="s">
        <v>700</v>
      </c>
      <c r="V2" s="29" t="s">
        <v>699</v>
      </c>
      <c r="W2" s="29" t="s">
        <v>701</v>
      </c>
      <c r="X2" s="48" t="s">
        <v>851</v>
      </c>
      <c r="Y2" s="48" t="s">
        <v>852</v>
      </c>
      <c r="Z2" s="29" t="s">
        <v>853</v>
      </c>
      <c r="AA2" s="29" t="s">
        <v>854</v>
      </c>
      <c r="AB2" s="29" t="s">
        <v>702</v>
      </c>
      <c r="AC2" s="30" t="s">
        <v>703</v>
      </c>
      <c r="AD2" s="31" t="s">
        <v>704</v>
      </c>
      <c r="AE2" s="31" t="s">
        <v>705</v>
      </c>
      <c r="AF2" s="31" t="s">
        <v>706</v>
      </c>
      <c r="AG2" s="31" t="s">
        <v>707</v>
      </c>
      <c r="AH2" s="31" t="s">
        <v>708</v>
      </c>
      <c r="AI2" s="31" t="s">
        <v>709</v>
      </c>
      <c r="AJ2" s="31" t="s">
        <v>710</v>
      </c>
      <c r="AK2" s="49" t="s">
        <v>828</v>
      </c>
      <c r="AL2" s="49" t="s">
        <v>855</v>
      </c>
      <c r="AM2" s="49" t="s">
        <v>856</v>
      </c>
      <c r="AN2" s="49" t="s">
        <v>857</v>
      </c>
      <c r="AO2" s="49" t="s">
        <v>858</v>
      </c>
      <c r="AP2" s="50" t="s">
        <v>859</v>
      </c>
      <c r="AQ2" s="49" t="s">
        <v>860</v>
      </c>
    </row>
    <row r="3" spans="1:43" ht="61.2" x14ac:dyDescent="0.3">
      <c r="A3" s="33">
        <v>1</v>
      </c>
      <c r="B3" s="34" t="s">
        <v>711</v>
      </c>
      <c r="C3" s="51" t="s">
        <v>861</v>
      </c>
      <c r="D3" s="33" t="s">
        <v>862</v>
      </c>
      <c r="E3" s="34" t="s">
        <v>79</v>
      </c>
      <c r="F3" s="33" t="s">
        <v>863</v>
      </c>
      <c r="G3" s="33" t="s">
        <v>864</v>
      </c>
      <c r="H3" s="34" t="s">
        <v>865</v>
      </c>
      <c r="I3" s="33" t="s">
        <v>541</v>
      </c>
      <c r="J3" s="52" t="s">
        <v>712</v>
      </c>
      <c r="K3" s="33" t="s">
        <v>543</v>
      </c>
      <c r="L3" s="52" t="s">
        <v>713</v>
      </c>
      <c r="M3" s="33" t="s">
        <v>866</v>
      </c>
      <c r="N3" s="34" t="s">
        <v>20</v>
      </c>
      <c r="O3" s="33" t="s">
        <v>867</v>
      </c>
      <c r="P3" s="34" t="s">
        <v>714</v>
      </c>
      <c r="Q3" s="33" t="s">
        <v>868</v>
      </c>
      <c r="R3" s="34" t="s">
        <v>711</v>
      </c>
      <c r="S3" s="33" t="s">
        <v>861</v>
      </c>
      <c r="T3" s="33" t="s">
        <v>715</v>
      </c>
      <c r="U3" s="34" t="s">
        <v>82</v>
      </c>
      <c r="V3" s="33" t="s">
        <v>503</v>
      </c>
      <c r="W3" s="34" t="s">
        <v>42</v>
      </c>
      <c r="X3" s="53">
        <v>1100000</v>
      </c>
      <c r="Y3" s="53">
        <v>1500000</v>
      </c>
      <c r="Z3" s="53">
        <v>1123376</v>
      </c>
      <c r="AA3" s="53">
        <v>1150000</v>
      </c>
      <c r="AB3" s="53">
        <v>1150000</v>
      </c>
      <c r="AC3" s="33" t="s">
        <v>716</v>
      </c>
      <c r="AD3" s="33" t="s">
        <v>716</v>
      </c>
      <c r="AE3" s="33" t="s">
        <v>716</v>
      </c>
      <c r="AF3" s="33"/>
      <c r="AG3" s="33" t="s">
        <v>716</v>
      </c>
      <c r="AH3" s="33" t="s">
        <v>716</v>
      </c>
      <c r="AI3" s="33" t="s">
        <v>716</v>
      </c>
      <c r="AJ3" s="33"/>
      <c r="AK3" s="54" t="s">
        <v>829</v>
      </c>
      <c r="AL3" s="33" t="s">
        <v>869</v>
      </c>
      <c r="AM3" s="33" t="s">
        <v>870</v>
      </c>
      <c r="AN3" s="33" t="s">
        <v>871</v>
      </c>
      <c r="AO3" s="33" t="s">
        <v>872</v>
      </c>
      <c r="AP3" s="55" t="s">
        <v>873</v>
      </c>
      <c r="AQ3" s="56">
        <v>9.0909090909090922E-3</v>
      </c>
    </row>
    <row r="4" spans="1:43" ht="81.599999999999994" x14ac:dyDescent="0.3">
      <c r="A4" s="33">
        <v>1</v>
      </c>
      <c r="B4" s="34" t="s">
        <v>711</v>
      </c>
      <c r="C4" s="51" t="s">
        <v>861</v>
      </c>
      <c r="D4" s="33" t="s">
        <v>862</v>
      </c>
      <c r="E4" s="34" t="s">
        <v>79</v>
      </c>
      <c r="F4" s="33" t="s">
        <v>863</v>
      </c>
      <c r="G4" s="33" t="s">
        <v>864</v>
      </c>
      <c r="H4" s="34" t="s">
        <v>865</v>
      </c>
      <c r="I4" s="33" t="s">
        <v>541</v>
      </c>
      <c r="J4" s="52" t="s">
        <v>712</v>
      </c>
      <c r="K4" s="33" t="s">
        <v>543</v>
      </c>
      <c r="L4" s="52" t="s">
        <v>713</v>
      </c>
      <c r="M4" s="33" t="s">
        <v>866</v>
      </c>
      <c r="N4" s="34" t="s">
        <v>20</v>
      </c>
      <c r="O4" s="33" t="s">
        <v>867</v>
      </c>
      <c r="P4" s="34" t="s">
        <v>714</v>
      </c>
      <c r="Q4" s="33" t="s">
        <v>868</v>
      </c>
      <c r="R4" s="34" t="s">
        <v>711</v>
      </c>
      <c r="S4" s="33" t="s">
        <v>861</v>
      </c>
      <c r="T4" s="33" t="s">
        <v>715</v>
      </c>
      <c r="U4" s="34" t="s">
        <v>82</v>
      </c>
      <c r="V4" s="33" t="s">
        <v>504</v>
      </c>
      <c r="W4" s="34" t="s">
        <v>43</v>
      </c>
      <c r="X4" s="57">
        <v>0.09</v>
      </c>
      <c r="Y4" s="57">
        <v>0.8</v>
      </c>
      <c r="Z4" s="57">
        <v>9.9400000000000002E-2</v>
      </c>
      <c r="AA4" s="57">
        <v>0.13</v>
      </c>
      <c r="AB4" s="57">
        <v>0.04</v>
      </c>
      <c r="AC4" s="33" t="s">
        <v>716</v>
      </c>
      <c r="AD4" s="33"/>
      <c r="AE4" s="33"/>
      <c r="AF4" s="33"/>
      <c r="AG4" s="33" t="s">
        <v>716</v>
      </c>
      <c r="AH4" s="33" t="s">
        <v>716</v>
      </c>
      <c r="AI4" s="33"/>
      <c r="AJ4" s="33"/>
      <c r="AK4" s="54" t="s">
        <v>830</v>
      </c>
      <c r="AL4" s="33" t="s">
        <v>874</v>
      </c>
      <c r="AM4" s="33" t="s">
        <v>870</v>
      </c>
      <c r="AN4" s="33" t="s">
        <v>871</v>
      </c>
      <c r="AO4" s="33" t="s">
        <v>875</v>
      </c>
      <c r="AP4" s="55" t="s">
        <v>876</v>
      </c>
      <c r="AQ4" s="56">
        <v>9.0909090909090922E-3</v>
      </c>
    </row>
    <row r="5" spans="1:43" ht="112.2" x14ac:dyDescent="0.3">
      <c r="A5" s="33">
        <v>1</v>
      </c>
      <c r="B5" s="34" t="s">
        <v>711</v>
      </c>
      <c r="C5" s="51" t="s">
        <v>861</v>
      </c>
      <c r="D5" s="33" t="s">
        <v>862</v>
      </c>
      <c r="E5" s="34" t="s">
        <v>79</v>
      </c>
      <c r="F5" s="33" t="s">
        <v>863</v>
      </c>
      <c r="G5" s="33" t="s">
        <v>864</v>
      </c>
      <c r="H5" s="34" t="s">
        <v>865</v>
      </c>
      <c r="I5" s="33" t="s">
        <v>541</v>
      </c>
      <c r="J5" s="52" t="s">
        <v>712</v>
      </c>
      <c r="K5" s="33" t="s">
        <v>543</v>
      </c>
      <c r="L5" s="52" t="s">
        <v>713</v>
      </c>
      <c r="M5" s="33" t="s">
        <v>866</v>
      </c>
      <c r="N5" s="34" t="s">
        <v>20</v>
      </c>
      <c r="O5" s="33" t="s">
        <v>867</v>
      </c>
      <c r="P5" s="34" t="s">
        <v>714</v>
      </c>
      <c r="Q5" s="33" t="s">
        <v>868</v>
      </c>
      <c r="R5" s="34" t="s">
        <v>711</v>
      </c>
      <c r="S5" s="33" t="s">
        <v>861</v>
      </c>
      <c r="T5" s="33" t="s">
        <v>715</v>
      </c>
      <c r="U5" s="34" t="s">
        <v>82</v>
      </c>
      <c r="V5" s="33" t="s">
        <v>505</v>
      </c>
      <c r="W5" s="34" t="s">
        <v>44</v>
      </c>
      <c r="X5" s="57">
        <v>0.8</v>
      </c>
      <c r="Y5" s="57">
        <v>0.8</v>
      </c>
      <c r="Z5" s="57">
        <v>0.99980000000000002</v>
      </c>
      <c r="AA5" s="57">
        <v>0.8</v>
      </c>
      <c r="AB5" s="57">
        <v>0.8</v>
      </c>
      <c r="AC5" s="33" t="s">
        <v>716</v>
      </c>
      <c r="AD5" s="33"/>
      <c r="AE5" s="33"/>
      <c r="AF5" s="33"/>
      <c r="AG5" s="33" t="s">
        <v>716</v>
      </c>
      <c r="AH5" s="33" t="s">
        <v>716</v>
      </c>
      <c r="AI5" s="33"/>
      <c r="AJ5" s="33"/>
      <c r="AK5" s="54" t="s">
        <v>830</v>
      </c>
      <c r="AL5" s="33" t="s">
        <v>869</v>
      </c>
      <c r="AM5" s="33" t="s">
        <v>870</v>
      </c>
      <c r="AN5" s="33" t="s">
        <v>877</v>
      </c>
      <c r="AO5" s="33" t="s">
        <v>875</v>
      </c>
      <c r="AP5" s="55" t="s">
        <v>876</v>
      </c>
      <c r="AQ5" s="56">
        <v>5.9574468085106377E-3</v>
      </c>
    </row>
    <row r="6" spans="1:43" ht="71.400000000000006" x14ac:dyDescent="0.3">
      <c r="A6" s="33">
        <v>1</v>
      </c>
      <c r="B6" s="34" t="s">
        <v>711</v>
      </c>
      <c r="C6" s="51" t="s">
        <v>878</v>
      </c>
      <c r="D6" s="33" t="s">
        <v>879</v>
      </c>
      <c r="E6" s="34" t="s">
        <v>880</v>
      </c>
      <c r="F6" s="33" t="s">
        <v>863</v>
      </c>
      <c r="G6" s="33" t="s">
        <v>864</v>
      </c>
      <c r="H6" s="34" t="s">
        <v>865</v>
      </c>
      <c r="I6" s="33" t="s">
        <v>541</v>
      </c>
      <c r="J6" s="52" t="s">
        <v>712</v>
      </c>
      <c r="K6" s="33" t="s">
        <v>543</v>
      </c>
      <c r="L6" s="52" t="s">
        <v>713</v>
      </c>
      <c r="M6" s="33" t="s">
        <v>866</v>
      </c>
      <c r="N6" s="34" t="s">
        <v>20</v>
      </c>
      <c r="O6" s="33" t="s">
        <v>867</v>
      </c>
      <c r="P6" s="34" t="s">
        <v>714</v>
      </c>
      <c r="Q6" s="33" t="s">
        <v>868</v>
      </c>
      <c r="R6" s="34" t="s">
        <v>711</v>
      </c>
      <c r="S6" s="33" t="s">
        <v>861</v>
      </c>
      <c r="T6" s="33" t="s">
        <v>715</v>
      </c>
      <c r="U6" s="34" t="s">
        <v>82</v>
      </c>
      <c r="V6" s="33" t="s">
        <v>506</v>
      </c>
      <c r="W6" s="34" t="s">
        <v>45</v>
      </c>
      <c r="X6" s="57">
        <v>0.2</v>
      </c>
      <c r="Y6" s="57">
        <v>0.5</v>
      </c>
      <c r="Z6" s="57">
        <v>0.28889999999999999</v>
      </c>
      <c r="AA6" s="57">
        <v>0.3</v>
      </c>
      <c r="AB6" s="57">
        <v>0.3</v>
      </c>
      <c r="AC6" s="33" t="s">
        <v>716</v>
      </c>
      <c r="AD6" s="33"/>
      <c r="AE6" s="33"/>
      <c r="AF6" s="33"/>
      <c r="AG6" s="33" t="s">
        <v>716</v>
      </c>
      <c r="AH6" s="33" t="s">
        <v>716</v>
      </c>
      <c r="AI6" s="33" t="s">
        <v>716</v>
      </c>
      <c r="AJ6" s="33" t="s">
        <v>716</v>
      </c>
      <c r="AK6" s="54" t="s">
        <v>830</v>
      </c>
      <c r="AL6" s="33" t="s">
        <v>869</v>
      </c>
      <c r="AM6" s="33" t="s">
        <v>870</v>
      </c>
      <c r="AN6" s="33" t="s">
        <v>871</v>
      </c>
      <c r="AO6" s="33" t="s">
        <v>872</v>
      </c>
      <c r="AP6" s="55" t="s">
        <v>881</v>
      </c>
      <c r="AQ6" s="56">
        <v>9.0909090909090922E-3</v>
      </c>
    </row>
    <row r="7" spans="1:43" ht="91.8" x14ac:dyDescent="0.3">
      <c r="A7" s="33">
        <v>1</v>
      </c>
      <c r="B7" s="34" t="s">
        <v>711</v>
      </c>
      <c r="C7" s="51" t="s">
        <v>882</v>
      </c>
      <c r="D7" s="33" t="s">
        <v>883</v>
      </c>
      <c r="E7" s="34" t="s">
        <v>717</v>
      </c>
      <c r="F7" s="33" t="s">
        <v>863</v>
      </c>
      <c r="G7" s="33" t="s">
        <v>864</v>
      </c>
      <c r="H7" s="34" t="s">
        <v>865</v>
      </c>
      <c r="I7" s="33" t="s">
        <v>541</v>
      </c>
      <c r="J7" s="52" t="s">
        <v>712</v>
      </c>
      <c r="K7" s="33" t="s">
        <v>543</v>
      </c>
      <c r="L7" s="52" t="s">
        <v>713</v>
      </c>
      <c r="M7" s="33" t="s">
        <v>866</v>
      </c>
      <c r="N7" s="34" t="s">
        <v>20</v>
      </c>
      <c r="O7" s="33" t="s">
        <v>867</v>
      </c>
      <c r="P7" s="34" t="s">
        <v>714</v>
      </c>
      <c r="Q7" s="33" t="s">
        <v>868</v>
      </c>
      <c r="R7" s="34" t="s">
        <v>711</v>
      </c>
      <c r="S7" s="33" t="s">
        <v>861</v>
      </c>
      <c r="T7" s="33" t="s">
        <v>715</v>
      </c>
      <c r="U7" s="34" t="s">
        <v>82</v>
      </c>
      <c r="V7" s="33" t="s">
        <v>507</v>
      </c>
      <c r="W7" s="34" t="s">
        <v>718</v>
      </c>
      <c r="X7" s="53">
        <v>20000</v>
      </c>
      <c r="Y7" s="53">
        <v>60000</v>
      </c>
      <c r="Z7" s="53">
        <v>20000</v>
      </c>
      <c r="AA7" s="53">
        <v>30000</v>
      </c>
      <c r="AB7" s="53">
        <v>10000</v>
      </c>
      <c r="AC7" s="33" t="s">
        <v>716</v>
      </c>
      <c r="AD7" s="33"/>
      <c r="AE7" s="33"/>
      <c r="AF7" s="33"/>
      <c r="AG7" s="33" t="s">
        <v>716</v>
      </c>
      <c r="AH7" s="33" t="s">
        <v>716</v>
      </c>
      <c r="AI7" s="33" t="s">
        <v>716</v>
      </c>
      <c r="AJ7" s="33" t="s">
        <v>716</v>
      </c>
      <c r="AK7" s="54" t="s">
        <v>829</v>
      </c>
      <c r="AL7" s="33" t="s">
        <v>869</v>
      </c>
      <c r="AM7" s="33" t="s">
        <v>870</v>
      </c>
      <c r="AN7" s="33" t="s">
        <v>871</v>
      </c>
      <c r="AO7" s="33" t="s">
        <v>872</v>
      </c>
      <c r="AP7" s="55" t="s">
        <v>884</v>
      </c>
      <c r="AQ7" s="56">
        <v>9.0909090909090922E-3</v>
      </c>
    </row>
    <row r="8" spans="1:43" ht="71.400000000000006" x14ac:dyDescent="0.3">
      <c r="A8" s="33">
        <v>1</v>
      </c>
      <c r="B8" s="34" t="s">
        <v>711</v>
      </c>
      <c r="C8" s="51" t="s">
        <v>861</v>
      </c>
      <c r="D8" s="33" t="s">
        <v>862</v>
      </c>
      <c r="E8" s="34" t="s">
        <v>79</v>
      </c>
      <c r="F8" s="33" t="s">
        <v>863</v>
      </c>
      <c r="G8" s="33" t="s">
        <v>864</v>
      </c>
      <c r="H8" s="34" t="s">
        <v>865</v>
      </c>
      <c r="I8" s="33" t="s">
        <v>541</v>
      </c>
      <c r="J8" s="52" t="s">
        <v>712</v>
      </c>
      <c r="K8" s="33" t="s">
        <v>543</v>
      </c>
      <c r="L8" s="52" t="s">
        <v>713</v>
      </c>
      <c r="M8" s="33" t="s">
        <v>866</v>
      </c>
      <c r="N8" s="34" t="s">
        <v>20</v>
      </c>
      <c r="O8" s="33" t="s">
        <v>867</v>
      </c>
      <c r="P8" s="34" t="s">
        <v>714</v>
      </c>
      <c r="Q8" s="33" t="s">
        <v>868</v>
      </c>
      <c r="R8" s="34" t="s">
        <v>711</v>
      </c>
      <c r="S8" s="33" t="s">
        <v>861</v>
      </c>
      <c r="T8" s="33" t="s">
        <v>715</v>
      </c>
      <c r="U8" s="34" t="s">
        <v>82</v>
      </c>
      <c r="V8" s="33" t="s">
        <v>508</v>
      </c>
      <c r="W8" s="34" t="s">
        <v>46</v>
      </c>
      <c r="X8" s="53">
        <v>50</v>
      </c>
      <c r="Y8" s="53">
        <v>150</v>
      </c>
      <c r="Z8" s="53">
        <v>77</v>
      </c>
      <c r="AA8" s="53">
        <v>80</v>
      </c>
      <c r="AB8" s="53">
        <v>30</v>
      </c>
      <c r="AC8" s="33" t="s">
        <v>716</v>
      </c>
      <c r="AD8" s="33"/>
      <c r="AE8" s="33"/>
      <c r="AF8" s="33"/>
      <c r="AG8" s="33" t="s">
        <v>716</v>
      </c>
      <c r="AH8" s="33" t="s">
        <v>716</v>
      </c>
      <c r="AI8" s="33"/>
      <c r="AJ8" s="33"/>
      <c r="AK8" s="54" t="s">
        <v>829</v>
      </c>
      <c r="AL8" s="33" t="s">
        <v>869</v>
      </c>
      <c r="AM8" s="33" t="s">
        <v>870</v>
      </c>
      <c r="AN8" s="33" t="s">
        <v>871</v>
      </c>
      <c r="AO8" s="33" t="s">
        <v>875</v>
      </c>
      <c r="AP8" s="55" t="s">
        <v>881</v>
      </c>
      <c r="AQ8" s="56">
        <v>9.0909090909090922E-3</v>
      </c>
    </row>
    <row r="9" spans="1:43" ht="71.400000000000006" x14ac:dyDescent="0.3">
      <c r="A9" s="33">
        <v>1</v>
      </c>
      <c r="B9" s="34" t="s">
        <v>711</v>
      </c>
      <c r="C9" s="51" t="s">
        <v>882</v>
      </c>
      <c r="D9" s="33" t="s">
        <v>883</v>
      </c>
      <c r="E9" s="34" t="s">
        <v>717</v>
      </c>
      <c r="F9" s="33" t="s">
        <v>863</v>
      </c>
      <c r="G9" s="33" t="s">
        <v>864</v>
      </c>
      <c r="H9" s="34" t="s">
        <v>865</v>
      </c>
      <c r="I9" s="33" t="s">
        <v>541</v>
      </c>
      <c r="J9" s="52" t="s">
        <v>712</v>
      </c>
      <c r="K9" s="33" t="s">
        <v>543</v>
      </c>
      <c r="L9" s="52" t="s">
        <v>713</v>
      </c>
      <c r="M9" s="33" t="s">
        <v>866</v>
      </c>
      <c r="N9" s="34" t="s">
        <v>20</v>
      </c>
      <c r="O9" s="33" t="s">
        <v>867</v>
      </c>
      <c r="P9" s="34" t="s">
        <v>714</v>
      </c>
      <c r="Q9" s="33" t="s">
        <v>868</v>
      </c>
      <c r="R9" s="34" t="s">
        <v>711</v>
      </c>
      <c r="S9" s="33" t="s">
        <v>861</v>
      </c>
      <c r="T9" s="33" t="s">
        <v>715</v>
      </c>
      <c r="U9" s="34" t="s">
        <v>82</v>
      </c>
      <c r="V9" s="33" t="s">
        <v>509</v>
      </c>
      <c r="W9" s="34" t="s">
        <v>47</v>
      </c>
      <c r="X9" s="53">
        <v>70</v>
      </c>
      <c r="Y9" s="53">
        <v>150</v>
      </c>
      <c r="Z9" s="53">
        <v>70</v>
      </c>
      <c r="AA9" s="53">
        <v>110</v>
      </c>
      <c r="AB9" s="53">
        <v>40</v>
      </c>
      <c r="AC9" s="33" t="s">
        <v>716</v>
      </c>
      <c r="AD9" s="33"/>
      <c r="AE9" s="33"/>
      <c r="AF9" s="33"/>
      <c r="AG9" s="33" t="s">
        <v>716</v>
      </c>
      <c r="AH9" s="33" t="s">
        <v>716</v>
      </c>
      <c r="AI9" s="33" t="s">
        <v>716</v>
      </c>
      <c r="AJ9" s="33" t="s">
        <v>716</v>
      </c>
      <c r="AK9" s="54" t="s">
        <v>829</v>
      </c>
      <c r="AL9" s="33" t="s">
        <v>869</v>
      </c>
      <c r="AM9" s="33" t="s">
        <v>870</v>
      </c>
      <c r="AN9" s="33" t="s">
        <v>877</v>
      </c>
      <c r="AO9" s="33" t="s">
        <v>872</v>
      </c>
      <c r="AP9" s="55" t="s">
        <v>881</v>
      </c>
      <c r="AQ9" s="56">
        <v>5.9574468085106377E-3</v>
      </c>
    </row>
    <row r="10" spans="1:43" ht="112.2" x14ac:dyDescent="0.3">
      <c r="A10" s="33">
        <v>1</v>
      </c>
      <c r="B10" s="34" t="s">
        <v>711</v>
      </c>
      <c r="C10" s="51" t="s">
        <v>882</v>
      </c>
      <c r="D10" s="33" t="s">
        <v>883</v>
      </c>
      <c r="E10" s="34" t="s">
        <v>717</v>
      </c>
      <c r="F10" s="33" t="s">
        <v>863</v>
      </c>
      <c r="G10" s="33" t="s">
        <v>864</v>
      </c>
      <c r="H10" s="34" t="s">
        <v>865</v>
      </c>
      <c r="I10" s="33" t="s">
        <v>541</v>
      </c>
      <c r="J10" s="52" t="s">
        <v>712</v>
      </c>
      <c r="K10" s="33" t="s">
        <v>543</v>
      </c>
      <c r="L10" s="52" t="s">
        <v>713</v>
      </c>
      <c r="M10" s="33" t="s">
        <v>866</v>
      </c>
      <c r="N10" s="34" t="s">
        <v>20</v>
      </c>
      <c r="O10" s="33" t="s">
        <v>867</v>
      </c>
      <c r="P10" s="34" t="s">
        <v>714</v>
      </c>
      <c r="Q10" s="33" t="s">
        <v>868</v>
      </c>
      <c r="R10" s="34" t="s">
        <v>711</v>
      </c>
      <c r="S10" s="33" t="s">
        <v>861</v>
      </c>
      <c r="T10" s="33" t="s">
        <v>715</v>
      </c>
      <c r="U10" s="34" t="s">
        <v>82</v>
      </c>
      <c r="V10" s="33" t="s">
        <v>510</v>
      </c>
      <c r="W10" s="34" t="s">
        <v>48</v>
      </c>
      <c r="X10" s="57">
        <v>0.5</v>
      </c>
      <c r="Y10" s="57">
        <v>0.9</v>
      </c>
      <c r="Z10" s="57">
        <v>0.50149999999999995</v>
      </c>
      <c r="AA10" s="57">
        <v>0.9</v>
      </c>
      <c r="AB10" s="57">
        <v>0.9</v>
      </c>
      <c r="AC10" s="33" t="s">
        <v>716</v>
      </c>
      <c r="AD10" s="33"/>
      <c r="AE10" s="33"/>
      <c r="AF10" s="33"/>
      <c r="AG10" s="33" t="s">
        <v>716</v>
      </c>
      <c r="AH10" s="33" t="s">
        <v>716</v>
      </c>
      <c r="AI10" s="33" t="s">
        <v>716</v>
      </c>
      <c r="AJ10" s="33" t="s">
        <v>716</v>
      </c>
      <c r="AK10" s="54" t="s">
        <v>830</v>
      </c>
      <c r="AL10" s="33" t="s">
        <v>869</v>
      </c>
      <c r="AM10" s="33" t="s">
        <v>870</v>
      </c>
      <c r="AN10" s="33" t="s">
        <v>877</v>
      </c>
      <c r="AO10" s="33" t="s">
        <v>872</v>
      </c>
      <c r="AP10" s="55" t="s">
        <v>881</v>
      </c>
      <c r="AQ10" s="56">
        <v>5.9574468085106377E-3</v>
      </c>
    </row>
    <row r="11" spans="1:43" ht="61.2" x14ac:dyDescent="0.3">
      <c r="A11" s="33">
        <v>1</v>
      </c>
      <c r="B11" s="34" t="s">
        <v>711</v>
      </c>
      <c r="C11" s="51" t="s">
        <v>878</v>
      </c>
      <c r="D11" s="33" t="s">
        <v>879</v>
      </c>
      <c r="E11" s="34" t="s">
        <v>880</v>
      </c>
      <c r="F11" s="33" t="s">
        <v>863</v>
      </c>
      <c r="G11" s="33" t="s">
        <v>864</v>
      </c>
      <c r="H11" s="34" t="s">
        <v>865</v>
      </c>
      <c r="I11" s="33" t="s">
        <v>541</v>
      </c>
      <c r="J11" s="52" t="s">
        <v>712</v>
      </c>
      <c r="K11" s="33" t="s">
        <v>543</v>
      </c>
      <c r="L11" s="52" t="s">
        <v>713</v>
      </c>
      <c r="M11" s="33" t="s">
        <v>866</v>
      </c>
      <c r="N11" s="34" t="s">
        <v>20</v>
      </c>
      <c r="O11" s="33" t="s">
        <v>867</v>
      </c>
      <c r="P11" s="34" t="s">
        <v>714</v>
      </c>
      <c r="Q11" s="33" t="s">
        <v>868</v>
      </c>
      <c r="R11" s="34" t="s">
        <v>711</v>
      </c>
      <c r="S11" s="33" t="s">
        <v>861</v>
      </c>
      <c r="T11" s="33" t="s">
        <v>715</v>
      </c>
      <c r="U11" s="34" t="s">
        <v>82</v>
      </c>
      <c r="V11" s="33" t="s">
        <v>511</v>
      </c>
      <c r="W11" s="34" t="s">
        <v>49</v>
      </c>
      <c r="X11" s="53">
        <v>54000</v>
      </c>
      <c r="Y11" s="53">
        <v>240000</v>
      </c>
      <c r="Z11" s="53">
        <v>62948</v>
      </c>
      <c r="AA11" s="53">
        <v>50000</v>
      </c>
      <c r="AB11" s="53">
        <v>50000</v>
      </c>
      <c r="AC11" s="33" t="s">
        <v>716</v>
      </c>
      <c r="AD11" s="33" t="s">
        <v>716</v>
      </c>
      <c r="AE11" s="33"/>
      <c r="AF11" s="33"/>
      <c r="AG11" s="33" t="s">
        <v>716</v>
      </c>
      <c r="AH11" s="33" t="s">
        <v>716</v>
      </c>
      <c r="AI11" s="33"/>
      <c r="AJ11" s="33"/>
      <c r="AK11" s="54" t="s">
        <v>829</v>
      </c>
      <c r="AL11" s="33" t="s">
        <v>869</v>
      </c>
      <c r="AM11" s="33" t="s">
        <v>870</v>
      </c>
      <c r="AN11" s="33" t="s">
        <v>871</v>
      </c>
      <c r="AO11" s="33" t="s">
        <v>872</v>
      </c>
      <c r="AP11" s="55" t="s">
        <v>881</v>
      </c>
      <c r="AQ11" s="56">
        <v>9.0909090909090922E-3</v>
      </c>
    </row>
    <row r="12" spans="1:43" ht="81.599999999999994" x14ac:dyDescent="0.3">
      <c r="A12" s="33">
        <v>2</v>
      </c>
      <c r="B12" s="34" t="s">
        <v>719</v>
      </c>
      <c r="C12" s="51" t="s">
        <v>885</v>
      </c>
      <c r="D12" s="33" t="s">
        <v>886</v>
      </c>
      <c r="E12" s="34" t="s">
        <v>121</v>
      </c>
      <c r="F12" s="33" t="s">
        <v>887</v>
      </c>
      <c r="G12" s="33" t="s">
        <v>864</v>
      </c>
      <c r="H12" s="34" t="s">
        <v>888</v>
      </c>
      <c r="I12" s="33" t="s">
        <v>544</v>
      </c>
      <c r="J12" s="52" t="s">
        <v>720</v>
      </c>
      <c r="K12" s="33" t="s">
        <v>546</v>
      </c>
      <c r="L12" s="52" t="s">
        <v>721</v>
      </c>
      <c r="M12" s="33" t="s">
        <v>866</v>
      </c>
      <c r="N12" s="34" t="s">
        <v>20</v>
      </c>
      <c r="O12" s="33" t="s">
        <v>867</v>
      </c>
      <c r="P12" s="34" t="s">
        <v>714</v>
      </c>
      <c r="Q12" s="33" t="s">
        <v>889</v>
      </c>
      <c r="R12" s="34" t="s">
        <v>719</v>
      </c>
      <c r="S12" s="33" t="s">
        <v>861</v>
      </c>
      <c r="T12" s="33" t="s">
        <v>722</v>
      </c>
      <c r="U12" s="34" t="s">
        <v>122</v>
      </c>
      <c r="V12" s="33" t="s">
        <v>512</v>
      </c>
      <c r="W12" s="34" t="s">
        <v>890</v>
      </c>
      <c r="X12" s="57">
        <v>0.3</v>
      </c>
      <c r="Y12" s="57">
        <v>1</v>
      </c>
      <c r="Z12" s="57">
        <v>0.35289999999999999</v>
      </c>
      <c r="AA12" s="57">
        <v>0.5</v>
      </c>
      <c r="AB12" s="57">
        <v>0.2</v>
      </c>
      <c r="AC12" s="33" t="s">
        <v>716</v>
      </c>
      <c r="AD12" s="33"/>
      <c r="AE12" s="33"/>
      <c r="AF12" s="33"/>
      <c r="AG12" s="33" t="s">
        <v>716</v>
      </c>
      <c r="AH12" s="33" t="s">
        <v>716</v>
      </c>
      <c r="AI12" s="33"/>
      <c r="AJ12" s="33"/>
      <c r="AK12" s="54" t="s">
        <v>830</v>
      </c>
      <c r="AL12" s="33" t="s">
        <v>869</v>
      </c>
      <c r="AM12" s="33" t="s">
        <v>870</v>
      </c>
      <c r="AN12" s="33" t="s">
        <v>877</v>
      </c>
      <c r="AO12" s="33" t="s">
        <v>875</v>
      </c>
      <c r="AP12" s="55" t="s">
        <v>891</v>
      </c>
      <c r="AQ12" s="56">
        <v>5.9574468085106377E-3</v>
      </c>
    </row>
    <row r="13" spans="1:43" ht="81.599999999999994" x14ac:dyDescent="0.3">
      <c r="A13" s="33">
        <v>2</v>
      </c>
      <c r="B13" s="34" t="s">
        <v>719</v>
      </c>
      <c r="C13" s="51" t="s">
        <v>885</v>
      </c>
      <c r="D13" s="33" t="s">
        <v>886</v>
      </c>
      <c r="E13" s="34" t="s">
        <v>121</v>
      </c>
      <c r="F13" s="33" t="s">
        <v>887</v>
      </c>
      <c r="G13" s="33" t="s">
        <v>864</v>
      </c>
      <c r="H13" s="34" t="s">
        <v>888</v>
      </c>
      <c r="I13" s="33" t="s">
        <v>544</v>
      </c>
      <c r="J13" s="52" t="s">
        <v>720</v>
      </c>
      <c r="K13" s="33" t="s">
        <v>546</v>
      </c>
      <c r="L13" s="52" t="s">
        <v>721</v>
      </c>
      <c r="M13" s="33" t="s">
        <v>866</v>
      </c>
      <c r="N13" s="34" t="s">
        <v>20</v>
      </c>
      <c r="O13" s="33" t="s">
        <v>867</v>
      </c>
      <c r="P13" s="34" t="s">
        <v>714</v>
      </c>
      <c r="Q13" s="33" t="s">
        <v>889</v>
      </c>
      <c r="R13" s="34" t="s">
        <v>719</v>
      </c>
      <c r="S13" s="33" t="s">
        <v>861</v>
      </c>
      <c r="T13" s="33" t="s">
        <v>722</v>
      </c>
      <c r="U13" s="34" t="s">
        <v>122</v>
      </c>
      <c r="V13" s="33" t="s">
        <v>513</v>
      </c>
      <c r="W13" s="34" t="s">
        <v>724</v>
      </c>
      <c r="X13" s="57">
        <v>0.3</v>
      </c>
      <c r="Y13" s="57">
        <v>1</v>
      </c>
      <c r="Z13" s="57">
        <v>0.35289999999999999</v>
      </c>
      <c r="AA13" s="57">
        <v>0.5</v>
      </c>
      <c r="AB13" s="57">
        <v>0.2</v>
      </c>
      <c r="AC13" s="33" t="s">
        <v>716</v>
      </c>
      <c r="AD13" s="33"/>
      <c r="AE13" s="33"/>
      <c r="AF13" s="33"/>
      <c r="AG13" s="33" t="s">
        <v>716</v>
      </c>
      <c r="AH13" s="33" t="s">
        <v>716</v>
      </c>
      <c r="AI13" s="33"/>
      <c r="AJ13" s="33"/>
      <c r="AK13" s="54" t="s">
        <v>830</v>
      </c>
      <c r="AL13" s="33" t="s">
        <v>869</v>
      </c>
      <c r="AM13" s="33" t="s">
        <v>870</v>
      </c>
      <c r="AN13" s="33" t="s">
        <v>877</v>
      </c>
      <c r="AO13" s="33" t="s">
        <v>875</v>
      </c>
      <c r="AP13" s="55" t="s">
        <v>891</v>
      </c>
      <c r="AQ13" s="56">
        <v>5.9574468085106377E-3</v>
      </c>
    </row>
    <row r="14" spans="1:43" ht="81.599999999999994" x14ac:dyDescent="0.3">
      <c r="A14" s="33">
        <v>2</v>
      </c>
      <c r="B14" s="34" t="s">
        <v>719</v>
      </c>
      <c r="C14" s="51" t="s">
        <v>861</v>
      </c>
      <c r="D14" s="33" t="s">
        <v>862</v>
      </c>
      <c r="E14" s="34" t="s">
        <v>79</v>
      </c>
      <c r="F14" s="33" t="s">
        <v>887</v>
      </c>
      <c r="G14" s="33" t="s">
        <v>864</v>
      </c>
      <c r="H14" s="34" t="s">
        <v>888</v>
      </c>
      <c r="I14" s="33" t="s">
        <v>544</v>
      </c>
      <c r="J14" s="52" t="s">
        <v>720</v>
      </c>
      <c r="K14" s="33" t="s">
        <v>546</v>
      </c>
      <c r="L14" s="52" t="s">
        <v>721</v>
      </c>
      <c r="M14" s="33" t="s">
        <v>866</v>
      </c>
      <c r="N14" s="34" t="s">
        <v>20</v>
      </c>
      <c r="O14" s="33" t="s">
        <v>867</v>
      </c>
      <c r="P14" s="34" t="s">
        <v>714</v>
      </c>
      <c r="Q14" s="33" t="s">
        <v>889</v>
      </c>
      <c r="R14" s="34" t="s">
        <v>719</v>
      </c>
      <c r="S14" s="33" t="s">
        <v>861</v>
      </c>
      <c r="T14" s="33" t="s">
        <v>722</v>
      </c>
      <c r="U14" s="34" t="s">
        <v>122</v>
      </c>
      <c r="V14" s="33" t="s">
        <v>514</v>
      </c>
      <c r="W14" s="34" t="s">
        <v>892</v>
      </c>
      <c r="X14" s="53">
        <v>6</v>
      </c>
      <c r="Y14" s="53">
        <v>33</v>
      </c>
      <c r="Z14" s="53">
        <v>6</v>
      </c>
      <c r="AA14" s="53">
        <v>15</v>
      </c>
      <c r="AB14" s="53">
        <v>9</v>
      </c>
      <c r="AC14" s="33" t="s">
        <v>716</v>
      </c>
      <c r="AD14" s="33"/>
      <c r="AE14" s="33"/>
      <c r="AF14" s="33"/>
      <c r="AG14" s="33" t="s">
        <v>716</v>
      </c>
      <c r="AH14" s="33" t="s">
        <v>716</v>
      </c>
      <c r="AI14" s="33"/>
      <c r="AJ14" s="33"/>
      <c r="AK14" s="54" t="s">
        <v>829</v>
      </c>
      <c r="AL14" s="33" t="s">
        <v>869</v>
      </c>
      <c r="AM14" s="33" t="s">
        <v>870</v>
      </c>
      <c r="AN14" s="33" t="s">
        <v>893</v>
      </c>
      <c r="AO14" s="33" t="s">
        <v>875</v>
      </c>
      <c r="AP14" s="55" t="s">
        <v>891</v>
      </c>
      <c r="AQ14" s="56">
        <v>9.6969696969696987E-3</v>
      </c>
    </row>
    <row r="15" spans="1:43" ht="91.8" x14ac:dyDescent="0.3">
      <c r="A15" s="33">
        <v>2</v>
      </c>
      <c r="B15" s="34" t="s">
        <v>719</v>
      </c>
      <c r="C15" s="51" t="s">
        <v>861</v>
      </c>
      <c r="D15" s="33" t="s">
        <v>862</v>
      </c>
      <c r="E15" s="34" t="s">
        <v>79</v>
      </c>
      <c r="F15" s="33" t="s">
        <v>887</v>
      </c>
      <c r="G15" s="33" t="s">
        <v>864</v>
      </c>
      <c r="H15" s="34" t="s">
        <v>888</v>
      </c>
      <c r="I15" s="33" t="s">
        <v>544</v>
      </c>
      <c r="J15" s="52" t="s">
        <v>720</v>
      </c>
      <c r="K15" s="33" t="s">
        <v>546</v>
      </c>
      <c r="L15" s="52" t="s">
        <v>721</v>
      </c>
      <c r="M15" s="33" t="s">
        <v>866</v>
      </c>
      <c r="N15" s="34" t="s">
        <v>20</v>
      </c>
      <c r="O15" s="33" t="s">
        <v>867</v>
      </c>
      <c r="P15" s="34" t="s">
        <v>714</v>
      </c>
      <c r="Q15" s="33" t="s">
        <v>889</v>
      </c>
      <c r="R15" s="34" t="s">
        <v>719</v>
      </c>
      <c r="S15" s="33" t="s">
        <v>861</v>
      </c>
      <c r="T15" s="33" t="s">
        <v>722</v>
      </c>
      <c r="U15" s="34" t="s">
        <v>122</v>
      </c>
      <c r="V15" s="33" t="s">
        <v>515</v>
      </c>
      <c r="W15" s="34" t="s">
        <v>725</v>
      </c>
      <c r="X15" s="53">
        <v>75</v>
      </c>
      <c r="Y15" s="53">
        <v>353</v>
      </c>
      <c r="Z15" s="53">
        <v>75</v>
      </c>
      <c r="AA15" s="53">
        <v>190</v>
      </c>
      <c r="AB15" s="53">
        <v>115</v>
      </c>
      <c r="AC15" s="33" t="s">
        <v>716</v>
      </c>
      <c r="AD15" s="33"/>
      <c r="AE15" s="33"/>
      <c r="AF15" s="33"/>
      <c r="AG15" s="33" t="s">
        <v>716</v>
      </c>
      <c r="AH15" s="33" t="s">
        <v>716</v>
      </c>
      <c r="AI15" s="33" t="s">
        <v>716</v>
      </c>
      <c r="AJ15" s="33" t="s">
        <v>716</v>
      </c>
      <c r="AK15" s="54" t="s">
        <v>829</v>
      </c>
      <c r="AL15" s="33" t="s">
        <v>869</v>
      </c>
      <c r="AM15" s="33" t="s">
        <v>870</v>
      </c>
      <c r="AN15" s="33" t="s">
        <v>893</v>
      </c>
      <c r="AO15" s="33" t="s">
        <v>875</v>
      </c>
      <c r="AP15" s="55" t="s">
        <v>891</v>
      </c>
      <c r="AQ15" s="56">
        <v>9.6969696969696987E-3</v>
      </c>
    </row>
    <row r="16" spans="1:43" ht="132.6" x14ac:dyDescent="0.3">
      <c r="A16" s="33">
        <v>2</v>
      </c>
      <c r="B16" s="34" t="s">
        <v>719</v>
      </c>
      <c r="C16" s="51" t="s">
        <v>882</v>
      </c>
      <c r="D16" s="33" t="s">
        <v>883</v>
      </c>
      <c r="E16" s="34" t="s">
        <v>717</v>
      </c>
      <c r="F16" s="33" t="s">
        <v>887</v>
      </c>
      <c r="G16" s="33" t="s">
        <v>864</v>
      </c>
      <c r="H16" s="34" t="s">
        <v>888</v>
      </c>
      <c r="I16" s="33" t="s">
        <v>544</v>
      </c>
      <c r="J16" s="52" t="s">
        <v>720</v>
      </c>
      <c r="K16" s="33" t="s">
        <v>546</v>
      </c>
      <c r="L16" s="52" t="s">
        <v>721</v>
      </c>
      <c r="M16" s="33" t="s">
        <v>866</v>
      </c>
      <c r="N16" s="34" t="s">
        <v>20</v>
      </c>
      <c r="O16" s="33" t="s">
        <v>867</v>
      </c>
      <c r="P16" s="34" t="s">
        <v>714</v>
      </c>
      <c r="Q16" s="33" t="s">
        <v>889</v>
      </c>
      <c r="R16" s="34" t="s">
        <v>719</v>
      </c>
      <c r="S16" s="33" t="s">
        <v>861</v>
      </c>
      <c r="T16" s="33" t="s">
        <v>722</v>
      </c>
      <c r="U16" s="34" t="s">
        <v>122</v>
      </c>
      <c r="V16" s="33" t="s">
        <v>516</v>
      </c>
      <c r="W16" s="34" t="s">
        <v>894</v>
      </c>
      <c r="X16" s="53">
        <v>4000</v>
      </c>
      <c r="Y16" s="53">
        <v>15042</v>
      </c>
      <c r="Z16" s="53">
        <v>934</v>
      </c>
      <c r="AA16" s="53">
        <v>5800</v>
      </c>
      <c r="AB16" s="53">
        <v>1800</v>
      </c>
      <c r="AC16" s="33" t="s">
        <v>716</v>
      </c>
      <c r="AD16" s="33" t="s">
        <v>716</v>
      </c>
      <c r="AE16" s="33"/>
      <c r="AF16" s="33"/>
      <c r="AG16" s="33" t="s">
        <v>716</v>
      </c>
      <c r="AH16" s="33" t="s">
        <v>716</v>
      </c>
      <c r="AI16" s="33"/>
      <c r="AJ16" s="33"/>
      <c r="AK16" s="54" t="s">
        <v>829</v>
      </c>
      <c r="AL16" s="33" t="s">
        <v>869</v>
      </c>
      <c r="AM16" s="33" t="s">
        <v>870</v>
      </c>
      <c r="AN16" s="33" t="s">
        <v>871</v>
      </c>
      <c r="AO16" s="33" t="s">
        <v>875</v>
      </c>
      <c r="AP16" s="55" t="s">
        <v>891</v>
      </c>
      <c r="AQ16" s="56">
        <v>9.0909090909090922E-3</v>
      </c>
    </row>
    <row r="17" spans="1:43" ht="81.599999999999994" x14ac:dyDescent="0.3">
      <c r="A17" s="33">
        <v>2</v>
      </c>
      <c r="B17" s="34" t="s">
        <v>719</v>
      </c>
      <c r="C17" s="51" t="s">
        <v>861</v>
      </c>
      <c r="D17" s="33" t="s">
        <v>862</v>
      </c>
      <c r="E17" s="34" t="s">
        <v>79</v>
      </c>
      <c r="F17" s="33" t="s">
        <v>887</v>
      </c>
      <c r="G17" s="33" t="s">
        <v>864</v>
      </c>
      <c r="H17" s="34" t="s">
        <v>888</v>
      </c>
      <c r="I17" s="33" t="s">
        <v>544</v>
      </c>
      <c r="J17" s="52" t="s">
        <v>720</v>
      </c>
      <c r="K17" s="33" t="s">
        <v>546</v>
      </c>
      <c r="L17" s="52" t="s">
        <v>721</v>
      </c>
      <c r="M17" s="33" t="s">
        <v>866</v>
      </c>
      <c r="N17" s="34" t="s">
        <v>20</v>
      </c>
      <c r="O17" s="33" t="s">
        <v>867</v>
      </c>
      <c r="P17" s="34" t="s">
        <v>714</v>
      </c>
      <c r="Q17" s="33" t="s">
        <v>889</v>
      </c>
      <c r="R17" s="34" t="s">
        <v>719</v>
      </c>
      <c r="S17" s="33" t="s">
        <v>861</v>
      </c>
      <c r="T17" s="33" t="s">
        <v>722</v>
      </c>
      <c r="U17" s="34" t="s">
        <v>122</v>
      </c>
      <c r="V17" s="33" t="s">
        <v>517</v>
      </c>
      <c r="W17" s="34" t="s">
        <v>895</v>
      </c>
      <c r="X17" s="53">
        <v>195600</v>
      </c>
      <c r="Y17" s="53">
        <v>1000000</v>
      </c>
      <c r="Z17" s="53">
        <v>206060</v>
      </c>
      <c r="AA17" s="53">
        <v>133075</v>
      </c>
      <c r="AB17" s="53">
        <v>133075</v>
      </c>
      <c r="AC17" s="33" t="s">
        <v>716</v>
      </c>
      <c r="AD17" s="33" t="s">
        <v>716</v>
      </c>
      <c r="AE17" s="33" t="s">
        <v>716</v>
      </c>
      <c r="AF17" s="33"/>
      <c r="AG17" s="33" t="s">
        <v>716</v>
      </c>
      <c r="AH17" s="33" t="s">
        <v>716</v>
      </c>
      <c r="AI17" s="33" t="s">
        <v>716</v>
      </c>
      <c r="AJ17" s="33" t="s">
        <v>716</v>
      </c>
      <c r="AK17" s="54" t="s">
        <v>829</v>
      </c>
      <c r="AL17" s="33" t="s">
        <v>869</v>
      </c>
      <c r="AM17" s="33" t="s">
        <v>870</v>
      </c>
      <c r="AN17" s="33" t="s">
        <v>871</v>
      </c>
      <c r="AO17" s="33" t="s">
        <v>872</v>
      </c>
      <c r="AP17" s="55" t="s">
        <v>896</v>
      </c>
      <c r="AQ17" s="56">
        <v>9.0909090909090922E-3</v>
      </c>
    </row>
    <row r="18" spans="1:43" ht="132.6" x14ac:dyDescent="0.3">
      <c r="A18" s="33">
        <v>2</v>
      </c>
      <c r="B18" s="34" t="s">
        <v>719</v>
      </c>
      <c r="C18" s="51" t="s">
        <v>861</v>
      </c>
      <c r="D18" s="33" t="s">
        <v>862</v>
      </c>
      <c r="E18" s="34" t="s">
        <v>79</v>
      </c>
      <c r="F18" s="33" t="s">
        <v>887</v>
      </c>
      <c r="G18" s="33" t="s">
        <v>864</v>
      </c>
      <c r="H18" s="34" t="s">
        <v>888</v>
      </c>
      <c r="I18" s="33" t="s">
        <v>544</v>
      </c>
      <c r="J18" s="52" t="s">
        <v>720</v>
      </c>
      <c r="K18" s="33" t="s">
        <v>546</v>
      </c>
      <c r="L18" s="52" t="s">
        <v>721</v>
      </c>
      <c r="M18" s="33" t="s">
        <v>866</v>
      </c>
      <c r="N18" s="34" t="s">
        <v>20</v>
      </c>
      <c r="O18" s="33" t="s">
        <v>867</v>
      </c>
      <c r="P18" s="34" t="s">
        <v>714</v>
      </c>
      <c r="Q18" s="33" t="s">
        <v>889</v>
      </c>
      <c r="R18" s="34" t="s">
        <v>719</v>
      </c>
      <c r="S18" s="33" t="s">
        <v>861</v>
      </c>
      <c r="T18" s="33" t="s">
        <v>722</v>
      </c>
      <c r="U18" s="34" t="s">
        <v>122</v>
      </c>
      <c r="V18" s="33" t="s">
        <v>518</v>
      </c>
      <c r="W18" s="34" t="s">
        <v>897</v>
      </c>
      <c r="X18" s="53">
        <v>436</v>
      </c>
      <c r="Y18" s="53">
        <v>1744</v>
      </c>
      <c r="Z18" s="53">
        <v>1016</v>
      </c>
      <c r="AA18" s="53">
        <v>1200</v>
      </c>
      <c r="AB18" s="53">
        <v>764</v>
      </c>
      <c r="AC18" s="33" t="s">
        <v>716</v>
      </c>
      <c r="AD18" s="33"/>
      <c r="AE18" s="33"/>
      <c r="AF18" s="33"/>
      <c r="AG18" s="33" t="s">
        <v>716</v>
      </c>
      <c r="AH18" s="33" t="s">
        <v>716</v>
      </c>
      <c r="AI18" s="33"/>
      <c r="AJ18" s="33"/>
      <c r="AK18" s="54" t="s">
        <v>829</v>
      </c>
      <c r="AL18" s="33" t="s">
        <v>874</v>
      </c>
      <c r="AM18" s="33" t="s">
        <v>870</v>
      </c>
      <c r="AN18" s="33" t="s">
        <v>877</v>
      </c>
      <c r="AO18" s="33" t="s">
        <v>875</v>
      </c>
      <c r="AP18" s="55" t="s">
        <v>891</v>
      </c>
      <c r="AQ18" s="56">
        <v>5.9574468085106377E-3</v>
      </c>
    </row>
    <row r="19" spans="1:43" ht="132.6" x14ac:dyDescent="0.3">
      <c r="A19" s="33">
        <v>3</v>
      </c>
      <c r="B19" s="34" t="s">
        <v>726</v>
      </c>
      <c r="C19" s="51" t="s">
        <v>861</v>
      </c>
      <c r="D19" s="33" t="s">
        <v>862</v>
      </c>
      <c r="E19" s="34" t="s">
        <v>79</v>
      </c>
      <c r="F19" s="33" t="s">
        <v>898</v>
      </c>
      <c r="G19" s="33" t="s">
        <v>864</v>
      </c>
      <c r="H19" s="34" t="s">
        <v>899</v>
      </c>
      <c r="I19" s="33" t="s">
        <v>548</v>
      </c>
      <c r="J19" s="52" t="s">
        <v>727</v>
      </c>
      <c r="K19" s="33" t="s">
        <v>550</v>
      </c>
      <c r="L19" s="52" t="s">
        <v>728</v>
      </c>
      <c r="M19" s="33" t="s">
        <v>866</v>
      </c>
      <c r="N19" s="34" t="s">
        <v>20</v>
      </c>
      <c r="O19" s="33" t="s">
        <v>867</v>
      </c>
      <c r="P19" s="34" t="s">
        <v>714</v>
      </c>
      <c r="Q19" s="33" t="s">
        <v>900</v>
      </c>
      <c r="R19" s="34" t="s">
        <v>726</v>
      </c>
      <c r="S19" s="33" t="s">
        <v>861</v>
      </c>
      <c r="T19" s="33" t="s">
        <v>729</v>
      </c>
      <c r="U19" s="34" t="s">
        <v>730</v>
      </c>
      <c r="V19" s="33" t="s">
        <v>519</v>
      </c>
      <c r="W19" s="34" t="s">
        <v>901</v>
      </c>
      <c r="X19" s="53">
        <v>105488</v>
      </c>
      <c r="Y19" s="53">
        <v>560000</v>
      </c>
      <c r="Z19" s="53">
        <v>105473</v>
      </c>
      <c r="AA19" s="53">
        <v>379690</v>
      </c>
      <c r="AB19" s="53">
        <v>274202</v>
      </c>
      <c r="AC19" s="33" t="s">
        <v>716</v>
      </c>
      <c r="AD19" s="33"/>
      <c r="AE19" s="33"/>
      <c r="AF19" s="33"/>
      <c r="AG19" s="33" t="s">
        <v>716</v>
      </c>
      <c r="AH19" s="33" t="s">
        <v>716</v>
      </c>
      <c r="AI19" s="33" t="s">
        <v>716</v>
      </c>
      <c r="AJ19" s="33" t="s">
        <v>716</v>
      </c>
      <c r="AK19" s="54" t="s">
        <v>829</v>
      </c>
      <c r="AL19" s="33" t="s">
        <v>869</v>
      </c>
      <c r="AM19" s="33" t="s">
        <v>870</v>
      </c>
      <c r="AN19" s="33" t="s">
        <v>871</v>
      </c>
      <c r="AO19" s="33" t="s">
        <v>872</v>
      </c>
      <c r="AP19" s="55" t="s">
        <v>891</v>
      </c>
      <c r="AQ19" s="56">
        <v>9.0909090909090922E-3</v>
      </c>
    </row>
    <row r="20" spans="1:43" ht="132.6" x14ac:dyDescent="0.3">
      <c r="A20" s="33">
        <v>3</v>
      </c>
      <c r="B20" s="34" t="s">
        <v>726</v>
      </c>
      <c r="C20" s="51" t="s">
        <v>861</v>
      </c>
      <c r="D20" s="33" t="s">
        <v>862</v>
      </c>
      <c r="E20" s="34" t="s">
        <v>79</v>
      </c>
      <c r="F20" s="33" t="s">
        <v>898</v>
      </c>
      <c r="G20" s="33" t="s">
        <v>864</v>
      </c>
      <c r="H20" s="34" t="s">
        <v>899</v>
      </c>
      <c r="I20" s="33" t="s">
        <v>548</v>
      </c>
      <c r="J20" s="52" t="s">
        <v>727</v>
      </c>
      <c r="K20" s="33" t="s">
        <v>550</v>
      </c>
      <c r="L20" s="52" t="s">
        <v>728</v>
      </c>
      <c r="M20" s="33" t="s">
        <v>866</v>
      </c>
      <c r="N20" s="34" t="s">
        <v>20</v>
      </c>
      <c r="O20" s="33" t="s">
        <v>867</v>
      </c>
      <c r="P20" s="34" t="s">
        <v>714</v>
      </c>
      <c r="Q20" s="33" t="s">
        <v>900</v>
      </c>
      <c r="R20" s="34" t="s">
        <v>726</v>
      </c>
      <c r="S20" s="33" t="s">
        <v>861</v>
      </c>
      <c r="T20" s="33" t="s">
        <v>729</v>
      </c>
      <c r="U20" s="34" t="s">
        <v>730</v>
      </c>
      <c r="V20" s="33" t="s">
        <v>520</v>
      </c>
      <c r="W20" s="34" t="s">
        <v>123</v>
      </c>
      <c r="X20" s="53">
        <v>22000</v>
      </c>
      <c r="Y20" s="53">
        <v>114000</v>
      </c>
      <c r="Z20" s="53">
        <v>37033</v>
      </c>
      <c r="AA20" s="53">
        <v>40862</v>
      </c>
      <c r="AB20" s="53">
        <v>18862</v>
      </c>
      <c r="AC20" s="33" t="s">
        <v>716</v>
      </c>
      <c r="AD20" s="33"/>
      <c r="AE20" s="33"/>
      <c r="AF20" s="33"/>
      <c r="AG20" s="33" t="s">
        <v>716</v>
      </c>
      <c r="AH20" s="33" t="s">
        <v>716</v>
      </c>
      <c r="AI20" s="33"/>
      <c r="AJ20" s="33"/>
      <c r="AK20" s="54" t="s">
        <v>829</v>
      </c>
      <c r="AL20" s="33" t="s">
        <v>869</v>
      </c>
      <c r="AM20" s="33" t="s">
        <v>870</v>
      </c>
      <c r="AN20" s="33" t="s">
        <v>871</v>
      </c>
      <c r="AO20" s="33" t="s">
        <v>872</v>
      </c>
      <c r="AP20" s="55" t="s">
        <v>884</v>
      </c>
      <c r="AQ20" s="56">
        <v>9.0909090909090922E-3</v>
      </c>
    </row>
    <row r="21" spans="1:43" ht="132.6" x14ac:dyDescent="0.3">
      <c r="A21" s="33">
        <v>3</v>
      </c>
      <c r="B21" s="34" t="s">
        <v>726</v>
      </c>
      <c r="C21" s="51" t="s">
        <v>882</v>
      </c>
      <c r="D21" s="33" t="s">
        <v>883</v>
      </c>
      <c r="E21" s="34" t="s">
        <v>717</v>
      </c>
      <c r="F21" s="33" t="s">
        <v>898</v>
      </c>
      <c r="G21" s="33" t="s">
        <v>864</v>
      </c>
      <c r="H21" s="34" t="s">
        <v>899</v>
      </c>
      <c r="I21" s="33" t="s">
        <v>548</v>
      </c>
      <c r="J21" s="52" t="s">
        <v>727</v>
      </c>
      <c r="K21" s="33" t="s">
        <v>550</v>
      </c>
      <c r="L21" s="52" t="s">
        <v>728</v>
      </c>
      <c r="M21" s="33" t="s">
        <v>866</v>
      </c>
      <c r="N21" s="34" t="s">
        <v>20</v>
      </c>
      <c r="O21" s="33" t="s">
        <v>867</v>
      </c>
      <c r="P21" s="34" t="s">
        <v>714</v>
      </c>
      <c r="Q21" s="33" t="s">
        <v>900</v>
      </c>
      <c r="R21" s="34" t="s">
        <v>726</v>
      </c>
      <c r="S21" s="33" t="s">
        <v>861</v>
      </c>
      <c r="T21" s="33" t="s">
        <v>729</v>
      </c>
      <c r="U21" s="34" t="s">
        <v>730</v>
      </c>
      <c r="V21" s="33" t="s">
        <v>521</v>
      </c>
      <c r="W21" s="34" t="s">
        <v>124</v>
      </c>
      <c r="X21" s="57">
        <v>0.2</v>
      </c>
      <c r="Y21" s="57">
        <v>1</v>
      </c>
      <c r="Z21" s="57">
        <v>0.96</v>
      </c>
      <c r="AA21" s="57">
        <v>0.5</v>
      </c>
      <c r="AB21" s="57">
        <v>0.3</v>
      </c>
      <c r="AC21" s="33" t="s">
        <v>716</v>
      </c>
      <c r="AD21" s="33"/>
      <c r="AE21" s="33"/>
      <c r="AF21" s="33"/>
      <c r="AG21" s="33" t="s">
        <v>716</v>
      </c>
      <c r="AH21" s="33" t="s">
        <v>716</v>
      </c>
      <c r="AI21" s="33"/>
      <c r="AJ21" s="33"/>
      <c r="AK21" s="54" t="s">
        <v>830</v>
      </c>
      <c r="AL21" s="33" t="s">
        <v>869</v>
      </c>
      <c r="AM21" s="33" t="s">
        <v>870</v>
      </c>
      <c r="AN21" s="33" t="s">
        <v>871</v>
      </c>
      <c r="AO21" s="33" t="s">
        <v>875</v>
      </c>
      <c r="AP21" s="55" t="s">
        <v>881</v>
      </c>
      <c r="AQ21" s="56">
        <v>9.0909090909090922E-3</v>
      </c>
    </row>
    <row r="22" spans="1:43" ht="132.6" x14ac:dyDescent="0.3">
      <c r="A22" s="33">
        <v>3</v>
      </c>
      <c r="B22" s="34" t="s">
        <v>726</v>
      </c>
      <c r="C22" s="51" t="s">
        <v>861</v>
      </c>
      <c r="D22" s="33" t="s">
        <v>862</v>
      </c>
      <c r="E22" s="34" t="s">
        <v>79</v>
      </c>
      <c r="F22" s="33" t="s">
        <v>898</v>
      </c>
      <c r="G22" s="33" t="s">
        <v>864</v>
      </c>
      <c r="H22" s="34" t="s">
        <v>899</v>
      </c>
      <c r="I22" s="33" t="s">
        <v>548</v>
      </c>
      <c r="J22" s="52" t="s">
        <v>727</v>
      </c>
      <c r="K22" s="33" t="s">
        <v>550</v>
      </c>
      <c r="L22" s="52" t="s">
        <v>728</v>
      </c>
      <c r="M22" s="33" t="s">
        <v>866</v>
      </c>
      <c r="N22" s="34" t="s">
        <v>20</v>
      </c>
      <c r="O22" s="33" t="s">
        <v>867</v>
      </c>
      <c r="P22" s="34" t="s">
        <v>714</v>
      </c>
      <c r="Q22" s="33" t="s">
        <v>900</v>
      </c>
      <c r="R22" s="34" t="s">
        <v>726</v>
      </c>
      <c r="S22" s="33" t="s">
        <v>861</v>
      </c>
      <c r="T22" s="33" t="s">
        <v>729</v>
      </c>
      <c r="U22" s="34" t="s">
        <v>730</v>
      </c>
      <c r="V22" s="33" t="s">
        <v>522</v>
      </c>
      <c r="W22" s="34" t="s">
        <v>125</v>
      </c>
      <c r="X22" s="53">
        <v>1028</v>
      </c>
      <c r="Y22" s="53">
        <v>3500</v>
      </c>
      <c r="Z22" s="53">
        <v>1028</v>
      </c>
      <c r="AA22" s="53">
        <v>1852</v>
      </c>
      <c r="AB22" s="53">
        <v>824</v>
      </c>
      <c r="AC22" s="33" t="s">
        <v>716</v>
      </c>
      <c r="AD22" s="33"/>
      <c r="AE22" s="33"/>
      <c r="AF22" s="33"/>
      <c r="AG22" s="33" t="s">
        <v>716</v>
      </c>
      <c r="AH22" s="33" t="s">
        <v>716</v>
      </c>
      <c r="AI22" s="33"/>
      <c r="AJ22" s="33"/>
      <c r="AK22" s="54" t="s">
        <v>829</v>
      </c>
      <c r="AL22" s="33" t="s">
        <v>869</v>
      </c>
      <c r="AM22" s="33" t="s">
        <v>870</v>
      </c>
      <c r="AN22" s="33" t="s">
        <v>871</v>
      </c>
      <c r="AO22" s="33" t="s">
        <v>875</v>
      </c>
      <c r="AP22" s="55" t="s">
        <v>891</v>
      </c>
      <c r="AQ22" s="56">
        <v>9.0909090909090922E-3</v>
      </c>
    </row>
    <row r="23" spans="1:43" ht="153" x14ac:dyDescent="0.3">
      <c r="A23" s="33">
        <v>4</v>
      </c>
      <c r="B23" s="34" t="s">
        <v>731</v>
      </c>
      <c r="C23" s="51" t="s">
        <v>861</v>
      </c>
      <c r="D23" s="33" t="s">
        <v>862</v>
      </c>
      <c r="E23" s="34" t="s">
        <v>79</v>
      </c>
      <c r="F23" s="33" t="s">
        <v>902</v>
      </c>
      <c r="G23" s="33" t="s">
        <v>864</v>
      </c>
      <c r="H23" s="34" t="s">
        <v>903</v>
      </c>
      <c r="I23" s="33" t="s">
        <v>552</v>
      </c>
      <c r="J23" s="52" t="s">
        <v>732</v>
      </c>
      <c r="K23" s="33" t="s">
        <v>554</v>
      </c>
      <c r="L23" s="52" t="s">
        <v>732</v>
      </c>
      <c r="M23" s="33" t="s">
        <v>866</v>
      </c>
      <c r="N23" s="34" t="s">
        <v>20</v>
      </c>
      <c r="O23" s="33" t="s">
        <v>867</v>
      </c>
      <c r="P23" s="34" t="s">
        <v>714</v>
      </c>
      <c r="Q23" s="33" t="s">
        <v>904</v>
      </c>
      <c r="R23" s="34" t="s">
        <v>731</v>
      </c>
      <c r="S23" s="33" t="s">
        <v>861</v>
      </c>
      <c r="T23" s="33" t="s">
        <v>733</v>
      </c>
      <c r="U23" s="34" t="s">
        <v>213</v>
      </c>
      <c r="V23" s="33" t="s">
        <v>308</v>
      </c>
      <c r="W23" s="34" t="s">
        <v>734</v>
      </c>
      <c r="X23" s="57">
        <v>0.8</v>
      </c>
      <c r="Y23" s="57">
        <v>0</v>
      </c>
      <c r="Z23" s="57">
        <v>0.81040000000000001</v>
      </c>
      <c r="AA23" s="57">
        <v>0.8</v>
      </c>
      <c r="AB23" s="57">
        <v>0.8</v>
      </c>
      <c r="AC23" s="33" t="s">
        <v>716</v>
      </c>
      <c r="AD23" s="33" t="s">
        <v>716</v>
      </c>
      <c r="AE23" s="33" t="s">
        <v>716</v>
      </c>
      <c r="AF23" s="33"/>
      <c r="AG23" s="33" t="s">
        <v>716</v>
      </c>
      <c r="AH23" s="33"/>
      <c r="AI23" s="33"/>
      <c r="AJ23" s="33"/>
      <c r="AK23" s="54" t="s">
        <v>830</v>
      </c>
      <c r="AL23" s="33" t="s">
        <v>869</v>
      </c>
      <c r="AM23" s="33" t="s">
        <v>870</v>
      </c>
      <c r="AN23" s="33" t="s">
        <v>893</v>
      </c>
      <c r="AO23" s="33" t="s">
        <v>875</v>
      </c>
      <c r="AP23" s="55" t="s">
        <v>891</v>
      </c>
      <c r="AQ23" s="56">
        <v>9.6969696969696987E-3</v>
      </c>
    </row>
    <row r="24" spans="1:43" ht="122.4" x14ac:dyDescent="0.3">
      <c r="A24" s="33">
        <v>4</v>
      </c>
      <c r="B24" s="34" t="s">
        <v>731</v>
      </c>
      <c r="C24" s="51" t="s">
        <v>861</v>
      </c>
      <c r="D24" s="33" t="s">
        <v>862</v>
      </c>
      <c r="E24" s="34" t="s">
        <v>79</v>
      </c>
      <c r="F24" s="33" t="s">
        <v>902</v>
      </c>
      <c r="G24" s="33" t="s">
        <v>864</v>
      </c>
      <c r="H24" s="34" t="s">
        <v>903</v>
      </c>
      <c r="I24" s="33" t="s">
        <v>552</v>
      </c>
      <c r="J24" s="52" t="s">
        <v>732</v>
      </c>
      <c r="K24" s="33" t="s">
        <v>554</v>
      </c>
      <c r="L24" s="52" t="s">
        <v>732</v>
      </c>
      <c r="M24" s="33" t="s">
        <v>866</v>
      </c>
      <c r="N24" s="34" t="s">
        <v>20</v>
      </c>
      <c r="O24" s="33" t="s">
        <v>867</v>
      </c>
      <c r="P24" s="34" t="s">
        <v>714</v>
      </c>
      <c r="Q24" s="33" t="s">
        <v>904</v>
      </c>
      <c r="R24" s="34" t="s">
        <v>731</v>
      </c>
      <c r="S24" s="33" t="s">
        <v>861</v>
      </c>
      <c r="T24" s="33" t="s">
        <v>733</v>
      </c>
      <c r="U24" s="34" t="s">
        <v>213</v>
      </c>
      <c r="V24" s="33" t="s">
        <v>309</v>
      </c>
      <c r="W24" s="34" t="s">
        <v>131</v>
      </c>
      <c r="X24" s="57">
        <v>0.8</v>
      </c>
      <c r="Y24" s="57">
        <v>0</v>
      </c>
      <c r="Z24" s="57">
        <v>0.77769999999999995</v>
      </c>
      <c r="AA24" s="57">
        <v>0.8</v>
      </c>
      <c r="AB24" s="57">
        <v>0.8</v>
      </c>
      <c r="AC24" s="33" t="s">
        <v>716</v>
      </c>
      <c r="AD24" s="33" t="s">
        <v>716</v>
      </c>
      <c r="AE24" s="33" t="s">
        <v>716</v>
      </c>
      <c r="AF24" s="33"/>
      <c r="AG24" s="33" t="s">
        <v>716</v>
      </c>
      <c r="AH24" s="33"/>
      <c r="AI24" s="33"/>
      <c r="AJ24" s="33"/>
      <c r="AK24" s="54" t="s">
        <v>830</v>
      </c>
      <c r="AL24" s="33" t="s">
        <v>869</v>
      </c>
      <c r="AM24" s="33" t="s">
        <v>905</v>
      </c>
      <c r="AN24" s="33" t="s">
        <v>893</v>
      </c>
      <c r="AO24" s="33" t="s">
        <v>875</v>
      </c>
      <c r="AP24" s="55" t="s">
        <v>891</v>
      </c>
      <c r="AQ24" s="56">
        <v>9.6969696969696987E-3</v>
      </c>
    </row>
    <row r="25" spans="1:43" ht="112.2" x14ac:dyDescent="0.3">
      <c r="A25" s="33">
        <v>4</v>
      </c>
      <c r="B25" s="34" t="s">
        <v>731</v>
      </c>
      <c r="C25" s="51" t="s">
        <v>906</v>
      </c>
      <c r="D25" s="33" t="s">
        <v>907</v>
      </c>
      <c r="E25" s="34" t="s">
        <v>735</v>
      </c>
      <c r="F25" s="33" t="s">
        <v>902</v>
      </c>
      <c r="G25" s="33" t="s">
        <v>864</v>
      </c>
      <c r="H25" s="34" t="s">
        <v>903</v>
      </c>
      <c r="I25" s="33" t="s">
        <v>552</v>
      </c>
      <c r="J25" s="52" t="s">
        <v>732</v>
      </c>
      <c r="K25" s="33" t="s">
        <v>554</v>
      </c>
      <c r="L25" s="52" t="s">
        <v>732</v>
      </c>
      <c r="M25" s="33" t="s">
        <v>866</v>
      </c>
      <c r="N25" s="34" t="s">
        <v>20</v>
      </c>
      <c r="O25" s="33" t="s">
        <v>867</v>
      </c>
      <c r="P25" s="34" t="s">
        <v>714</v>
      </c>
      <c r="Q25" s="33" t="s">
        <v>904</v>
      </c>
      <c r="R25" s="34" t="s">
        <v>731</v>
      </c>
      <c r="S25" s="33" t="s">
        <v>861</v>
      </c>
      <c r="T25" s="33" t="s">
        <v>733</v>
      </c>
      <c r="U25" s="34" t="s">
        <v>213</v>
      </c>
      <c r="V25" s="33" t="s">
        <v>523</v>
      </c>
      <c r="W25" s="34" t="s">
        <v>736</v>
      </c>
      <c r="X25" s="53">
        <v>22000</v>
      </c>
      <c r="Y25" s="53">
        <v>88000</v>
      </c>
      <c r="Z25" s="53">
        <v>26893</v>
      </c>
      <c r="AA25" s="53">
        <v>44000</v>
      </c>
      <c r="AB25" s="53">
        <v>22000</v>
      </c>
      <c r="AC25" s="33" t="s">
        <v>716</v>
      </c>
      <c r="AD25" s="33"/>
      <c r="AE25" s="33"/>
      <c r="AF25" s="33"/>
      <c r="AG25" s="33" t="s">
        <v>716</v>
      </c>
      <c r="AH25" s="33" t="s">
        <v>716</v>
      </c>
      <c r="AI25" s="33"/>
      <c r="AJ25" s="33"/>
      <c r="AK25" s="54" t="s">
        <v>829</v>
      </c>
      <c r="AL25" s="33" t="s">
        <v>869</v>
      </c>
      <c r="AM25" s="33" t="s">
        <v>870</v>
      </c>
      <c r="AN25" s="33" t="s">
        <v>877</v>
      </c>
      <c r="AO25" s="33" t="s">
        <v>872</v>
      </c>
      <c r="AP25" s="55" t="s">
        <v>873</v>
      </c>
      <c r="AQ25" s="56">
        <v>5.9574468085106377E-3</v>
      </c>
    </row>
    <row r="26" spans="1:43" ht="112.2" x14ac:dyDescent="0.3">
      <c r="A26" s="33">
        <v>4</v>
      </c>
      <c r="B26" s="34" t="s">
        <v>731</v>
      </c>
      <c r="C26" s="51" t="s">
        <v>906</v>
      </c>
      <c r="D26" s="33" t="s">
        <v>907</v>
      </c>
      <c r="E26" s="34" t="s">
        <v>735</v>
      </c>
      <c r="F26" s="33" t="s">
        <v>902</v>
      </c>
      <c r="G26" s="33" t="s">
        <v>864</v>
      </c>
      <c r="H26" s="34" t="s">
        <v>903</v>
      </c>
      <c r="I26" s="33" t="s">
        <v>552</v>
      </c>
      <c r="J26" s="52" t="s">
        <v>732</v>
      </c>
      <c r="K26" s="33" t="s">
        <v>554</v>
      </c>
      <c r="L26" s="52" t="s">
        <v>732</v>
      </c>
      <c r="M26" s="33" t="s">
        <v>866</v>
      </c>
      <c r="N26" s="34" t="s">
        <v>20</v>
      </c>
      <c r="O26" s="33" t="s">
        <v>867</v>
      </c>
      <c r="P26" s="34" t="s">
        <v>714</v>
      </c>
      <c r="Q26" s="33" t="s">
        <v>904</v>
      </c>
      <c r="R26" s="34" t="s">
        <v>731</v>
      </c>
      <c r="S26" s="33" t="s">
        <v>861</v>
      </c>
      <c r="T26" s="33" t="s">
        <v>733</v>
      </c>
      <c r="U26" s="34" t="s">
        <v>213</v>
      </c>
      <c r="V26" s="33" t="s">
        <v>524</v>
      </c>
      <c r="W26" s="34" t="s">
        <v>737</v>
      </c>
      <c r="X26" s="53">
        <v>22000</v>
      </c>
      <c r="Y26" s="53">
        <v>88000</v>
      </c>
      <c r="Z26" s="53">
        <v>26741</v>
      </c>
      <c r="AA26" s="53">
        <v>44000</v>
      </c>
      <c r="AB26" s="53">
        <v>22000</v>
      </c>
      <c r="AC26" s="33" t="s">
        <v>716</v>
      </c>
      <c r="AD26" s="33"/>
      <c r="AE26" s="33"/>
      <c r="AF26" s="33"/>
      <c r="AG26" s="33" t="s">
        <v>716</v>
      </c>
      <c r="AH26" s="33" t="s">
        <v>716</v>
      </c>
      <c r="AI26" s="33"/>
      <c r="AJ26" s="33"/>
      <c r="AK26" s="54" t="s">
        <v>829</v>
      </c>
      <c r="AL26" s="33" t="s">
        <v>869</v>
      </c>
      <c r="AM26" s="33" t="s">
        <v>870</v>
      </c>
      <c r="AN26" s="33" t="s">
        <v>877</v>
      </c>
      <c r="AO26" s="33" t="s">
        <v>872</v>
      </c>
      <c r="AP26" s="55" t="s">
        <v>873</v>
      </c>
      <c r="AQ26" s="56">
        <v>5.9574468085106377E-3</v>
      </c>
    </row>
    <row r="27" spans="1:43" ht="163.19999999999999" x14ac:dyDescent="0.3">
      <c r="A27" s="33">
        <v>4</v>
      </c>
      <c r="B27" s="34" t="s">
        <v>731</v>
      </c>
      <c r="C27" s="51" t="s">
        <v>861</v>
      </c>
      <c r="D27" s="33" t="s">
        <v>862</v>
      </c>
      <c r="E27" s="34" t="s">
        <v>79</v>
      </c>
      <c r="F27" s="33" t="s">
        <v>902</v>
      </c>
      <c r="G27" s="33" t="s">
        <v>864</v>
      </c>
      <c r="H27" s="34" t="s">
        <v>903</v>
      </c>
      <c r="I27" s="33" t="s">
        <v>552</v>
      </c>
      <c r="J27" s="52" t="s">
        <v>732</v>
      </c>
      <c r="K27" s="33" t="s">
        <v>554</v>
      </c>
      <c r="L27" s="52" t="s">
        <v>732</v>
      </c>
      <c r="M27" s="33" t="s">
        <v>866</v>
      </c>
      <c r="N27" s="34" t="s">
        <v>20</v>
      </c>
      <c r="O27" s="33" t="s">
        <v>867</v>
      </c>
      <c r="P27" s="34" t="s">
        <v>714</v>
      </c>
      <c r="Q27" s="33" t="s">
        <v>904</v>
      </c>
      <c r="R27" s="34" t="s">
        <v>731</v>
      </c>
      <c r="S27" s="33" t="s">
        <v>861</v>
      </c>
      <c r="T27" s="33" t="s">
        <v>733</v>
      </c>
      <c r="U27" s="34" t="s">
        <v>213</v>
      </c>
      <c r="V27" s="33" t="s">
        <v>525</v>
      </c>
      <c r="W27" s="34" t="s">
        <v>738</v>
      </c>
      <c r="X27" s="57">
        <v>0.7</v>
      </c>
      <c r="Y27" s="57">
        <v>0.8</v>
      </c>
      <c r="Z27" s="57">
        <v>0.57030000000000003</v>
      </c>
      <c r="AA27" s="57">
        <v>0.7</v>
      </c>
      <c r="AB27" s="57">
        <v>0.7</v>
      </c>
      <c r="AC27" s="33" t="s">
        <v>716</v>
      </c>
      <c r="AD27" s="33" t="s">
        <v>716</v>
      </c>
      <c r="AE27" s="33" t="s">
        <v>716</v>
      </c>
      <c r="AF27" s="33"/>
      <c r="AG27" s="33" t="s">
        <v>716</v>
      </c>
      <c r="AH27" s="33" t="s">
        <v>716</v>
      </c>
      <c r="AI27" s="33"/>
      <c r="AJ27" s="33"/>
      <c r="AK27" s="54" t="s">
        <v>830</v>
      </c>
      <c r="AL27" s="33" t="s">
        <v>869</v>
      </c>
      <c r="AM27" s="33" t="s">
        <v>905</v>
      </c>
      <c r="AN27" s="33" t="s">
        <v>893</v>
      </c>
      <c r="AO27" s="33" t="s">
        <v>875</v>
      </c>
      <c r="AP27" s="55" t="s">
        <v>891</v>
      </c>
      <c r="AQ27" s="56">
        <v>9.6969696969696987E-3</v>
      </c>
    </row>
    <row r="28" spans="1:43" ht="112.2" x14ac:dyDescent="0.3">
      <c r="A28" s="33">
        <v>4</v>
      </c>
      <c r="B28" s="34" t="s">
        <v>731</v>
      </c>
      <c r="C28" s="51" t="s">
        <v>861</v>
      </c>
      <c r="D28" s="33" t="s">
        <v>862</v>
      </c>
      <c r="E28" s="34" t="s">
        <v>79</v>
      </c>
      <c r="F28" s="33" t="s">
        <v>902</v>
      </c>
      <c r="G28" s="33" t="s">
        <v>864</v>
      </c>
      <c r="H28" s="34" t="s">
        <v>903</v>
      </c>
      <c r="I28" s="33" t="s">
        <v>552</v>
      </c>
      <c r="J28" s="52" t="s">
        <v>732</v>
      </c>
      <c r="K28" s="33" t="s">
        <v>554</v>
      </c>
      <c r="L28" s="52" t="s">
        <v>732</v>
      </c>
      <c r="M28" s="33" t="s">
        <v>866</v>
      </c>
      <c r="N28" s="34" t="s">
        <v>20</v>
      </c>
      <c r="O28" s="33" t="s">
        <v>867</v>
      </c>
      <c r="P28" s="34" t="s">
        <v>714</v>
      </c>
      <c r="Q28" s="33" t="s">
        <v>904</v>
      </c>
      <c r="R28" s="34" t="s">
        <v>731</v>
      </c>
      <c r="S28" s="33" t="s">
        <v>861</v>
      </c>
      <c r="T28" s="33" t="s">
        <v>733</v>
      </c>
      <c r="U28" s="34" t="s">
        <v>213</v>
      </c>
      <c r="V28" s="33" t="s">
        <v>526</v>
      </c>
      <c r="W28" s="34" t="s">
        <v>908</v>
      </c>
      <c r="X28" s="57">
        <v>0.8</v>
      </c>
      <c r="Y28" s="57">
        <v>0.8</v>
      </c>
      <c r="Z28" s="57">
        <v>0.70889999999999997</v>
      </c>
      <c r="AA28" s="57">
        <v>0.8</v>
      </c>
      <c r="AB28" s="57">
        <v>0.8</v>
      </c>
      <c r="AC28" s="33" t="s">
        <v>716</v>
      </c>
      <c r="AD28" s="33" t="s">
        <v>716</v>
      </c>
      <c r="AE28" s="33" t="s">
        <v>716</v>
      </c>
      <c r="AF28" s="33"/>
      <c r="AG28" s="33" t="s">
        <v>716</v>
      </c>
      <c r="AH28" s="33" t="s">
        <v>716</v>
      </c>
      <c r="AI28" s="33"/>
      <c r="AJ28" s="33"/>
      <c r="AK28" s="54" t="s">
        <v>830</v>
      </c>
      <c r="AL28" s="33" t="s">
        <v>869</v>
      </c>
      <c r="AM28" s="33" t="s">
        <v>905</v>
      </c>
      <c r="AN28" s="33" t="s">
        <v>893</v>
      </c>
      <c r="AO28" s="33" t="s">
        <v>875</v>
      </c>
      <c r="AP28" s="55" t="s">
        <v>891</v>
      </c>
      <c r="AQ28" s="56">
        <v>9.6969696969696987E-3</v>
      </c>
    </row>
    <row r="29" spans="1:43" ht="112.2" x14ac:dyDescent="0.3">
      <c r="A29" s="33">
        <v>4</v>
      </c>
      <c r="B29" s="34" t="s">
        <v>731</v>
      </c>
      <c r="C29" s="51" t="s">
        <v>885</v>
      </c>
      <c r="D29" s="33" t="s">
        <v>909</v>
      </c>
      <c r="E29" s="34" t="s">
        <v>739</v>
      </c>
      <c r="F29" s="33" t="s">
        <v>902</v>
      </c>
      <c r="G29" s="33" t="s">
        <v>864</v>
      </c>
      <c r="H29" s="34" t="s">
        <v>903</v>
      </c>
      <c r="I29" s="33" t="s">
        <v>552</v>
      </c>
      <c r="J29" s="52" t="s">
        <v>732</v>
      </c>
      <c r="K29" s="33" t="s">
        <v>554</v>
      </c>
      <c r="L29" s="52" t="s">
        <v>732</v>
      </c>
      <c r="M29" s="33" t="s">
        <v>866</v>
      </c>
      <c r="N29" s="34" t="s">
        <v>20</v>
      </c>
      <c r="O29" s="33" t="s">
        <v>867</v>
      </c>
      <c r="P29" s="34" t="s">
        <v>714</v>
      </c>
      <c r="Q29" s="33" t="s">
        <v>904</v>
      </c>
      <c r="R29" s="34" t="s">
        <v>731</v>
      </c>
      <c r="S29" s="33" t="s">
        <v>861</v>
      </c>
      <c r="T29" s="33" t="s">
        <v>733</v>
      </c>
      <c r="U29" s="34" t="s">
        <v>213</v>
      </c>
      <c r="V29" s="33" t="s">
        <v>527</v>
      </c>
      <c r="W29" s="34" t="s">
        <v>132</v>
      </c>
      <c r="X29" s="53">
        <v>16</v>
      </c>
      <c r="Y29" s="53">
        <v>33</v>
      </c>
      <c r="Z29" s="53">
        <v>19</v>
      </c>
      <c r="AA29" s="53">
        <v>33</v>
      </c>
      <c r="AB29" s="53">
        <v>17</v>
      </c>
      <c r="AC29" s="33" t="s">
        <v>716</v>
      </c>
      <c r="AD29" s="33"/>
      <c r="AE29" s="33"/>
      <c r="AF29" s="33"/>
      <c r="AG29" s="33" t="s">
        <v>716</v>
      </c>
      <c r="AH29" s="33" t="s">
        <v>716</v>
      </c>
      <c r="AI29" s="33"/>
      <c r="AJ29" s="33"/>
      <c r="AK29" s="54" t="s">
        <v>829</v>
      </c>
      <c r="AL29" s="33" t="s">
        <v>869</v>
      </c>
      <c r="AM29" s="33" t="s">
        <v>870</v>
      </c>
      <c r="AN29" s="33" t="s">
        <v>871</v>
      </c>
      <c r="AO29" s="33" t="s">
        <v>910</v>
      </c>
      <c r="AP29" s="55" t="s">
        <v>891</v>
      </c>
      <c r="AQ29" s="56">
        <v>9.0909090909090922E-3</v>
      </c>
    </row>
    <row r="30" spans="1:43" ht="142.80000000000001" x14ac:dyDescent="0.3">
      <c r="A30" s="33">
        <v>4</v>
      </c>
      <c r="B30" s="34" t="s">
        <v>731</v>
      </c>
      <c r="C30" s="51" t="s">
        <v>882</v>
      </c>
      <c r="D30" s="33" t="s">
        <v>883</v>
      </c>
      <c r="E30" s="34" t="s">
        <v>717</v>
      </c>
      <c r="F30" s="33" t="s">
        <v>902</v>
      </c>
      <c r="G30" s="33" t="s">
        <v>864</v>
      </c>
      <c r="H30" s="34" t="s">
        <v>903</v>
      </c>
      <c r="I30" s="33" t="s">
        <v>552</v>
      </c>
      <c r="J30" s="52" t="s">
        <v>732</v>
      </c>
      <c r="K30" s="33" t="s">
        <v>554</v>
      </c>
      <c r="L30" s="52" t="s">
        <v>732</v>
      </c>
      <c r="M30" s="33" t="s">
        <v>866</v>
      </c>
      <c r="N30" s="34" t="s">
        <v>20</v>
      </c>
      <c r="O30" s="33" t="s">
        <v>867</v>
      </c>
      <c r="P30" s="34" t="s">
        <v>714</v>
      </c>
      <c r="Q30" s="33" t="s">
        <v>904</v>
      </c>
      <c r="R30" s="34" t="s">
        <v>731</v>
      </c>
      <c r="S30" s="33" t="s">
        <v>861</v>
      </c>
      <c r="T30" s="33" t="s">
        <v>733</v>
      </c>
      <c r="U30" s="34" t="s">
        <v>213</v>
      </c>
      <c r="V30" s="33" t="s">
        <v>528</v>
      </c>
      <c r="W30" s="34" t="s">
        <v>133</v>
      </c>
      <c r="X30" s="53">
        <v>1050</v>
      </c>
      <c r="Y30" s="53">
        <v>4758</v>
      </c>
      <c r="Z30" s="53">
        <v>1050</v>
      </c>
      <c r="AA30" s="53">
        <v>2240</v>
      </c>
      <c r="AB30" s="53">
        <v>1190</v>
      </c>
      <c r="AC30" s="33" t="s">
        <v>716</v>
      </c>
      <c r="AD30" s="33"/>
      <c r="AE30" s="33"/>
      <c r="AF30" s="33"/>
      <c r="AG30" s="33" t="s">
        <v>716</v>
      </c>
      <c r="AH30" s="33" t="s">
        <v>716</v>
      </c>
      <c r="AI30" s="33"/>
      <c r="AJ30" s="33"/>
      <c r="AK30" s="54" t="s">
        <v>829</v>
      </c>
      <c r="AL30" s="33" t="s">
        <v>869</v>
      </c>
      <c r="AM30" s="33" t="s">
        <v>870</v>
      </c>
      <c r="AN30" s="33" t="s">
        <v>871</v>
      </c>
      <c r="AO30" s="33" t="s">
        <v>910</v>
      </c>
      <c r="AP30" s="55" t="s">
        <v>891</v>
      </c>
      <c r="AQ30" s="56">
        <v>9.0909090909090922E-3</v>
      </c>
    </row>
    <row r="31" spans="1:43" ht="112.2" x14ac:dyDescent="0.3">
      <c r="A31" s="33">
        <v>4</v>
      </c>
      <c r="B31" s="34" t="s">
        <v>731</v>
      </c>
      <c r="C31" s="51" t="s">
        <v>861</v>
      </c>
      <c r="D31" s="33" t="s">
        <v>862</v>
      </c>
      <c r="E31" s="34" t="s">
        <v>79</v>
      </c>
      <c r="F31" s="33" t="s">
        <v>902</v>
      </c>
      <c r="G31" s="33" t="s">
        <v>864</v>
      </c>
      <c r="H31" s="34" t="s">
        <v>903</v>
      </c>
      <c r="I31" s="33" t="s">
        <v>552</v>
      </c>
      <c r="J31" s="52" t="s">
        <v>732</v>
      </c>
      <c r="K31" s="33" t="s">
        <v>554</v>
      </c>
      <c r="L31" s="52" t="s">
        <v>732</v>
      </c>
      <c r="M31" s="33" t="s">
        <v>866</v>
      </c>
      <c r="N31" s="34" t="s">
        <v>20</v>
      </c>
      <c r="O31" s="33" t="s">
        <v>867</v>
      </c>
      <c r="P31" s="34" t="s">
        <v>714</v>
      </c>
      <c r="Q31" s="33" t="s">
        <v>904</v>
      </c>
      <c r="R31" s="34" t="s">
        <v>731</v>
      </c>
      <c r="S31" s="33" t="s">
        <v>861</v>
      </c>
      <c r="T31" s="33" t="s">
        <v>733</v>
      </c>
      <c r="U31" s="34" t="s">
        <v>213</v>
      </c>
      <c r="V31" s="33" t="s">
        <v>529</v>
      </c>
      <c r="W31" s="34" t="s">
        <v>740</v>
      </c>
      <c r="X31" s="53">
        <v>40000</v>
      </c>
      <c r="Y31" s="53">
        <v>376528</v>
      </c>
      <c r="Z31" s="53">
        <v>38689</v>
      </c>
      <c r="AA31" s="53">
        <v>130000</v>
      </c>
      <c r="AB31" s="53">
        <v>90000</v>
      </c>
      <c r="AC31" s="33" t="s">
        <v>716</v>
      </c>
      <c r="AD31" s="33"/>
      <c r="AE31" s="33"/>
      <c r="AF31" s="33"/>
      <c r="AG31" s="33" t="s">
        <v>716</v>
      </c>
      <c r="AH31" s="33" t="s">
        <v>716</v>
      </c>
      <c r="AI31" s="33" t="s">
        <v>716</v>
      </c>
      <c r="AJ31" s="33" t="s">
        <v>716</v>
      </c>
      <c r="AK31" s="54" t="s">
        <v>829</v>
      </c>
      <c r="AL31" s="33" t="s">
        <v>869</v>
      </c>
      <c r="AM31" s="33" t="s">
        <v>870</v>
      </c>
      <c r="AN31" s="33" t="s">
        <v>871</v>
      </c>
      <c r="AO31" s="33" t="s">
        <v>910</v>
      </c>
      <c r="AP31" s="55" t="s">
        <v>891</v>
      </c>
      <c r="AQ31" s="56">
        <v>9.0909090909090922E-3</v>
      </c>
    </row>
    <row r="32" spans="1:43" ht="112.2" x14ac:dyDescent="0.3">
      <c r="A32" s="33">
        <v>5</v>
      </c>
      <c r="B32" s="34" t="s">
        <v>723</v>
      </c>
      <c r="C32" s="51" t="s">
        <v>861</v>
      </c>
      <c r="D32" s="33" t="s">
        <v>911</v>
      </c>
      <c r="E32" s="34" t="s">
        <v>93</v>
      </c>
      <c r="F32" s="33" t="s">
        <v>912</v>
      </c>
      <c r="G32" s="33" t="s">
        <v>864</v>
      </c>
      <c r="H32" s="34" t="s">
        <v>913</v>
      </c>
      <c r="I32" s="33" t="s">
        <v>555</v>
      </c>
      <c r="J32" s="52" t="s">
        <v>741</v>
      </c>
      <c r="K32" s="33" t="s">
        <v>557</v>
      </c>
      <c r="L32" s="52" t="s">
        <v>741</v>
      </c>
      <c r="M32" s="33" t="s">
        <v>866</v>
      </c>
      <c r="N32" s="34" t="s">
        <v>20</v>
      </c>
      <c r="O32" s="33" t="s">
        <v>867</v>
      </c>
      <c r="P32" s="34" t="s">
        <v>714</v>
      </c>
      <c r="Q32" s="33" t="s">
        <v>914</v>
      </c>
      <c r="R32" s="34" t="s">
        <v>723</v>
      </c>
      <c r="S32" s="33" t="s">
        <v>861</v>
      </c>
      <c r="T32" s="33" t="s">
        <v>742</v>
      </c>
      <c r="U32" s="34" t="s">
        <v>743</v>
      </c>
      <c r="V32" s="33" t="s">
        <v>317</v>
      </c>
      <c r="W32" s="34" t="s">
        <v>915</v>
      </c>
      <c r="X32" s="57">
        <v>1</v>
      </c>
      <c r="Y32" s="57" t="s">
        <v>686</v>
      </c>
      <c r="Z32" s="57">
        <v>0.97350000000000003</v>
      </c>
      <c r="AA32" s="57">
        <v>1</v>
      </c>
      <c r="AB32" s="57">
        <v>1</v>
      </c>
      <c r="AC32" s="33" t="s">
        <v>716</v>
      </c>
      <c r="AD32" s="33" t="s">
        <v>716</v>
      </c>
      <c r="AE32" s="33"/>
      <c r="AF32" s="33"/>
      <c r="AG32" s="33" t="s">
        <v>716</v>
      </c>
      <c r="AH32" s="33"/>
      <c r="AI32" s="33"/>
      <c r="AJ32" s="33"/>
      <c r="AK32" s="54" t="s">
        <v>830</v>
      </c>
      <c r="AL32" s="33" t="s">
        <v>869</v>
      </c>
      <c r="AM32" s="33" t="s">
        <v>905</v>
      </c>
      <c r="AN32" s="33" t="s">
        <v>893</v>
      </c>
      <c r="AO32" s="33" t="s">
        <v>875</v>
      </c>
      <c r="AP32" s="55" t="s">
        <v>881</v>
      </c>
      <c r="AQ32" s="56">
        <v>9.6969696969696987E-3</v>
      </c>
    </row>
    <row r="33" spans="1:43" ht="81.599999999999994" x14ac:dyDescent="0.3">
      <c r="A33" s="33">
        <v>5</v>
      </c>
      <c r="B33" s="34" t="s">
        <v>723</v>
      </c>
      <c r="C33" s="51" t="s">
        <v>861</v>
      </c>
      <c r="D33" s="33" t="s">
        <v>911</v>
      </c>
      <c r="E33" s="34" t="s">
        <v>93</v>
      </c>
      <c r="F33" s="33" t="s">
        <v>912</v>
      </c>
      <c r="G33" s="33" t="s">
        <v>864</v>
      </c>
      <c r="H33" s="34" t="s">
        <v>913</v>
      </c>
      <c r="I33" s="33" t="s">
        <v>555</v>
      </c>
      <c r="J33" s="52" t="s">
        <v>741</v>
      </c>
      <c r="K33" s="33" t="s">
        <v>557</v>
      </c>
      <c r="L33" s="52" t="s">
        <v>741</v>
      </c>
      <c r="M33" s="33" t="s">
        <v>866</v>
      </c>
      <c r="N33" s="34" t="s">
        <v>20</v>
      </c>
      <c r="O33" s="33" t="s">
        <v>867</v>
      </c>
      <c r="P33" s="34" t="s">
        <v>714</v>
      </c>
      <c r="Q33" s="33" t="s">
        <v>914</v>
      </c>
      <c r="R33" s="34" t="s">
        <v>723</v>
      </c>
      <c r="S33" s="33" t="s">
        <v>861</v>
      </c>
      <c r="T33" s="33" t="s">
        <v>742</v>
      </c>
      <c r="U33" s="34" t="s">
        <v>743</v>
      </c>
      <c r="V33" s="33" t="s">
        <v>318</v>
      </c>
      <c r="W33" s="34" t="s">
        <v>163</v>
      </c>
      <c r="X33" s="57">
        <v>1</v>
      </c>
      <c r="Y33" s="57" t="s">
        <v>686</v>
      </c>
      <c r="Z33" s="57">
        <v>0.99080000000000001</v>
      </c>
      <c r="AA33" s="57">
        <v>1</v>
      </c>
      <c r="AB33" s="57">
        <v>1</v>
      </c>
      <c r="AC33" s="33" t="s">
        <v>716</v>
      </c>
      <c r="AD33" s="33" t="s">
        <v>716</v>
      </c>
      <c r="AE33" s="33" t="s">
        <v>716</v>
      </c>
      <c r="AF33" s="33"/>
      <c r="AG33" s="33" t="s">
        <v>716</v>
      </c>
      <c r="AH33" s="33"/>
      <c r="AI33" s="33"/>
      <c r="AJ33" s="33"/>
      <c r="AK33" s="54" t="s">
        <v>830</v>
      </c>
      <c r="AL33" s="33" t="s">
        <v>869</v>
      </c>
      <c r="AM33" s="33" t="s">
        <v>905</v>
      </c>
      <c r="AN33" s="33" t="s">
        <v>893</v>
      </c>
      <c r="AO33" s="33" t="s">
        <v>872</v>
      </c>
      <c r="AP33" s="55" t="s">
        <v>873</v>
      </c>
      <c r="AQ33" s="56">
        <v>9.6969696969696987E-3</v>
      </c>
    </row>
    <row r="34" spans="1:43" ht="122.4" x14ac:dyDescent="0.3">
      <c r="A34" s="33">
        <v>5</v>
      </c>
      <c r="B34" s="34" t="s">
        <v>723</v>
      </c>
      <c r="C34" s="51" t="s">
        <v>861</v>
      </c>
      <c r="D34" s="33" t="s">
        <v>911</v>
      </c>
      <c r="E34" s="34" t="s">
        <v>93</v>
      </c>
      <c r="F34" s="33" t="s">
        <v>912</v>
      </c>
      <c r="G34" s="33" t="s">
        <v>864</v>
      </c>
      <c r="H34" s="34" t="s">
        <v>913</v>
      </c>
      <c r="I34" s="33" t="s">
        <v>555</v>
      </c>
      <c r="J34" s="52" t="s">
        <v>741</v>
      </c>
      <c r="K34" s="33" t="s">
        <v>557</v>
      </c>
      <c r="L34" s="52" t="s">
        <v>741</v>
      </c>
      <c r="M34" s="33" t="s">
        <v>866</v>
      </c>
      <c r="N34" s="34" t="s">
        <v>20</v>
      </c>
      <c r="O34" s="33" t="s">
        <v>867</v>
      </c>
      <c r="P34" s="34" t="s">
        <v>714</v>
      </c>
      <c r="Q34" s="33" t="s">
        <v>914</v>
      </c>
      <c r="R34" s="34" t="s">
        <v>723</v>
      </c>
      <c r="S34" s="33" t="s">
        <v>861</v>
      </c>
      <c r="T34" s="33" t="s">
        <v>742</v>
      </c>
      <c r="U34" s="34" t="s">
        <v>743</v>
      </c>
      <c r="V34" s="33" t="s">
        <v>319</v>
      </c>
      <c r="W34" s="34" t="s">
        <v>744</v>
      </c>
      <c r="X34" s="57">
        <v>0.65</v>
      </c>
      <c r="Y34" s="57" t="s">
        <v>686</v>
      </c>
      <c r="Z34" s="57">
        <v>0.76739999999999997</v>
      </c>
      <c r="AA34" s="57">
        <v>0.75</v>
      </c>
      <c r="AB34" s="57">
        <v>0.75</v>
      </c>
      <c r="AC34" s="33" t="s">
        <v>716</v>
      </c>
      <c r="AD34" s="33"/>
      <c r="AE34" s="33"/>
      <c r="AF34" s="33"/>
      <c r="AG34" s="33" t="s">
        <v>716</v>
      </c>
      <c r="AH34" s="33"/>
      <c r="AI34" s="33"/>
      <c r="AJ34" s="33"/>
      <c r="AK34" s="54" t="s">
        <v>830</v>
      </c>
      <c r="AL34" s="33" t="s">
        <v>869</v>
      </c>
      <c r="AM34" s="33" t="s">
        <v>905</v>
      </c>
      <c r="AN34" s="33" t="s">
        <v>893</v>
      </c>
      <c r="AO34" s="33" t="s">
        <v>875</v>
      </c>
      <c r="AP34" s="55" t="s">
        <v>881</v>
      </c>
      <c r="AQ34" s="56">
        <v>9.6969696969696987E-3</v>
      </c>
    </row>
    <row r="35" spans="1:43" ht="122.4" x14ac:dyDescent="0.3">
      <c r="A35" s="33">
        <v>5</v>
      </c>
      <c r="B35" s="34" t="s">
        <v>723</v>
      </c>
      <c r="C35" s="51" t="s">
        <v>861</v>
      </c>
      <c r="D35" s="33" t="s">
        <v>911</v>
      </c>
      <c r="E35" s="34" t="s">
        <v>93</v>
      </c>
      <c r="F35" s="33" t="s">
        <v>912</v>
      </c>
      <c r="G35" s="33" t="s">
        <v>864</v>
      </c>
      <c r="H35" s="34" t="s">
        <v>913</v>
      </c>
      <c r="I35" s="33" t="s">
        <v>555</v>
      </c>
      <c r="J35" s="52" t="s">
        <v>741</v>
      </c>
      <c r="K35" s="33" t="s">
        <v>557</v>
      </c>
      <c r="L35" s="52" t="s">
        <v>741</v>
      </c>
      <c r="M35" s="33" t="s">
        <v>866</v>
      </c>
      <c r="N35" s="34" t="s">
        <v>20</v>
      </c>
      <c r="O35" s="33" t="s">
        <v>867</v>
      </c>
      <c r="P35" s="34" t="s">
        <v>714</v>
      </c>
      <c r="Q35" s="33" t="s">
        <v>914</v>
      </c>
      <c r="R35" s="34" t="s">
        <v>723</v>
      </c>
      <c r="S35" s="33" t="s">
        <v>861</v>
      </c>
      <c r="T35" s="33" t="s">
        <v>742</v>
      </c>
      <c r="U35" s="34" t="s">
        <v>743</v>
      </c>
      <c r="V35" s="33" t="s">
        <v>320</v>
      </c>
      <c r="W35" s="34" t="s">
        <v>745</v>
      </c>
      <c r="X35" s="57">
        <v>1</v>
      </c>
      <c r="Y35" s="57" t="s">
        <v>686</v>
      </c>
      <c r="Z35" s="57">
        <v>1.1671</v>
      </c>
      <c r="AA35" s="57">
        <v>1</v>
      </c>
      <c r="AB35" s="57">
        <v>1</v>
      </c>
      <c r="AC35" s="33" t="s">
        <v>716</v>
      </c>
      <c r="AD35" s="33" t="s">
        <v>716</v>
      </c>
      <c r="AE35" s="33"/>
      <c r="AF35" s="33"/>
      <c r="AG35" s="33" t="s">
        <v>716</v>
      </c>
      <c r="AH35" s="33"/>
      <c r="AI35" s="33"/>
      <c r="AJ35" s="33"/>
      <c r="AK35" s="54" t="s">
        <v>830</v>
      </c>
      <c r="AL35" s="33" t="s">
        <v>869</v>
      </c>
      <c r="AM35" s="33" t="s">
        <v>905</v>
      </c>
      <c r="AN35" s="33" t="s">
        <v>893</v>
      </c>
      <c r="AO35" s="33" t="s">
        <v>872</v>
      </c>
      <c r="AP35" s="55" t="s">
        <v>916</v>
      </c>
      <c r="AQ35" s="56">
        <v>9.6969696969696987E-3</v>
      </c>
    </row>
    <row r="36" spans="1:43" ht="132.6" x14ac:dyDescent="0.3">
      <c r="A36" s="33">
        <v>5</v>
      </c>
      <c r="B36" s="34" t="s">
        <v>723</v>
      </c>
      <c r="C36" s="51" t="s">
        <v>882</v>
      </c>
      <c r="D36" s="33" t="s">
        <v>883</v>
      </c>
      <c r="E36" s="34" t="s">
        <v>717</v>
      </c>
      <c r="F36" s="33" t="s">
        <v>912</v>
      </c>
      <c r="G36" s="33" t="s">
        <v>864</v>
      </c>
      <c r="H36" s="34" t="s">
        <v>913</v>
      </c>
      <c r="I36" s="33" t="s">
        <v>555</v>
      </c>
      <c r="J36" s="52" t="s">
        <v>741</v>
      </c>
      <c r="K36" s="33" t="s">
        <v>557</v>
      </c>
      <c r="L36" s="52" t="s">
        <v>741</v>
      </c>
      <c r="M36" s="33" t="s">
        <v>866</v>
      </c>
      <c r="N36" s="34" t="s">
        <v>20</v>
      </c>
      <c r="O36" s="33" t="s">
        <v>867</v>
      </c>
      <c r="P36" s="34" t="s">
        <v>714</v>
      </c>
      <c r="Q36" s="33" t="s">
        <v>914</v>
      </c>
      <c r="R36" s="34" t="s">
        <v>723</v>
      </c>
      <c r="S36" s="33" t="s">
        <v>861</v>
      </c>
      <c r="T36" s="33" t="s">
        <v>742</v>
      </c>
      <c r="U36" s="34" t="s">
        <v>743</v>
      </c>
      <c r="V36" s="33" t="s">
        <v>530</v>
      </c>
      <c r="W36" s="34" t="s">
        <v>603</v>
      </c>
      <c r="X36" s="57">
        <v>0.44</v>
      </c>
      <c r="Y36" s="57">
        <v>1</v>
      </c>
      <c r="Z36" s="57">
        <v>0.57350000000000001</v>
      </c>
      <c r="AA36" s="57">
        <v>0.62</v>
      </c>
      <c r="AB36" s="57">
        <v>0.18</v>
      </c>
      <c r="AC36" s="33" t="s">
        <v>716</v>
      </c>
      <c r="AD36" s="33"/>
      <c r="AE36" s="33"/>
      <c r="AF36" s="33"/>
      <c r="AG36" s="33" t="s">
        <v>716</v>
      </c>
      <c r="AH36" s="33" t="s">
        <v>716</v>
      </c>
      <c r="AI36" s="33"/>
      <c r="AJ36" s="33"/>
      <c r="AK36" s="54" t="s">
        <v>830</v>
      </c>
      <c r="AL36" s="33" t="s">
        <v>869</v>
      </c>
      <c r="AM36" s="33" t="s">
        <v>870</v>
      </c>
      <c r="AN36" s="33" t="s">
        <v>893</v>
      </c>
      <c r="AO36" s="33" t="s">
        <v>917</v>
      </c>
      <c r="AP36" s="55" t="s">
        <v>896</v>
      </c>
      <c r="AQ36" s="56">
        <v>9.6969696969696987E-3</v>
      </c>
    </row>
    <row r="37" spans="1:43" ht="122.4" x14ac:dyDescent="0.3">
      <c r="A37" s="33">
        <v>5</v>
      </c>
      <c r="B37" s="34" t="s">
        <v>723</v>
      </c>
      <c r="C37" s="51" t="s">
        <v>882</v>
      </c>
      <c r="D37" s="33" t="s">
        <v>883</v>
      </c>
      <c r="E37" s="34" t="s">
        <v>717</v>
      </c>
      <c r="F37" s="33" t="s">
        <v>912</v>
      </c>
      <c r="G37" s="33" t="s">
        <v>864</v>
      </c>
      <c r="H37" s="34" t="s">
        <v>913</v>
      </c>
      <c r="I37" s="33" t="s">
        <v>555</v>
      </c>
      <c r="J37" s="52" t="s">
        <v>741</v>
      </c>
      <c r="K37" s="33" t="s">
        <v>557</v>
      </c>
      <c r="L37" s="52" t="s">
        <v>741</v>
      </c>
      <c r="M37" s="33" t="s">
        <v>866</v>
      </c>
      <c r="N37" s="34" t="s">
        <v>20</v>
      </c>
      <c r="O37" s="33" t="s">
        <v>867</v>
      </c>
      <c r="P37" s="34" t="s">
        <v>714</v>
      </c>
      <c r="Q37" s="33" t="s">
        <v>914</v>
      </c>
      <c r="R37" s="34" t="s">
        <v>723</v>
      </c>
      <c r="S37" s="33" t="s">
        <v>861</v>
      </c>
      <c r="T37" s="33" t="s">
        <v>742</v>
      </c>
      <c r="U37" s="34" t="s">
        <v>743</v>
      </c>
      <c r="V37" s="33" t="s">
        <v>531</v>
      </c>
      <c r="W37" s="34" t="s">
        <v>746</v>
      </c>
      <c r="X37" s="57">
        <v>0.34</v>
      </c>
      <c r="Y37" s="57">
        <v>1</v>
      </c>
      <c r="Z37" s="57">
        <v>0.3286</v>
      </c>
      <c r="AA37" s="57">
        <v>0.56000000000000005</v>
      </c>
      <c r="AB37" s="57">
        <v>0.33</v>
      </c>
      <c r="AC37" s="33" t="s">
        <v>716</v>
      </c>
      <c r="AD37" s="33"/>
      <c r="AE37" s="33"/>
      <c r="AF37" s="33"/>
      <c r="AG37" s="33" t="s">
        <v>716</v>
      </c>
      <c r="AH37" s="33" t="s">
        <v>716</v>
      </c>
      <c r="AI37" s="33"/>
      <c r="AJ37" s="33"/>
      <c r="AK37" s="54" t="s">
        <v>830</v>
      </c>
      <c r="AL37" s="33" t="s">
        <v>869</v>
      </c>
      <c r="AM37" s="33" t="s">
        <v>870</v>
      </c>
      <c r="AN37" s="33" t="s">
        <v>893</v>
      </c>
      <c r="AO37" s="33" t="s">
        <v>917</v>
      </c>
      <c r="AP37" s="55" t="s">
        <v>896</v>
      </c>
      <c r="AQ37" s="56">
        <v>9.6969696969696987E-3</v>
      </c>
    </row>
    <row r="38" spans="1:43" ht="132.6" x14ac:dyDescent="0.3">
      <c r="A38" s="33">
        <v>5</v>
      </c>
      <c r="B38" s="34" t="s">
        <v>723</v>
      </c>
      <c r="C38" s="51" t="s">
        <v>882</v>
      </c>
      <c r="D38" s="33" t="s">
        <v>883</v>
      </c>
      <c r="E38" s="34" t="s">
        <v>717</v>
      </c>
      <c r="F38" s="33" t="s">
        <v>912</v>
      </c>
      <c r="G38" s="33" t="s">
        <v>864</v>
      </c>
      <c r="H38" s="34" t="s">
        <v>913</v>
      </c>
      <c r="I38" s="33" t="s">
        <v>555</v>
      </c>
      <c r="J38" s="52" t="s">
        <v>741</v>
      </c>
      <c r="K38" s="33" t="s">
        <v>557</v>
      </c>
      <c r="L38" s="52" t="s">
        <v>741</v>
      </c>
      <c r="M38" s="33" t="s">
        <v>866</v>
      </c>
      <c r="N38" s="34" t="s">
        <v>20</v>
      </c>
      <c r="O38" s="33" t="s">
        <v>867</v>
      </c>
      <c r="P38" s="34" t="s">
        <v>714</v>
      </c>
      <c r="Q38" s="33" t="s">
        <v>914</v>
      </c>
      <c r="R38" s="34" t="s">
        <v>723</v>
      </c>
      <c r="S38" s="33" t="s">
        <v>861</v>
      </c>
      <c r="T38" s="33" t="s">
        <v>742</v>
      </c>
      <c r="U38" s="34" t="s">
        <v>743</v>
      </c>
      <c r="V38" s="33" t="s">
        <v>532</v>
      </c>
      <c r="W38" s="34" t="s">
        <v>164</v>
      </c>
      <c r="X38" s="53">
        <v>100</v>
      </c>
      <c r="Y38" s="53">
        <v>700</v>
      </c>
      <c r="Z38" s="53">
        <v>120</v>
      </c>
      <c r="AA38" s="53">
        <v>350</v>
      </c>
      <c r="AB38" s="53">
        <v>250</v>
      </c>
      <c r="AC38" s="33" t="s">
        <v>716</v>
      </c>
      <c r="AD38" s="33"/>
      <c r="AE38" s="33"/>
      <c r="AF38" s="33"/>
      <c r="AG38" s="33" t="s">
        <v>716</v>
      </c>
      <c r="AH38" s="33" t="s">
        <v>716</v>
      </c>
      <c r="AI38" s="33" t="s">
        <v>716</v>
      </c>
      <c r="AJ38" s="33" t="s">
        <v>716</v>
      </c>
      <c r="AK38" s="54" t="s">
        <v>829</v>
      </c>
      <c r="AL38" s="33" t="s">
        <v>869</v>
      </c>
      <c r="AM38" s="33" t="s">
        <v>870</v>
      </c>
      <c r="AN38" s="33" t="s">
        <v>893</v>
      </c>
      <c r="AO38" s="33" t="s">
        <v>917</v>
      </c>
      <c r="AP38" s="55" t="s">
        <v>896</v>
      </c>
      <c r="AQ38" s="56">
        <v>9.6969696969696987E-3</v>
      </c>
    </row>
    <row r="39" spans="1:43" ht="81.599999999999994" x14ac:dyDescent="0.3">
      <c r="A39" s="33">
        <v>5</v>
      </c>
      <c r="B39" s="34" t="s">
        <v>723</v>
      </c>
      <c r="C39" s="51" t="s">
        <v>861</v>
      </c>
      <c r="D39" s="33" t="s">
        <v>911</v>
      </c>
      <c r="E39" s="34" t="s">
        <v>93</v>
      </c>
      <c r="F39" s="33" t="s">
        <v>912</v>
      </c>
      <c r="G39" s="33" t="s">
        <v>864</v>
      </c>
      <c r="H39" s="34" t="s">
        <v>913</v>
      </c>
      <c r="I39" s="33" t="s">
        <v>555</v>
      </c>
      <c r="J39" s="52" t="s">
        <v>741</v>
      </c>
      <c r="K39" s="33" t="s">
        <v>557</v>
      </c>
      <c r="L39" s="52" t="s">
        <v>741</v>
      </c>
      <c r="M39" s="33" t="s">
        <v>866</v>
      </c>
      <c r="N39" s="34" t="s">
        <v>20</v>
      </c>
      <c r="O39" s="33" t="s">
        <v>867</v>
      </c>
      <c r="P39" s="34" t="s">
        <v>714</v>
      </c>
      <c r="Q39" s="33" t="s">
        <v>914</v>
      </c>
      <c r="R39" s="34" t="s">
        <v>723</v>
      </c>
      <c r="S39" s="33" t="s">
        <v>861</v>
      </c>
      <c r="T39" s="33" t="s">
        <v>742</v>
      </c>
      <c r="U39" s="34" t="s">
        <v>743</v>
      </c>
      <c r="V39" s="33" t="s">
        <v>323</v>
      </c>
      <c r="W39" s="34" t="s">
        <v>918</v>
      </c>
      <c r="X39" s="57">
        <v>1</v>
      </c>
      <c r="Y39" s="57" t="s">
        <v>686</v>
      </c>
      <c r="Z39" s="57">
        <v>1</v>
      </c>
      <c r="AA39" s="57">
        <v>1</v>
      </c>
      <c r="AB39" s="57">
        <v>1</v>
      </c>
      <c r="AC39" s="33" t="s">
        <v>716</v>
      </c>
      <c r="AD39" s="33" t="s">
        <v>716</v>
      </c>
      <c r="AE39" s="33"/>
      <c r="AF39" s="33"/>
      <c r="AG39" s="33" t="s">
        <v>716</v>
      </c>
      <c r="AH39" s="33"/>
      <c r="AI39" s="33"/>
      <c r="AJ39" s="33"/>
      <c r="AK39" s="54" t="s">
        <v>830</v>
      </c>
      <c r="AL39" s="33" t="s">
        <v>869</v>
      </c>
      <c r="AM39" s="33" t="s">
        <v>905</v>
      </c>
      <c r="AN39" s="33" t="s">
        <v>893</v>
      </c>
      <c r="AO39" s="33" t="s">
        <v>872</v>
      </c>
      <c r="AP39" s="55" t="s">
        <v>916</v>
      </c>
      <c r="AQ39" s="56">
        <v>9.6969696969696987E-3</v>
      </c>
    </row>
    <row r="40" spans="1:43" ht="91.8" x14ac:dyDescent="0.3">
      <c r="A40" s="33">
        <v>5</v>
      </c>
      <c r="B40" s="34" t="s">
        <v>723</v>
      </c>
      <c r="C40" s="51" t="s">
        <v>861</v>
      </c>
      <c r="D40" s="33" t="s">
        <v>911</v>
      </c>
      <c r="E40" s="34" t="s">
        <v>93</v>
      </c>
      <c r="F40" s="33" t="s">
        <v>912</v>
      </c>
      <c r="G40" s="33" t="s">
        <v>864</v>
      </c>
      <c r="H40" s="34" t="s">
        <v>913</v>
      </c>
      <c r="I40" s="33" t="s">
        <v>555</v>
      </c>
      <c r="J40" s="52" t="s">
        <v>741</v>
      </c>
      <c r="K40" s="33" t="s">
        <v>557</v>
      </c>
      <c r="L40" s="52" t="s">
        <v>741</v>
      </c>
      <c r="M40" s="33" t="s">
        <v>866</v>
      </c>
      <c r="N40" s="34" t="s">
        <v>20</v>
      </c>
      <c r="O40" s="33" t="s">
        <v>867</v>
      </c>
      <c r="P40" s="34" t="s">
        <v>714</v>
      </c>
      <c r="Q40" s="33" t="s">
        <v>914</v>
      </c>
      <c r="R40" s="34" t="s">
        <v>723</v>
      </c>
      <c r="S40" s="33" t="s">
        <v>861</v>
      </c>
      <c r="T40" s="33" t="s">
        <v>742</v>
      </c>
      <c r="U40" s="34" t="s">
        <v>743</v>
      </c>
      <c r="V40" s="33" t="s">
        <v>533</v>
      </c>
      <c r="W40" s="34" t="s">
        <v>747</v>
      </c>
      <c r="X40" s="57">
        <v>0.65</v>
      </c>
      <c r="Y40" s="57">
        <v>0.7</v>
      </c>
      <c r="Z40" s="57">
        <v>0.74439999999999995</v>
      </c>
      <c r="AA40" s="57">
        <v>0.65</v>
      </c>
      <c r="AB40" s="57">
        <v>0.65</v>
      </c>
      <c r="AC40" s="33" t="s">
        <v>716</v>
      </c>
      <c r="AD40" s="33" t="s">
        <v>716</v>
      </c>
      <c r="AE40" s="33"/>
      <c r="AF40" s="33"/>
      <c r="AG40" s="33" t="s">
        <v>716</v>
      </c>
      <c r="AH40" s="33" t="s">
        <v>716</v>
      </c>
      <c r="AI40" s="33" t="s">
        <v>716</v>
      </c>
      <c r="AJ40" s="33" t="s">
        <v>716</v>
      </c>
      <c r="AK40" s="54" t="s">
        <v>830</v>
      </c>
      <c r="AL40" s="33" t="s">
        <v>869</v>
      </c>
      <c r="AM40" s="33" t="s">
        <v>905</v>
      </c>
      <c r="AN40" s="33" t="s">
        <v>893</v>
      </c>
      <c r="AO40" s="33" t="s">
        <v>872</v>
      </c>
      <c r="AP40" s="55" t="s">
        <v>916</v>
      </c>
      <c r="AQ40" s="56">
        <v>9.6969696969696987E-3</v>
      </c>
    </row>
    <row r="41" spans="1:43" ht="81.599999999999994" x14ac:dyDescent="0.3">
      <c r="A41" s="33">
        <v>5</v>
      </c>
      <c r="B41" s="34" t="s">
        <v>723</v>
      </c>
      <c r="C41" s="51" t="s">
        <v>861</v>
      </c>
      <c r="D41" s="33" t="s">
        <v>911</v>
      </c>
      <c r="E41" s="34" t="s">
        <v>93</v>
      </c>
      <c r="F41" s="33" t="s">
        <v>912</v>
      </c>
      <c r="G41" s="33" t="s">
        <v>864</v>
      </c>
      <c r="H41" s="34" t="s">
        <v>913</v>
      </c>
      <c r="I41" s="33" t="s">
        <v>555</v>
      </c>
      <c r="J41" s="52" t="s">
        <v>741</v>
      </c>
      <c r="K41" s="33" t="s">
        <v>557</v>
      </c>
      <c r="L41" s="52" t="s">
        <v>741</v>
      </c>
      <c r="M41" s="33" t="s">
        <v>866</v>
      </c>
      <c r="N41" s="34" t="s">
        <v>20</v>
      </c>
      <c r="O41" s="33" t="s">
        <v>867</v>
      </c>
      <c r="P41" s="34" t="s">
        <v>714</v>
      </c>
      <c r="Q41" s="33" t="s">
        <v>914</v>
      </c>
      <c r="R41" s="34" t="s">
        <v>723</v>
      </c>
      <c r="S41" s="33" t="s">
        <v>861</v>
      </c>
      <c r="T41" s="33" t="s">
        <v>742</v>
      </c>
      <c r="U41" s="34" t="s">
        <v>743</v>
      </c>
      <c r="V41" s="33" t="s">
        <v>534</v>
      </c>
      <c r="W41" s="34" t="s">
        <v>748</v>
      </c>
      <c r="X41" s="57">
        <v>1</v>
      </c>
      <c r="Y41" s="57">
        <v>1</v>
      </c>
      <c r="Z41" s="57">
        <v>0.95699999999999996</v>
      </c>
      <c r="AA41" s="57">
        <v>1</v>
      </c>
      <c r="AB41" s="57">
        <v>1</v>
      </c>
      <c r="AC41" s="33" t="s">
        <v>716</v>
      </c>
      <c r="AD41" s="33" t="s">
        <v>716</v>
      </c>
      <c r="AE41" s="33"/>
      <c r="AF41" s="33"/>
      <c r="AG41" s="33" t="s">
        <v>716</v>
      </c>
      <c r="AH41" s="33" t="s">
        <v>716</v>
      </c>
      <c r="AI41" s="33"/>
      <c r="AJ41" s="33"/>
      <c r="AK41" s="54" t="s">
        <v>830</v>
      </c>
      <c r="AL41" s="33" t="s">
        <v>869</v>
      </c>
      <c r="AM41" s="33" t="s">
        <v>905</v>
      </c>
      <c r="AN41" s="33" t="s">
        <v>893</v>
      </c>
      <c r="AO41" s="33" t="s">
        <v>872</v>
      </c>
      <c r="AP41" s="55" t="s">
        <v>916</v>
      </c>
      <c r="AQ41" s="56">
        <v>9.6969696969696987E-3</v>
      </c>
    </row>
    <row r="42" spans="1:43" ht="132.6" x14ac:dyDescent="0.3">
      <c r="A42" s="33">
        <v>5</v>
      </c>
      <c r="B42" s="34" t="s">
        <v>723</v>
      </c>
      <c r="C42" s="51" t="s">
        <v>861</v>
      </c>
      <c r="D42" s="33" t="s">
        <v>911</v>
      </c>
      <c r="E42" s="34" t="s">
        <v>93</v>
      </c>
      <c r="F42" s="33" t="s">
        <v>912</v>
      </c>
      <c r="G42" s="33" t="s">
        <v>864</v>
      </c>
      <c r="H42" s="34" t="s">
        <v>913</v>
      </c>
      <c r="I42" s="33" t="s">
        <v>555</v>
      </c>
      <c r="J42" s="52" t="s">
        <v>741</v>
      </c>
      <c r="K42" s="33" t="s">
        <v>557</v>
      </c>
      <c r="L42" s="52" t="s">
        <v>741</v>
      </c>
      <c r="M42" s="33" t="s">
        <v>866</v>
      </c>
      <c r="N42" s="34" t="s">
        <v>20</v>
      </c>
      <c r="O42" s="33" t="s">
        <v>867</v>
      </c>
      <c r="P42" s="34" t="s">
        <v>714</v>
      </c>
      <c r="Q42" s="33" t="s">
        <v>914</v>
      </c>
      <c r="R42" s="34" t="s">
        <v>723</v>
      </c>
      <c r="S42" s="33" t="s">
        <v>861</v>
      </c>
      <c r="T42" s="33" t="s">
        <v>742</v>
      </c>
      <c r="U42" s="34" t="s">
        <v>743</v>
      </c>
      <c r="V42" s="33" t="s">
        <v>535</v>
      </c>
      <c r="W42" s="34" t="s">
        <v>749</v>
      </c>
      <c r="X42" s="57">
        <v>0.25</v>
      </c>
      <c r="Y42" s="57">
        <v>1</v>
      </c>
      <c r="Z42" s="57">
        <v>0.35920000000000002</v>
      </c>
      <c r="AA42" s="57">
        <v>1</v>
      </c>
      <c r="AB42" s="57">
        <v>1</v>
      </c>
      <c r="AC42" s="33" t="s">
        <v>716</v>
      </c>
      <c r="AD42" s="33" t="s">
        <v>716</v>
      </c>
      <c r="AE42" s="33"/>
      <c r="AF42" s="33"/>
      <c r="AG42" s="33" t="s">
        <v>716</v>
      </c>
      <c r="AH42" s="33" t="s">
        <v>716</v>
      </c>
      <c r="AI42" s="33" t="s">
        <v>716</v>
      </c>
      <c r="AJ42" s="33" t="s">
        <v>716</v>
      </c>
      <c r="AK42" s="54" t="s">
        <v>830</v>
      </c>
      <c r="AL42" s="33" t="s">
        <v>869</v>
      </c>
      <c r="AM42" s="33" t="s">
        <v>905</v>
      </c>
      <c r="AN42" s="33" t="s">
        <v>893</v>
      </c>
      <c r="AO42" s="33" t="s">
        <v>875</v>
      </c>
      <c r="AP42" s="55" t="s">
        <v>881</v>
      </c>
      <c r="AQ42" s="56">
        <v>9.6969696969696987E-3</v>
      </c>
    </row>
    <row r="43" spans="1:43" ht="132.6" x14ac:dyDescent="0.3">
      <c r="A43" s="33">
        <v>5</v>
      </c>
      <c r="B43" s="34" t="s">
        <v>723</v>
      </c>
      <c r="C43" s="51" t="s">
        <v>861</v>
      </c>
      <c r="D43" s="33" t="s">
        <v>911</v>
      </c>
      <c r="E43" s="34" t="s">
        <v>93</v>
      </c>
      <c r="F43" s="33" t="s">
        <v>912</v>
      </c>
      <c r="G43" s="33" t="s">
        <v>864</v>
      </c>
      <c r="H43" s="34" t="s">
        <v>913</v>
      </c>
      <c r="I43" s="33" t="s">
        <v>555</v>
      </c>
      <c r="J43" s="52" t="s">
        <v>741</v>
      </c>
      <c r="K43" s="33" t="s">
        <v>557</v>
      </c>
      <c r="L43" s="52" t="s">
        <v>741</v>
      </c>
      <c r="M43" s="33" t="s">
        <v>866</v>
      </c>
      <c r="N43" s="34" t="s">
        <v>20</v>
      </c>
      <c r="O43" s="33" t="s">
        <v>867</v>
      </c>
      <c r="P43" s="34" t="s">
        <v>714</v>
      </c>
      <c r="Q43" s="33" t="s">
        <v>914</v>
      </c>
      <c r="R43" s="34" t="s">
        <v>723</v>
      </c>
      <c r="S43" s="33" t="s">
        <v>861</v>
      </c>
      <c r="T43" s="33" t="s">
        <v>742</v>
      </c>
      <c r="U43" s="34" t="s">
        <v>743</v>
      </c>
      <c r="V43" s="33" t="s">
        <v>536</v>
      </c>
      <c r="W43" s="34" t="s">
        <v>919</v>
      </c>
      <c r="X43" s="57">
        <v>0.12</v>
      </c>
      <c r="Y43" s="57">
        <v>0.65</v>
      </c>
      <c r="Z43" s="57">
        <v>0.17050000000000001</v>
      </c>
      <c r="AA43" s="57">
        <v>0.55000000000000004</v>
      </c>
      <c r="AB43" s="57">
        <v>0.55000000000000004</v>
      </c>
      <c r="AC43" s="33" t="s">
        <v>716</v>
      </c>
      <c r="AD43" s="33"/>
      <c r="AE43" s="33"/>
      <c r="AF43" s="33"/>
      <c r="AG43" s="33" t="s">
        <v>716</v>
      </c>
      <c r="AH43" s="33" t="s">
        <v>716</v>
      </c>
      <c r="AI43" s="33" t="s">
        <v>716</v>
      </c>
      <c r="AJ43" s="33" t="s">
        <v>716</v>
      </c>
      <c r="AK43" s="54" t="s">
        <v>830</v>
      </c>
      <c r="AL43" s="33" t="s">
        <v>869</v>
      </c>
      <c r="AM43" s="33" t="s">
        <v>905</v>
      </c>
      <c r="AN43" s="33" t="s">
        <v>893</v>
      </c>
      <c r="AO43" s="33" t="s">
        <v>875</v>
      </c>
      <c r="AP43" s="55" t="s">
        <v>881</v>
      </c>
      <c r="AQ43" s="56">
        <v>9.6969696969696987E-3</v>
      </c>
    </row>
    <row r="44" spans="1:43" ht="91.8" x14ac:dyDescent="0.3">
      <c r="A44" s="33">
        <v>5</v>
      </c>
      <c r="B44" s="34" t="s">
        <v>723</v>
      </c>
      <c r="C44" s="51" t="s">
        <v>861</v>
      </c>
      <c r="D44" s="33" t="s">
        <v>911</v>
      </c>
      <c r="E44" s="34" t="s">
        <v>93</v>
      </c>
      <c r="F44" s="33" t="s">
        <v>912</v>
      </c>
      <c r="G44" s="33" t="s">
        <v>864</v>
      </c>
      <c r="H44" s="34" t="s">
        <v>913</v>
      </c>
      <c r="I44" s="33" t="s">
        <v>555</v>
      </c>
      <c r="J44" s="52" t="s">
        <v>741</v>
      </c>
      <c r="K44" s="33" t="s">
        <v>557</v>
      </c>
      <c r="L44" s="52" t="s">
        <v>741</v>
      </c>
      <c r="M44" s="33" t="s">
        <v>866</v>
      </c>
      <c r="N44" s="34" t="s">
        <v>20</v>
      </c>
      <c r="O44" s="33" t="s">
        <v>867</v>
      </c>
      <c r="P44" s="34" t="s">
        <v>714</v>
      </c>
      <c r="Q44" s="33" t="s">
        <v>914</v>
      </c>
      <c r="R44" s="34" t="s">
        <v>723</v>
      </c>
      <c r="S44" s="33" t="s">
        <v>861</v>
      </c>
      <c r="T44" s="33" t="s">
        <v>742</v>
      </c>
      <c r="U44" s="34" t="s">
        <v>743</v>
      </c>
      <c r="V44" s="33" t="s">
        <v>537</v>
      </c>
      <c r="W44" s="34" t="s">
        <v>165</v>
      </c>
      <c r="X44" s="57">
        <v>0.25</v>
      </c>
      <c r="Y44" s="57">
        <v>1</v>
      </c>
      <c r="Z44" s="57">
        <v>0.2581</v>
      </c>
      <c r="AA44" s="57">
        <v>0.5</v>
      </c>
      <c r="AB44" s="57">
        <v>0.25</v>
      </c>
      <c r="AC44" s="33" t="s">
        <v>716</v>
      </c>
      <c r="AD44" s="33"/>
      <c r="AE44" s="33"/>
      <c r="AF44" s="33"/>
      <c r="AG44" s="33" t="s">
        <v>716</v>
      </c>
      <c r="AH44" s="33" t="s">
        <v>716</v>
      </c>
      <c r="AI44" s="33"/>
      <c r="AJ44" s="33"/>
      <c r="AK44" s="54" t="s">
        <v>830</v>
      </c>
      <c r="AL44" s="33" t="s">
        <v>869</v>
      </c>
      <c r="AM44" s="33" t="s">
        <v>870</v>
      </c>
      <c r="AN44" s="33" t="s">
        <v>893</v>
      </c>
      <c r="AO44" s="33" t="s">
        <v>875</v>
      </c>
      <c r="AP44" s="55" t="s">
        <v>881</v>
      </c>
      <c r="AQ44" s="56">
        <v>9.6969696969696987E-3</v>
      </c>
    </row>
    <row r="45" spans="1:43" ht="142.80000000000001" x14ac:dyDescent="0.3">
      <c r="A45" s="33">
        <v>5</v>
      </c>
      <c r="B45" s="34" t="s">
        <v>723</v>
      </c>
      <c r="C45" s="51" t="s">
        <v>882</v>
      </c>
      <c r="D45" s="33" t="s">
        <v>883</v>
      </c>
      <c r="E45" s="34" t="s">
        <v>717</v>
      </c>
      <c r="F45" s="33" t="s">
        <v>912</v>
      </c>
      <c r="G45" s="33" t="s">
        <v>864</v>
      </c>
      <c r="H45" s="34" t="s">
        <v>913</v>
      </c>
      <c r="I45" s="33" t="s">
        <v>555</v>
      </c>
      <c r="J45" s="52" t="s">
        <v>741</v>
      </c>
      <c r="K45" s="33" t="s">
        <v>557</v>
      </c>
      <c r="L45" s="52" t="s">
        <v>741</v>
      </c>
      <c r="M45" s="33" t="s">
        <v>866</v>
      </c>
      <c r="N45" s="34" t="s">
        <v>20</v>
      </c>
      <c r="O45" s="33" t="s">
        <v>867</v>
      </c>
      <c r="P45" s="34" t="s">
        <v>714</v>
      </c>
      <c r="Q45" s="33" t="s">
        <v>914</v>
      </c>
      <c r="R45" s="34" t="s">
        <v>723</v>
      </c>
      <c r="S45" s="33" t="s">
        <v>861</v>
      </c>
      <c r="T45" s="33" t="s">
        <v>742</v>
      </c>
      <c r="U45" s="34" t="s">
        <v>743</v>
      </c>
      <c r="V45" s="33" t="s">
        <v>538</v>
      </c>
      <c r="W45" s="34" t="s">
        <v>750</v>
      </c>
      <c r="X45" s="57">
        <v>0.5</v>
      </c>
      <c r="Y45" s="57">
        <v>1</v>
      </c>
      <c r="Z45" s="57">
        <v>0.5</v>
      </c>
      <c r="AA45" s="57">
        <v>0.67</v>
      </c>
      <c r="AB45" s="57">
        <v>0.17</v>
      </c>
      <c r="AC45" s="33" t="s">
        <v>716</v>
      </c>
      <c r="AD45" s="33"/>
      <c r="AE45" s="33"/>
      <c r="AF45" s="33"/>
      <c r="AG45" s="33" t="s">
        <v>716</v>
      </c>
      <c r="AH45" s="33" t="s">
        <v>716</v>
      </c>
      <c r="AI45" s="33" t="s">
        <v>716</v>
      </c>
      <c r="AJ45" s="33" t="s">
        <v>716</v>
      </c>
      <c r="AK45" s="54" t="s">
        <v>830</v>
      </c>
      <c r="AL45" s="33" t="s">
        <v>869</v>
      </c>
      <c r="AM45" s="33" t="s">
        <v>870</v>
      </c>
      <c r="AN45" s="33" t="s">
        <v>893</v>
      </c>
      <c r="AO45" s="33" t="s">
        <v>875</v>
      </c>
      <c r="AP45" s="55" t="s">
        <v>881</v>
      </c>
      <c r="AQ45" s="56">
        <v>9.6969696969696987E-3</v>
      </c>
    </row>
    <row r="46" spans="1:43" ht="193.8" x14ac:dyDescent="0.3">
      <c r="A46" s="33">
        <v>6</v>
      </c>
      <c r="B46" s="34" t="s">
        <v>751</v>
      </c>
      <c r="C46" s="51" t="s">
        <v>906</v>
      </c>
      <c r="D46" s="33" t="s">
        <v>920</v>
      </c>
      <c r="E46" s="34" t="s">
        <v>752</v>
      </c>
      <c r="F46" s="33" t="s">
        <v>921</v>
      </c>
      <c r="G46" s="33" t="s">
        <v>922</v>
      </c>
      <c r="H46" s="34" t="s">
        <v>923</v>
      </c>
      <c r="I46" s="32" t="s">
        <v>576</v>
      </c>
      <c r="J46" s="52" t="s">
        <v>753</v>
      </c>
      <c r="K46" s="33" t="s">
        <v>578</v>
      </c>
      <c r="L46" s="52" t="s">
        <v>753</v>
      </c>
      <c r="M46" s="33" t="s">
        <v>924</v>
      </c>
      <c r="N46" s="34" t="s">
        <v>26</v>
      </c>
      <c r="O46" s="33" t="s">
        <v>925</v>
      </c>
      <c r="P46" s="34" t="s">
        <v>30</v>
      </c>
      <c r="Q46" s="33" t="s">
        <v>926</v>
      </c>
      <c r="R46" s="34" t="s">
        <v>927</v>
      </c>
      <c r="S46" s="33" t="s">
        <v>906</v>
      </c>
      <c r="T46" s="33" t="s">
        <v>754</v>
      </c>
      <c r="U46" s="34" t="s">
        <v>349</v>
      </c>
      <c r="V46" s="33" t="s">
        <v>347</v>
      </c>
      <c r="W46" s="34" t="s">
        <v>268</v>
      </c>
      <c r="X46" s="57">
        <v>1</v>
      </c>
      <c r="Y46" s="57" t="s">
        <v>686</v>
      </c>
      <c r="Z46" s="57">
        <v>0.9798</v>
      </c>
      <c r="AA46" s="57">
        <v>1</v>
      </c>
      <c r="AB46" s="57">
        <v>1</v>
      </c>
      <c r="AC46" s="33" t="s">
        <v>716</v>
      </c>
      <c r="AD46" s="33" t="s">
        <v>716</v>
      </c>
      <c r="AE46" s="33"/>
      <c r="AF46" s="33"/>
      <c r="AG46" s="33" t="s">
        <v>716</v>
      </c>
      <c r="AH46" s="33"/>
      <c r="AI46" s="33"/>
      <c r="AJ46" s="33"/>
      <c r="AK46" s="54" t="s">
        <v>830</v>
      </c>
      <c r="AL46" s="33" t="s">
        <v>869</v>
      </c>
      <c r="AM46" s="33" t="s">
        <v>870</v>
      </c>
      <c r="AN46" s="33" t="s">
        <v>877</v>
      </c>
      <c r="AO46" s="33" t="s">
        <v>928</v>
      </c>
      <c r="AP46" s="55" t="s">
        <v>896</v>
      </c>
      <c r="AQ46" s="56">
        <v>5.9574468085106377E-3</v>
      </c>
    </row>
    <row r="47" spans="1:43" ht="193.8" x14ac:dyDescent="0.3">
      <c r="A47" s="33">
        <v>6</v>
      </c>
      <c r="B47" s="34" t="s">
        <v>751</v>
      </c>
      <c r="C47" s="51" t="s">
        <v>906</v>
      </c>
      <c r="D47" s="33" t="s">
        <v>920</v>
      </c>
      <c r="E47" s="34" t="s">
        <v>752</v>
      </c>
      <c r="F47" s="33" t="s">
        <v>921</v>
      </c>
      <c r="G47" s="33" t="s">
        <v>922</v>
      </c>
      <c r="H47" s="34" t="s">
        <v>923</v>
      </c>
      <c r="I47" s="32" t="s">
        <v>576</v>
      </c>
      <c r="J47" s="52" t="s">
        <v>753</v>
      </c>
      <c r="K47" s="33" t="s">
        <v>578</v>
      </c>
      <c r="L47" s="52" t="s">
        <v>753</v>
      </c>
      <c r="M47" s="33" t="s">
        <v>924</v>
      </c>
      <c r="N47" s="34" t="s">
        <v>26</v>
      </c>
      <c r="O47" s="33" t="s">
        <v>929</v>
      </c>
      <c r="P47" s="34" t="s">
        <v>28</v>
      </c>
      <c r="Q47" s="33" t="s">
        <v>930</v>
      </c>
      <c r="R47" s="34" t="s">
        <v>751</v>
      </c>
      <c r="S47" s="33" t="s">
        <v>906</v>
      </c>
      <c r="T47" s="33" t="s">
        <v>754</v>
      </c>
      <c r="U47" s="34" t="s">
        <v>349</v>
      </c>
      <c r="V47" s="33" t="s">
        <v>345</v>
      </c>
      <c r="W47" s="34" t="s">
        <v>269</v>
      </c>
      <c r="X47" s="57">
        <v>1</v>
      </c>
      <c r="Y47" s="57" t="s">
        <v>686</v>
      </c>
      <c r="Z47" s="57">
        <v>6.8000000000000005E-2</v>
      </c>
      <c r="AA47" s="57">
        <v>0.04</v>
      </c>
      <c r="AB47" s="57">
        <v>1</v>
      </c>
      <c r="AC47" s="33" t="s">
        <v>716</v>
      </c>
      <c r="AD47" s="33"/>
      <c r="AE47" s="33"/>
      <c r="AF47" s="33"/>
      <c r="AG47" s="33" t="s">
        <v>716</v>
      </c>
      <c r="AH47" s="33"/>
      <c r="AI47" s="33"/>
      <c r="AJ47" s="33"/>
      <c r="AK47" s="54" t="s">
        <v>830</v>
      </c>
      <c r="AL47" s="33" t="s">
        <v>869</v>
      </c>
      <c r="AM47" s="33" t="s">
        <v>931</v>
      </c>
      <c r="AN47" s="33" t="s">
        <v>877</v>
      </c>
      <c r="AO47" s="33" t="s">
        <v>875</v>
      </c>
      <c r="AP47" s="55" t="s">
        <v>881</v>
      </c>
      <c r="AQ47" s="56">
        <v>5.9574468085106377E-3</v>
      </c>
    </row>
    <row r="48" spans="1:43" ht="193.8" x14ac:dyDescent="0.3">
      <c r="A48" s="33">
        <v>6</v>
      </c>
      <c r="B48" s="34" t="s">
        <v>751</v>
      </c>
      <c r="C48" s="51" t="s">
        <v>906</v>
      </c>
      <c r="D48" s="33" t="s">
        <v>920</v>
      </c>
      <c r="E48" s="34" t="s">
        <v>752</v>
      </c>
      <c r="F48" s="33" t="s">
        <v>921</v>
      </c>
      <c r="G48" s="33" t="s">
        <v>922</v>
      </c>
      <c r="H48" s="34" t="s">
        <v>923</v>
      </c>
      <c r="I48" s="32" t="s">
        <v>576</v>
      </c>
      <c r="J48" s="52" t="s">
        <v>753</v>
      </c>
      <c r="K48" s="33" t="s">
        <v>578</v>
      </c>
      <c r="L48" s="52" t="s">
        <v>753</v>
      </c>
      <c r="M48" s="33" t="s">
        <v>924</v>
      </c>
      <c r="N48" s="34" t="s">
        <v>26</v>
      </c>
      <c r="O48" s="33" t="s">
        <v>932</v>
      </c>
      <c r="P48" s="34" t="s">
        <v>29</v>
      </c>
      <c r="Q48" s="33" t="s">
        <v>930</v>
      </c>
      <c r="R48" s="34" t="s">
        <v>751</v>
      </c>
      <c r="S48" s="33" t="s">
        <v>906</v>
      </c>
      <c r="T48" s="33" t="s">
        <v>754</v>
      </c>
      <c r="U48" s="34" t="s">
        <v>349</v>
      </c>
      <c r="V48" s="33" t="s">
        <v>346</v>
      </c>
      <c r="W48" s="34" t="s">
        <v>270</v>
      </c>
      <c r="X48" s="57">
        <v>0.87</v>
      </c>
      <c r="Y48" s="57" t="s">
        <v>686</v>
      </c>
      <c r="Z48" s="57">
        <v>0.87129999999999996</v>
      </c>
      <c r="AA48" s="57">
        <v>0.87</v>
      </c>
      <c r="AB48" s="57">
        <v>0.87</v>
      </c>
      <c r="AC48" s="33" t="s">
        <v>716</v>
      </c>
      <c r="AD48" s="33" t="s">
        <v>716</v>
      </c>
      <c r="AE48" s="33"/>
      <c r="AF48" s="33"/>
      <c r="AG48" s="33" t="s">
        <v>716</v>
      </c>
      <c r="AH48" s="33"/>
      <c r="AI48" s="33"/>
      <c r="AJ48" s="33"/>
      <c r="AK48" s="54" t="s">
        <v>830</v>
      </c>
      <c r="AL48" s="33" t="s">
        <v>869</v>
      </c>
      <c r="AM48" s="33" t="s">
        <v>870</v>
      </c>
      <c r="AN48" s="33" t="s">
        <v>877</v>
      </c>
      <c r="AO48" s="33" t="s">
        <v>928</v>
      </c>
      <c r="AP48" s="55" t="s">
        <v>896</v>
      </c>
      <c r="AQ48" s="56">
        <v>5.9574468085106377E-3</v>
      </c>
    </row>
    <row r="49" spans="1:43" ht="193.8" x14ac:dyDescent="0.3">
      <c r="A49" s="33">
        <v>6</v>
      </c>
      <c r="B49" s="34" t="s">
        <v>751</v>
      </c>
      <c r="C49" s="51" t="s">
        <v>906</v>
      </c>
      <c r="D49" s="33" t="s">
        <v>920</v>
      </c>
      <c r="E49" s="34" t="s">
        <v>752</v>
      </c>
      <c r="F49" s="33" t="s">
        <v>921</v>
      </c>
      <c r="G49" s="33" t="s">
        <v>922</v>
      </c>
      <c r="H49" s="34" t="s">
        <v>923</v>
      </c>
      <c r="I49" s="32" t="s">
        <v>576</v>
      </c>
      <c r="J49" s="52" t="s">
        <v>753</v>
      </c>
      <c r="K49" s="33" t="s">
        <v>578</v>
      </c>
      <c r="L49" s="52" t="s">
        <v>753</v>
      </c>
      <c r="M49" s="33" t="s">
        <v>924</v>
      </c>
      <c r="N49" s="34" t="s">
        <v>26</v>
      </c>
      <c r="O49" s="33" t="s">
        <v>933</v>
      </c>
      <c r="P49" s="34" t="s">
        <v>27</v>
      </c>
      <c r="Q49" s="33" t="s">
        <v>930</v>
      </c>
      <c r="R49" s="34" t="s">
        <v>751</v>
      </c>
      <c r="S49" s="33" t="s">
        <v>906</v>
      </c>
      <c r="T49" s="33" t="s">
        <v>754</v>
      </c>
      <c r="U49" s="34" t="s">
        <v>349</v>
      </c>
      <c r="V49" s="33" t="s">
        <v>344</v>
      </c>
      <c r="W49" s="34" t="s">
        <v>934</v>
      </c>
      <c r="X49" s="57">
        <v>0.35</v>
      </c>
      <c r="Y49" s="57">
        <v>1</v>
      </c>
      <c r="Z49" s="57">
        <v>0.31590000000000001</v>
      </c>
      <c r="AA49" s="57">
        <v>1</v>
      </c>
      <c r="AB49" s="57">
        <v>1</v>
      </c>
      <c r="AC49" s="33" t="s">
        <v>716</v>
      </c>
      <c r="AD49" s="33"/>
      <c r="AE49" s="33"/>
      <c r="AF49" s="33"/>
      <c r="AG49" s="33" t="s">
        <v>716</v>
      </c>
      <c r="AH49" s="33" t="s">
        <v>716</v>
      </c>
      <c r="AI49" s="33"/>
      <c r="AJ49" s="33"/>
      <c r="AK49" s="54" t="s">
        <v>830</v>
      </c>
      <c r="AL49" s="33" t="s">
        <v>869</v>
      </c>
      <c r="AM49" s="33" t="s">
        <v>870</v>
      </c>
      <c r="AN49" s="33" t="s">
        <v>877</v>
      </c>
      <c r="AO49" s="33" t="s">
        <v>875</v>
      </c>
      <c r="AP49" s="55" t="s">
        <v>881</v>
      </c>
      <c r="AQ49" s="56">
        <v>5.9574468085106377E-3</v>
      </c>
    </row>
    <row r="50" spans="1:43" ht="193.8" x14ac:dyDescent="0.3">
      <c r="A50" s="33">
        <v>6</v>
      </c>
      <c r="B50" s="34" t="s">
        <v>751</v>
      </c>
      <c r="C50" s="51" t="s">
        <v>906</v>
      </c>
      <c r="D50" s="33" t="s">
        <v>935</v>
      </c>
      <c r="E50" s="34" t="s">
        <v>755</v>
      </c>
      <c r="F50" s="33" t="s">
        <v>936</v>
      </c>
      <c r="G50" s="33" t="s">
        <v>937</v>
      </c>
      <c r="H50" s="34" t="s">
        <v>938</v>
      </c>
      <c r="I50" s="32" t="s">
        <v>576</v>
      </c>
      <c r="J50" s="52" t="s">
        <v>753</v>
      </c>
      <c r="K50" s="33" t="s">
        <v>578</v>
      </c>
      <c r="L50" s="52" t="s">
        <v>753</v>
      </c>
      <c r="M50" s="33" t="s">
        <v>939</v>
      </c>
      <c r="N50" s="34" t="s">
        <v>88</v>
      </c>
      <c r="O50" s="33" t="s">
        <v>940</v>
      </c>
      <c r="P50" s="34" t="s">
        <v>40</v>
      </c>
      <c r="Q50" s="33" t="s">
        <v>930</v>
      </c>
      <c r="R50" s="34" t="s">
        <v>751</v>
      </c>
      <c r="S50" s="33" t="s">
        <v>906</v>
      </c>
      <c r="T50" s="33" t="s">
        <v>756</v>
      </c>
      <c r="U50" s="34" t="s">
        <v>446</v>
      </c>
      <c r="V50" s="33" t="s">
        <v>444</v>
      </c>
      <c r="W50" s="34" t="s">
        <v>757</v>
      </c>
      <c r="X50" s="57">
        <v>1</v>
      </c>
      <c r="Y50" s="57">
        <v>1</v>
      </c>
      <c r="Z50" s="57">
        <v>0.98129999999999995</v>
      </c>
      <c r="AA50" s="57">
        <v>1</v>
      </c>
      <c r="AB50" s="57">
        <v>1</v>
      </c>
      <c r="AC50" s="33" t="s">
        <v>716</v>
      </c>
      <c r="AD50" s="33" t="s">
        <v>716</v>
      </c>
      <c r="AE50" s="33"/>
      <c r="AF50" s="33" t="s">
        <v>716</v>
      </c>
      <c r="AG50" s="33" t="s">
        <v>716</v>
      </c>
      <c r="AH50" s="33" t="s">
        <v>716</v>
      </c>
      <c r="AI50" s="33"/>
      <c r="AJ50" s="33"/>
      <c r="AK50" s="54" t="s">
        <v>830</v>
      </c>
      <c r="AL50" s="33" t="s">
        <v>874</v>
      </c>
      <c r="AM50" s="33" t="s">
        <v>870</v>
      </c>
      <c r="AN50" s="33" t="s">
        <v>877</v>
      </c>
      <c r="AO50" s="33" t="s">
        <v>872</v>
      </c>
      <c r="AP50" s="55" t="s">
        <v>916</v>
      </c>
      <c r="AQ50" s="56">
        <v>5.9574468085106377E-3</v>
      </c>
    </row>
    <row r="51" spans="1:43" ht="193.8" x14ac:dyDescent="0.3">
      <c r="A51" s="33">
        <v>6</v>
      </c>
      <c r="B51" s="34" t="s">
        <v>751</v>
      </c>
      <c r="C51" s="51" t="s">
        <v>906</v>
      </c>
      <c r="D51" s="33" t="s">
        <v>935</v>
      </c>
      <c r="E51" s="34" t="s">
        <v>755</v>
      </c>
      <c r="F51" s="33" t="s">
        <v>936</v>
      </c>
      <c r="G51" s="33" t="s">
        <v>937</v>
      </c>
      <c r="H51" s="34" t="s">
        <v>938</v>
      </c>
      <c r="I51" s="32" t="s">
        <v>576</v>
      </c>
      <c r="J51" s="52" t="s">
        <v>753</v>
      </c>
      <c r="K51" s="33" t="s">
        <v>578</v>
      </c>
      <c r="L51" s="52" t="s">
        <v>753</v>
      </c>
      <c r="M51" s="33" t="s">
        <v>939</v>
      </c>
      <c r="N51" s="34" t="s">
        <v>88</v>
      </c>
      <c r="O51" s="33" t="s">
        <v>940</v>
      </c>
      <c r="P51" s="34" t="s">
        <v>40</v>
      </c>
      <c r="Q51" s="33" t="s">
        <v>930</v>
      </c>
      <c r="R51" s="34" t="s">
        <v>751</v>
      </c>
      <c r="S51" s="33" t="s">
        <v>906</v>
      </c>
      <c r="T51" s="33" t="s">
        <v>756</v>
      </c>
      <c r="U51" s="34" t="s">
        <v>446</v>
      </c>
      <c r="V51" s="33" t="s">
        <v>445</v>
      </c>
      <c r="W51" s="34" t="s">
        <v>758</v>
      </c>
      <c r="X51" s="57">
        <v>1</v>
      </c>
      <c r="Y51" s="57">
        <v>1</v>
      </c>
      <c r="Z51" s="57">
        <v>0.88970000000000005</v>
      </c>
      <c r="AA51" s="57">
        <v>1</v>
      </c>
      <c r="AB51" s="57">
        <v>1</v>
      </c>
      <c r="AC51" s="33" t="s">
        <v>716</v>
      </c>
      <c r="AD51" s="33" t="s">
        <v>716</v>
      </c>
      <c r="AE51" s="33"/>
      <c r="AF51" s="33" t="s">
        <v>716</v>
      </c>
      <c r="AG51" s="33" t="s">
        <v>716</v>
      </c>
      <c r="AH51" s="33" t="s">
        <v>716</v>
      </c>
      <c r="AI51" s="33"/>
      <c r="AJ51" s="33"/>
      <c r="AK51" s="54" t="s">
        <v>830</v>
      </c>
      <c r="AL51" s="33" t="s">
        <v>874</v>
      </c>
      <c r="AM51" s="33" t="s">
        <v>870</v>
      </c>
      <c r="AN51" s="33" t="s">
        <v>877</v>
      </c>
      <c r="AO51" s="33" t="s">
        <v>872</v>
      </c>
      <c r="AP51" s="55" t="s">
        <v>916</v>
      </c>
      <c r="AQ51" s="56">
        <v>5.9574468085106377E-3</v>
      </c>
    </row>
    <row r="52" spans="1:43" ht="193.8" x14ac:dyDescent="0.3">
      <c r="A52" s="33">
        <v>6</v>
      </c>
      <c r="B52" s="34" t="s">
        <v>751</v>
      </c>
      <c r="C52" s="51" t="s">
        <v>906</v>
      </c>
      <c r="D52" s="33" t="s">
        <v>920</v>
      </c>
      <c r="E52" s="34" t="s">
        <v>752</v>
      </c>
      <c r="F52" s="33" t="s">
        <v>941</v>
      </c>
      <c r="G52" s="33" t="s">
        <v>942</v>
      </c>
      <c r="H52" s="34" t="s">
        <v>943</v>
      </c>
      <c r="I52" s="32" t="s">
        <v>576</v>
      </c>
      <c r="J52" s="52" t="s">
        <v>753</v>
      </c>
      <c r="K52" s="33" t="s">
        <v>578</v>
      </c>
      <c r="L52" s="52" t="s">
        <v>753</v>
      </c>
      <c r="M52" s="33" t="s">
        <v>866</v>
      </c>
      <c r="N52" s="34" t="s">
        <v>20</v>
      </c>
      <c r="O52" s="33" t="s">
        <v>867</v>
      </c>
      <c r="P52" s="34" t="s">
        <v>714</v>
      </c>
      <c r="Q52" s="33" t="s">
        <v>904</v>
      </c>
      <c r="R52" s="34" t="s">
        <v>731</v>
      </c>
      <c r="S52" s="33" t="s">
        <v>906</v>
      </c>
      <c r="T52" s="33" t="s">
        <v>759</v>
      </c>
      <c r="U52" s="34" t="s">
        <v>443</v>
      </c>
      <c r="V52" s="33" t="s">
        <v>438</v>
      </c>
      <c r="W52" s="34" t="s">
        <v>944</v>
      </c>
      <c r="X52" s="57">
        <v>0.8</v>
      </c>
      <c r="Y52" s="57">
        <v>0.8</v>
      </c>
      <c r="Z52" s="57">
        <v>0.82869999999999999</v>
      </c>
      <c r="AA52" s="57">
        <v>0.85</v>
      </c>
      <c r="AB52" s="57">
        <v>0.85</v>
      </c>
      <c r="AC52" s="33" t="s">
        <v>716</v>
      </c>
      <c r="AD52" s="33"/>
      <c r="AE52" s="33"/>
      <c r="AF52" s="33"/>
      <c r="AG52" s="33" t="s">
        <v>716</v>
      </c>
      <c r="AH52" s="33" t="s">
        <v>716</v>
      </c>
      <c r="AI52" s="33"/>
      <c r="AJ52" s="33"/>
      <c r="AK52" s="54" t="s">
        <v>830</v>
      </c>
      <c r="AL52" s="33" t="s">
        <v>869</v>
      </c>
      <c r="AM52" s="33" t="s">
        <v>870</v>
      </c>
      <c r="AN52" s="33" t="s">
        <v>877</v>
      </c>
      <c r="AO52" s="33" t="s">
        <v>875</v>
      </c>
      <c r="AP52" s="55" t="s">
        <v>881</v>
      </c>
      <c r="AQ52" s="56">
        <v>5.9574468085106377E-3</v>
      </c>
    </row>
    <row r="53" spans="1:43" ht="193.8" x14ac:dyDescent="0.3">
      <c r="A53" s="33">
        <v>6</v>
      </c>
      <c r="B53" s="34" t="s">
        <v>751</v>
      </c>
      <c r="C53" s="51" t="s">
        <v>906</v>
      </c>
      <c r="D53" s="33" t="s">
        <v>907</v>
      </c>
      <c r="E53" s="34" t="s">
        <v>735</v>
      </c>
      <c r="F53" s="33" t="s">
        <v>936</v>
      </c>
      <c r="G53" s="33" t="s">
        <v>937</v>
      </c>
      <c r="H53" s="34" t="s">
        <v>938</v>
      </c>
      <c r="I53" s="32" t="s">
        <v>576</v>
      </c>
      <c r="J53" s="52" t="s">
        <v>753</v>
      </c>
      <c r="K53" s="33" t="s">
        <v>578</v>
      </c>
      <c r="L53" s="52" t="s">
        <v>753</v>
      </c>
      <c r="M53" s="33" t="s">
        <v>866</v>
      </c>
      <c r="N53" s="34" t="s">
        <v>20</v>
      </c>
      <c r="O53" s="33" t="s">
        <v>867</v>
      </c>
      <c r="P53" s="34" t="s">
        <v>714</v>
      </c>
      <c r="Q53" s="33" t="s">
        <v>930</v>
      </c>
      <c r="R53" s="34" t="s">
        <v>751</v>
      </c>
      <c r="S53" s="33" t="s">
        <v>906</v>
      </c>
      <c r="T53" s="33" t="s">
        <v>760</v>
      </c>
      <c r="U53" s="34" t="s">
        <v>360</v>
      </c>
      <c r="V53" s="33" t="s">
        <v>350</v>
      </c>
      <c r="W53" s="34" t="s">
        <v>351</v>
      </c>
      <c r="X53" s="53">
        <v>8</v>
      </c>
      <c r="Y53" s="53">
        <v>26</v>
      </c>
      <c r="Z53" s="53">
        <v>8</v>
      </c>
      <c r="AA53" s="53">
        <v>14</v>
      </c>
      <c r="AB53" s="53">
        <v>6</v>
      </c>
      <c r="AC53" s="33" t="s">
        <v>716</v>
      </c>
      <c r="AD53" s="33"/>
      <c r="AE53" s="33"/>
      <c r="AF53" s="33"/>
      <c r="AG53" s="33" t="s">
        <v>716</v>
      </c>
      <c r="AH53" s="33" t="s">
        <v>716</v>
      </c>
      <c r="AI53" s="33"/>
      <c r="AJ53" s="33"/>
      <c r="AK53" s="54" t="s">
        <v>829</v>
      </c>
      <c r="AL53" s="33" t="s">
        <v>869</v>
      </c>
      <c r="AM53" s="33" t="s">
        <v>870</v>
      </c>
      <c r="AN53" s="33" t="s">
        <v>871</v>
      </c>
      <c r="AO53" s="33" t="s">
        <v>875</v>
      </c>
      <c r="AP53" s="55" t="s">
        <v>881</v>
      </c>
      <c r="AQ53" s="56">
        <v>9.0909090909090922E-3</v>
      </c>
    </row>
    <row r="54" spans="1:43" ht="193.8" x14ac:dyDescent="0.3">
      <c r="A54" s="33">
        <v>6</v>
      </c>
      <c r="B54" s="34" t="s">
        <v>751</v>
      </c>
      <c r="C54" s="51" t="s">
        <v>906</v>
      </c>
      <c r="D54" s="33" t="s">
        <v>907</v>
      </c>
      <c r="E54" s="34" t="s">
        <v>735</v>
      </c>
      <c r="F54" s="33" t="s">
        <v>936</v>
      </c>
      <c r="G54" s="33" t="s">
        <v>937</v>
      </c>
      <c r="H54" s="34" t="s">
        <v>938</v>
      </c>
      <c r="I54" s="32" t="s">
        <v>576</v>
      </c>
      <c r="J54" s="52" t="s">
        <v>753</v>
      </c>
      <c r="K54" s="33" t="s">
        <v>578</v>
      </c>
      <c r="L54" s="52" t="s">
        <v>753</v>
      </c>
      <c r="M54" s="33" t="s">
        <v>866</v>
      </c>
      <c r="N54" s="34" t="s">
        <v>20</v>
      </c>
      <c r="O54" s="33" t="s">
        <v>867</v>
      </c>
      <c r="P54" s="34" t="s">
        <v>714</v>
      </c>
      <c r="Q54" s="33" t="s">
        <v>930</v>
      </c>
      <c r="R54" s="34" t="s">
        <v>751</v>
      </c>
      <c r="S54" s="33" t="s">
        <v>906</v>
      </c>
      <c r="T54" s="33" t="s">
        <v>760</v>
      </c>
      <c r="U54" s="34" t="s">
        <v>360</v>
      </c>
      <c r="V54" s="33" t="s">
        <v>352</v>
      </c>
      <c r="W54" s="34" t="s">
        <v>353</v>
      </c>
      <c r="X54" s="53">
        <v>70</v>
      </c>
      <c r="Y54" s="53">
        <v>109</v>
      </c>
      <c r="Z54" s="53">
        <v>71</v>
      </c>
      <c r="AA54" s="53">
        <v>79</v>
      </c>
      <c r="AB54" s="53">
        <v>9</v>
      </c>
      <c r="AC54" s="33" t="s">
        <v>716</v>
      </c>
      <c r="AD54" s="33"/>
      <c r="AE54" s="33"/>
      <c r="AF54" s="33"/>
      <c r="AG54" s="33" t="s">
        <v>716</v>
      </c>
      <c r="AH54" s="33" t="s">
        <v>716</v>
      </c>
      <c r="AI54" s="33"/>
      <c r="AJ54" s="33"/>
      <c r="AK54" s="54" t="s">
        <v>829</v>
      </c>
      <c r="AL54" s="33" t="s">
        <v>869</v>
      </c>
      <c r="AM54" s="33" t="s">
        <v>870</v>
      </c>
      <c r="AN54" s="33" t="s">
        <v>871</v>
      </c>
      <c r="AO54" s="33" t="s">
        <v>875</v>
      </c>
      <c r="AP54" s="55" t="s">
        <v>881</v>
      </c>
      <c r="AQ54" s="56">
        <v>9.0909090909090922E-3</v>
      </c>
    </row>
    <row r="55" spans="1:43" ht="193.8" x14ac:dyDescent="0.3">
      <c r="A55" s="33">
        <v>6</v>
      </c>
      <c r="B55" s="34" t="s">
        <v>751</v>
      </c>
      <c r="C55" s="51" t="s">
        <v>906</v>
      </c>
      <c r="D55" s="33" t="s">
        <v>907</v>
      </c>
      <c r="E55" s="34" t="s">
        <v>735</v>
      </c>
      <c r="F55" s="33" t="s">
        <v>936</v>
      </c>
      <c r="G55" s="33" t="s">
        <v>937</v>
      </c>
      <c r="H55" s="34" t="s">
        <v>938</v>
      </c>
      <c r="I55" s="32" t="s">
        <v>576</v>
      </c>
      <c r="J55" s="52" t="s">
        <v>753</v>
      </c>
      <c r="K55" s="33" t="s">
        <v>578</v>
      </c>
      <c r="L55" s="52" t="s">
        <v>753</v>
      </c>
      <c r="M55" s="33" t="s">
        <v>939</v>
      </c>
      <c r="N55" s="34" t="s">
        <v>38</v>
      </c>
      <c r="O55" s="33" t="s">
        <v>945</v>
      </c>
      <c r="P55" s="34" t="s">
        <v>41</v>
      </c>
      <c r="Q55" s="33" t="s">
        <v>930</v>
      </c>
      <c r="R55" s="34" t="s">
        <v>751</v>
      </c>
      <c r="S55" s="33" t="s">
        <v>906</v>
      </c>
      <c r="T55" s="33" t="s">
        <v>760</v>
      </c>
      <c r="U55" s="34" t="s">
        <v>360</v>
      </c>
      <c r="V55" s="33" t="s">
        <v>761</v>
      </c>
      <c r="W55" s="34" t="s">
        <v>762</v>
      </c>
      <c r="X55" s="57" t="s">
        <v>686</v>
      </c>
      <c r="Y55" s="53" t="s">
        <v>686</v>
      </c>
      <c r="Z55" s="57">
        <v>0.86799999999999999</v>
      </c>
      <c r="AA55" s="57">
        <v>0.9</v>
      </c>
      <c r="AB55" s="57">
        <v>0.9</v>
      </c>
      <c r="AC55" s="33" t="s">
        <v>716</v>
      </c>
      <c r="AD55" s="33" t="s">
        <v>716</v>
      </c>
      <c r="AE55" s="33"/>
      <c r="AF55" s="33" t="s">
        <v>716</v>
      </c>
      <c r="AG55" s="33" t="s">
        <v>716</v>
      </c>
      <c r="AH55" s="33"/>
      <c r="AI55" s="33"/>
      <c r="AJ55" s="33"/>
      <c r="AK55" s="54" t="s">
        <v>831</v>
      </c>
      <c r="AL55" s="33" t="s">
        <v>869</v>
      </c>
      <c r="AM55" s="33" t="s">
        <v>905</v>
      </c>
      <c r="AN55" s="33" t="s">
        <v>877</v>
      </c>
      <c r="AO55" s="33" t="s">
        <v>872</v>
      </c>
      <c r="AP55" s="55" t="s">
        <v>881</v>
      </c>
      <c r="AQ55" s="56">
        <v>5.9574468085106377E-3</v>
      </c>
    </row>
    <row r="56" spans="1:43" ht="193.8" x14ac:dyDescent="0.3">
      <c r="A56" s="33">
        <v>6</v>
      </c>
      <c r="B56" s="34" t="s">
        <v>751</v>
      </c>
      <c r="C56" s="51" t="s">
        <v>906</v>
      </c>
      <c r="D56" s="33" t="s">
        <v>946</v>
      </c>
      <c r="E56" s="34" t="s">
        <v>80</v>
      </c>
      <c r="F56" s="33" t="s">
        <v>921</v>
      </c>
      <c r="G56" s="33" t="s">
        <v>922</v>
      </c>
      <c r="H56" s="34" t="s">
        <v>923</v>
      </c>
      <c r="I56" s="32" t="s">
        <v>572</v>
      </c>
      <c r="J56" s="52" t="s">
        <v>763</v>
      </c>
      <c r="K56" s="33" t="s">
        <v>574</v>
      </c>
      <c r="L56" s="52" t="s">
        <v>764</v>
      </c>
      <c r="M56" s="33" t="s">
        <v>866</v>
      </c>
      <c r="N56" s="34" t="s">
        <v>20</v>
      </c>
      <c r="O56" s="33" t="s">
        <v>867</v>
      </c>
      <c r="P56" s="34" t="s">
        <v>714</v>
      </c>
      <c r="Q56" s="33" t="s">
        <v>930</v>
      </c>
      <c r="R56" s="34" t="s">
        <v>751</v>
      </c>
      <c r="S56" s="33" t="s">
        <v>906</v>
      </c>
      <c r="T56" s="33" t="s">
        <v>765</v>
      </c>
      <c r="U56" s="34" t="s">
        <v>386</v>
      </c>
      <c r="V56" s="33" t="s">
        <v>381</v>
      </c>
      <c r="W56" s="34" t="s">
        <v>947</v>
      </c>
      <c r="X56" s="57">
        <v>0.25</v>
      </c>
      <c r="Y56" s="57">
        <v>1</v>
      </c>
      <c r="Z56" s="57">
        <v>0.16669999999999999</v>
      </c>
      <c r="AA56" s="57">
        <v>0.5</v>
      </c>
      <c r="AB56" s="57">
        <v>0.25</v>
      </c>
      <c r="AC56" s="33" t="s">
        <v>716</v>
      </c>
      <c r="AD56" s="33"/>
      <c r="AE56" s="33"/>
      <c r="AF56" s="33"/>
      <c r="AG56" s="33" t="s">
        <v>716</v>
      </c>
      <c r="AH56" s="33" t="s">
        <v>716</v>
      </c>
      <c r="AI56" s="33"/>
      <c r="AJ56" s="33"/>
      <c r="AK56" s="54" t="s">
        <v>830</v>
      </c>
      <c r="AL56" s="33" t="s">
        <v>874</v>
      </c>
      <c r="AM56" s="33" t="s">
        <v>870</v>
      </c>
      <c r="AN56" s="33" t="s">
        <v>877</v>
      </c>
      <c r="AO56" s="33" t="s">
        <v>875</v>
      </c>
      <c r="AP56" s="55" t="s">
        <v>881</v>
      </c>
      <c r="AQ56" s="56">
        <v>5.9574468085106377E-3</v>
      </c>
    </row>
    <row r="57" spans="1:43" ht="193.8" x14ac:dyDescent="0.3">
      <c r="A57" s="33">
        <v>6</v>
      </c>
      <c r="B57" s="34" t="s">
        <v>751</v>
      </c>
      <c r="C57" s="51" t="s">
        <v>906</v>
      </c>
      <c r="D57" s="33" t="s">
        <v>946</v>
      </c>
      <c r="E57" s="34" t="s">
        <v>80</v>
      </c>
      <c r="F57" s="33" t="s">
        <v>948</v>
      </c>
      <c r="G57" s="33" t="s">
        <v>922</v>
      </c>
      <c r="H57" s="34" t="s">
        <v>949</v>
      </c>
      <c r="I57" s="32" t="s">
        <v>572</v>
      </c>
      <c r="J57" s="52" t="s">
        <v>763</v>
      </c>
      <c r="K57" s="33" t="s">
        <v>574</v>
      </c>
      <c r="L57" s="52" t="s">
        <v>764</v>
      </c>
      <c r="M57" s="33" t="s">
        <v>950</v>
      </c>
      <c r="N57" s="34" t="s">
        <v>32</v>
      </c>
      <c r="O57" s="33" t="s">
        <v>951</v>
      </c>
      <c r="P57" s="34" t="s">
        <v>35</v>
      </c>
      <c r="Q57" s="33" t="s">
        <v>930</v>
      </c>
      <c r="R57" s="34" t="s">
        <v>751</v>
      </c>
      <c r="S57" s="33" t="s">
        <v>906</v>
      </c>
      <c r="T57" s="33" t="s">
        <v>765</v>
      </c>
      <c r="U57" s="34" t="s">
        <v>386</v>
      </c>
      <c r="V57" s="33" t="s">
        <v>379</v>
      </c>
      <c r="W57" s="34" t="s">
        <v>380</v>
      </c>
      <c r="X57" s="57">
        <v>0.25</v>
      </c>
      <c r="Y57" s="57">
        <v>1</v>
      </c>
      <c r="Z57" s="57">
        <v>0.25</v>
      </c>
      <c r="AA57" s="57">
        <v>0.5</v>
      </c>
      <c r="AB57" s="57">
        <v>0.25</v>
      </c>
      <c r="AC57" s="33" t="s">
        <v>716</v>
      </c>
      <c r="AD57" s="33"/>
      <c r="AE57" s="33"/>
      <c r="AF57" s="33"/>
      <c r="AG57" s="33" t="s">
        <v>716</v>
      </c>
      <c r="AH57" s="33" t="s">
        <v>716</v>
      </c>
      <c r="AI57" s="33"/>
      <c r="AJ57" s="33"/>
      <c r="AK57" s="54" t="s">
        <v>830</v>
      </c>
      <c r="AL57" s="33" t="s">
        <v>869</v>
      </c>
      <c r="AM57" s="33" t="s">
        <v>870</v>
      </c>
      <c r="AN57" s="33" t="s">
        <v>877</v>
      </c>
      <c r="AO57" s="33" t="s">
        <v>917</v>
      </c>
      <c r="AP57" s="55" t="s">
        <v>896</v>
      </c>
      <c r="AQ57" s="56">
        <v>5.9574468085106377E-3</v>
      </c>
    </row>
    <row r="58" spans="1:43" ht="193.8" x14ac:dyDescent="0.3">
      <c r="A58" s="33">
        <v>6</v>
      </c>
      <c r="B58" s="34" t="s">
        <v>751</v>
      </c>
      <c r="C58" s="51" t="s">
        <v>906</v>
      </c>
      <c r="D58" s="33" t="s">
        <v>946</v>
      </c>
      <c r="E58" s="34" t="s">
        <v>80</v>
      </c>
      <c r="F58" s="33" t="s">
        <v>921</v>
      </c>
      <c r="G58" s="33" t="s">
        <v>922</v>
      </c>
      <c r="H58" s="34" t="s">
        <v>923</v>
      </c>
      <c r="I58" s="32" t="s">
        <v>572</v>
      </c>
      <c r="J58" s="52" t="s">
        <v>763</v>
      </c>
      <c r="K58" s="33" t="s">
        <v>574</v>
      </c>
      <c r="L58" s="52" t="s">
        <v>764</v>
      </c>
      <c r="M58" s="33" t="s">
        <v>866</v>
      </c>
      <c r="N58" s="34" t="s">
        <v>20</v>
      </c>
      <c r="O58" s="33" t="s">
        <v>867</v>
      </c>
      <c r="P58" s="34" t="s">
        <v>714</v>
      </c>
      <c r="Q58" s="33" t="s">
        <v>930</v>
      </c>
      <c r="R58" s="34" t="s">
        <v>751</v>
      </c>
      <c r="S58" s="33" t="s">
        <v>906</v>
      </c>
      <c r="T58" s="33" t="s">
        <v>765</v>
      </c>
      <c r="U58" s="34" t="s">
        <v>386</v>
      </c>
      <c r="V58" s="33" t="s">
        <v>377</v>
      </c>
      <c r="W58" s="34" t="s">
        <v>378</v>
      </c>
      <c r="X58" s="57">
        <v>0.85</v>
      </c>
      <c r="Y58" s="57" t="s">
        <v>686</v>
      </c>
      <c r="Z58" s="57">
        <v>0.95830000000000004</v>
      </c>
      <c r="AA58" s="57">
        <v>0.85</v>
      </c>
      <c r="AB58" s="57">
        <v>0.85</v>
      </c>
      <c r="AC58" s="33" t="s">
        <v>716</v>
      </c>
      <c r="AD58" s="33"/>
      <c r="AE58" s="33"/>
      <c r="AF58" s="33"/>
      <c r="AG58" s="33" t="s">
        <v>716</v>
      </c>
      <c r="AH58" s="33"/>
      <c r="AI58" s="33"/>
      <c r="AJ58" s="33"/>
      <c r="AK58" s="54" t="s">
        <v>830</v>
      </c>
      <c r="AL58" s="33" t="s">
        <v>869</v>
      </c>
      <c r="AM58" s="33" t="s">
        <v>870</v>
      </c>
      <c r="AN58" s="33" t="s">
        <v>877</v>
      </c>
      <c r="AO58" s="33" t="s">
        <v>928</v>
      </c>
      <c r="AP58" s="55" t="s">
        <v>891</v>
      </c>
      <c r="AQ58" s="56">
        <v>5.9574468085106377E-3</v>
      </c>
    </row>
    <row r="59" spans="1:43" ht="193.8" x14ac:dyDescent="0.3">
      <c r="A59" s="33">
        <v>6</v>
      </c>
      <c r="B59" s="34" t="s">
        <v>751</v>
      </c>
      <c r="C59" s="51" t="s">
        <v>906</v>
      </c>
      <c r="D59" s="33" t="s">
        <v>946</v>
      </c>
      <c r="E59" s="34" t="s">
        <v>80</v>
      </c>
      <c r="F59" s="33" t="s">
        <v>952</v>
      </c>
      <c r="G59" s="33" t="s">
        <v>922</v>
      </c>
      <c r="H59" s="34" t="s">
        <v>953</v>
      </c>
      <c r="I59" s="32" t="s">
        <v>576</v>
      </c>
      <c r="J59" s="52" t="s">
        <v>753</v>
      </c>
      <c r="K59" s="33" t="s">
        <v>578</v>
      </c>
      <c r="L59" s="52" t="s">
        <v>753</v>
      </c>
      <c r="M59" s="33" t="s">
        <v>950</v>
      </c>
      <c r="N59" s="34" t="s">
        <v>32</v>
      </c>
      <c r="O59" s="33" t="s">
        <v>954</v>
      </c>
      <c r="P59" s="34" t="s">
        <v>33</v>
      </c>
      <c r="Q59" s="33" t="s">
        <v>930</v>
      </c>
      <c r="R59" s="34" t="s">
        <v>751</v>
      </c>
      <c r="S59" s="33" t="s">
        <v>906</v>
      </c>
      <c r="T59" s="33" t="s">
        <v>765</v>
      </c>
      <c r="U59" s="34" t="s">
        <v>386</v>
      </c>
      <c r="V59" s="33" t="s">
        <v>367</v>
      </c>
      <c r="W59" s="34" t="s">
        <v>368</v>
      </c>
      <c r="X59" s="57">
        <v>0.6</v>
      </c>
      <c r="Y59" s="57" t="s">
        <v>686</v>
      </c>
      <c r="Z59" s="57">
        <v>0.5</v>
      </c>
      <c r="AA59" s="57">
        <v>0.6</v>
      </c>
      <c r="AB59" s="57">
        <v>0.6</v>
      </c>
      <c r="AC59" s="33" t="s">
        <v>716</v>
      </c>
      <c r="AD59" s="33"/>
      <c r="AE59" s="33"/>
      <c r="AF59" s="33"/>
      <c r="AG59" s="33" t="s">
        <v>716</v>
      </c>
      <c r="AH59" s="33"/>
      <c r="AI59" s="33"/>
      <c r="AJ59" s="33"/>
      <c r="AK59" s="54" t="s">
        <v>830</v>
      </c>
      <c r="AL59" s="33" t="s">
        <v>869</v>
      </c>
      <c r="AM59" s="33" t="s">
        <v>870</v>
      </c>
      <c r="AN59" s="33" t="s">
        <v>893</v>
      </c>
      <c r="AO59" s="33" t="s">
        <v>917</v>
      </c>
      <c r="AP59" s="55" t="s">
        <v>896</v>
      </c>
      <c r="AQ59" s="56">
        <v>9.6969696969696987E-3</v>
      </c>
    </row>
    <row r="60" spans="1:43" ht="193.8" x14ac:dyDescent="0.3">
      <c r="A60" s="33">
        <v>6</v>
      </c>
      <c r="B60" s="34" t="s">
        <v>751</v>
      </c>
      <c r="C60" s="51" t="s">
        <v>906</v>
      </c>
      <c r="D60" s="33" t="s">
        <v>946</v>
      </c>
      <c r="E60" s="34" t="s">
        <v>80</v>
      </c>
      <c r="F60" s="33" t="s">
        <v>948</v>
      </c>
      <c r="G60" s="33" t="s">
        <v>922</v>
      </c>
      <c r="H60" s="34" t="s">
        <v>949</v>
      </c>
      <c r="I60" s="32" t="s">
        <v>576</v>
      </c>
      <c r="J60" s="52" t="s">
        <v>753</v>
      </c>
      <c r="K60" s="33" t="s">
        <v>578</v>
      </c>
      <c r="L60" s="52" t="s">
        <v>753</v>
      </c>
      <c r="M60" s="33" t="s">
        <v>950</v>
      </c>
      <c r="N60" s="34" t="s">
        <v>32</v>
      </c>
      <c r="O60" s="33" t="s">
        <v>955</v>
      </c>
      <c r="P60" s="34" t="s">
        <v>37</v>
      </c>
      <c r="Q60" s="33" t="s">
        <v>930</v>
      </c>
      <c r="R60" s="34" t="s">
        <v>751</v>
      </c>
      <c r="S60" s="33" t="s">
        <v>906</v>
      </c>
      <c r="T60" s="33" t="s">
        <v>765</v>
      </c>
      <c r="U60" s="34" t="s">
        <v>386</v>
      </c>
      <c r="V60" s="33" t="s">
        <v>372</v>
      </c>
      <c r="W60" s="34" t="s">
        <v>956</v>
      </c>
      <c r="X60" s="57">
        <v>0.2</v>
      </c>
      <c r="Y60" s="57" t="s">
        <v>686</v>
      </c>
      <c r="Z60" s="57">
        <v>0.52410000000000001</v>
      </c>
      <c r="AA60" s="57">
        <v>0.5</v>
      </c>
      <c r="AB60" s="57">
        <v>0.5</v>
      </c>
      <c r="AC60" s="33" t="s">
        <v>716</v>
      </c>
      <c r="AD60" s="33"/>
      <c r="AE60" s="33"/>
      <c r="AF60" s="33"/>
      <c r="AG60" s="33" t="s">
        <v>716</v>
      </c>
      <c r="AH60" s="33"/>
      <c r="AI60" s="33"/>
      <c r="AJ60" s="33"/>
      <c r="AK60" s="54" t="s">
        <v>830</v>
      </c>
      <c r="AL60" s="33" t="s">
        <v>869</v>
      </c>
      <c r="AM60" s="33" t="s">
        <v>870</v>
      </c>
      <c r="AN60" s="33" t="s">
        <v>877</v>
      </c>
      <c r="AO60" s="33" t="s">
        <v>917</v>
      </c>
      <c r="AP60" s="55" t="s">
        <v>896</v>
      </c>
      <c r="AQ60" s="56">
        <v>5.9574468085106377E-3</v>
      </c>
    </row>
    <row r="61" spans="1:43" ht="193.8" x14ac:dyDescent="0.3">
      <c r="A61" s="33">
        <v>6</v>
      </c>
      <c r="B61" s="34" t="s">
        <v>751</v>
      </c>
      <c r="C61" s="51" t="s">
        <v>906</v>
      </c>
      <c r="D61" s="33" t="s">
        <v>946</v>
      </c>
      <c r="E61" s="34" t="s">
        <v>80</v>
      </c>
      <c r="F61" s="33" t="s">
        <v>921</v>
      </c>
      <c r="G61" s="33" t="s">
        <v>922</v>
      </c>
      <c r="H61" s="34" t="s">
        <v>923</v>
      </c>
      <c r="I61" s="32" t="s">
        <v>572</v>
      </c>
      <c r="J61" s="52" t="s">
        <v>763</v>
      </c>
      <c r="K61" s="33" t="s">
        <v>574</v>
      </c>
      <c r="L61" s="52" t="s">
        <v>764</v>
      </c>
      <c r="M61" s="33" t="s">
        <v>866</v>
      </c>
      <c r="N61" s="34" t="s">
        <v>20</v>
      </c>
      <c r="O61" s="33" t="s">
        <v>867</v>
      </c>
      <c r="P61" s="34" t="s">
        <v>714</v>
      </c>
      <c r="Q61" s="33" t="s">
        <v>930</v>
      </c>
      <c r="R61" s="34" t="s">
        <v>751</v>
      </c>
      <c r="S61" s="33" t="s">
        <v>906</v>
      </c>
      <c r="T61" s="33" t="s">
        <v>765</v>
      </c>
      <c r="U61" s="34" t="s">
        <v>386</v>
      </c>
      <c r="V61" s="33" t="s">
        <v>766</v>
      </c>
      <c r="W61" s="34" t="s">
        <v>383</v>
      </c>
      <c r="X61" s="53" t="s">
        <v>686</v>
      </c>
      <c r="Y61" s="53" t="s">
        <v>686</v>
      </c>
      <c r="Z61" s="53" t="s">
        <v>686</v>
      </c>
      <c r="AA61" s="53">
        <v>344</v>
      </c>
      <c r="AB61" s="53">
        <v>344</v>
      </c>
      <c r="AC61" s="33" t="s">
        <v>716</v>
      </c>
      <c r="AD61" s="33"/>
      <c r="AE61" s="33"/>
      <c r="AF61" s="33"/>
      <c r="AG61" s="33" t="s">
        <v>716</v>
      </c>
      <c r="AH61" s="33"/>
      <c r="AI61" s="33"/>
      <c r="AJ61" s="33"/>
      <c r="AK61" s="54" t="s">
        <v>829</v>
      </c>
      <c r="AL61" s="33" t="s">
        <v>874</v>
      </c>
      <c r="AM61" s="33" t="s">
        <v>870</v>
      </c>
      <c r="AN61" s="33" t="s">
        <v>893</v>
      </c>
      <c r="AO61" s="33" t="s">
        <v>872</v>
      </c>
      <c r="AP61" s="55" t="s">
        <v>881</v>
      </c>
      <c r="AQ61" s="56">
        <v>9.6969696969696987E-3</v>
      </c>
    </row>
    <row r="62" spans="1:43" ht="193.8" x14ac:dyDescent="0.3">
      <c r="A62" s="33">
        <v>6</v>
      </c>
      <c r="B62" s="34" t="s">
        <v>751</v>
      </c>
      <c r="C62" s="51" t="s">
        <v>906</v>
      </c>
      <c r="D62" s="33" t="s">
        <v>907</v>
      </c>
      <c r="E62" s="34" t="s">
        <v>735</v>
      </c>
      <c r="F62" s="33" t="s">
        <v>936</v>
      </c>
      <c r="G62" s="33" t="s">
        <v>937</v>
      </c>
      <c r="H62" s="34" t="s">
        <v>938</v>
      </c>
      <c r="I62" s="32" t="s">
        <v>576</v>
      </c>
      <c r="J62" s="52" t="s">
        <v>753</v>
      </c>
      <c r="K62" s="33" t="s">
        <v>578</v>
      </c>
      <c r="L62" s="52" t="s">
        <v>753</v>
      </c>
      <c r="M62" s="33" t="s">
        <v>866</v>
      </c>
      <c r="N62" s="34" t="s">
        <v>20</v>
      </c>
      <c r="O62" s="33" t="s">
        <v>867</v>
      </c>
      <c r="P62" s="34" t="s">
        <v>714</v>
      </c>
      <c r="Q62" s="33" t="s">
        <v>930</v>
      </c>
      <c r="R62" s="34" t="s">
        <v>751</v>
      </c>
      <c r="S62" s="33" t="s">
        <v>906</v>
      </c>
      <c r="T62" s="33" t="s">
        <v>767</v>
      </c>
      <c r="U62" s="34" t="s">
        <v>768</v>
      </c>
      <c r="V62" s="33" t="s">
        <v>420</v>
      </c>
      <c r="W62" s="34" t="s">
        <v>957</v>
      </c>
      <c r="X62" s="57">
        <v>1</v>
      </c>
      <c r="Y62" s="57">
        <v>1</v>
      </c>
      <c r="Z62" s="57">
        <v>0.9</v>
      </c>
      <c r="AA62" s="57">
        <v>1</v>
      </c>
      <c r="AB62" s="57">
        <v>1</v>
      </c>
      <c r="AC62" s="33" t="s">
        <v>716</v>
      </c>
      <c r="AD62" s="33"/>
      <c r="AE62" s="33"/>
      <c r="AF62" s="33"/>
      <c r="AG62" s="33" t="s">
        <v>716</v>
      </c>
      <c r="AH62" s="33" t="s">
        <v>716</v>
      </c>
      <c r="AI62" s="33"/>
      <c r="AJ62" s="33"/>
      <c r="AK62" s="54" t="s">
        <v>830</v>
      </c>
      <c r="AL62" s="33" t="s">
        <v>874</v>
      </c>
      <c r="AM62" s="33" t="s">
        <v>870</v>
      </c>
      <c r="AN62" s="33" t="s">
        <v>877</v>
      </c>
      <c r="AO62" s="33" t="s">
        <v>917</v>
      </c>
      <c r="AP62" s="55" t="s">
        <v>896</v>
      </c>
      <c r="AQ62" s="56">
        <v>5.9574468085106377E-3</v>
      </c>
    </row>
    <row r="63" spans="1:43" ht="193.8" x14ac:dyDescent="0.3">
      <c r="A63" s="33">
        <v>6</v>
      </c>
      <c r="B63" s="34" t="s">
        <v>751</v>
      </c>
      <c r="C63" s="51" t="s">
        <v>906</v>
      </c>
      <c r="D63" s="33" t="s">
        <v>907</v>
      </c>
      <c r="E63" s="34" t="s">
        <v>735</v>
      </c>
      <c r="F63" s="33" t="s">
        <v>936</v>
      </c>
      <c r="G63" s="33" t="s">
        <v>937</v>
      </c>
      <c r="H63" s="34" t="s">
        <v>938</v>
      </c>
      <c r="I63" s="32" t="s">
        <v>576</v>
      </c>
      <c r="J63" s="52" t="s">
        <v>753</v>
      </c>
      <c r="K63" s="33" t="s">
        <v>578</v>
      </c>
      <c r="L63" s="52" t="s">
        <v>753</v>
      </c>
      <c r="M63" s="33" t="s">
        <v>866</v>
      </c>
      <c r="N63" s="34" t="s">
        <v>20</v>
      </c>
      <c r="O63" s="33" t="s">
        <v>867</v>
      </c>
      <c r="P63" s="34" t="s">
        <v>714</v>
      </c>
      <c r="Q63" s="33" t="s">
        <v>930</v>
      </c>
      <c r="R63" s="34" t="s">
        <v>751</v>
      </c>
      <c r="S63" s="33" t="s">
        <v>906</v>
      </c>
      <c r="T63" s="33" t="s">
        <v>767</v>
      </c>
      <c r="U63" s="34" t="s">
        <v>768</v>
      </c>
      <c r="V63" s="33" t="s">
        <v>421</v>
      </c>
      <c r="W63" s="34" t="s">
        <v>422</v>
      </c>
      <c r="X63" s="57">
        <v>1</v>
      </c>
      <c r="Y63" s="57" t="s">
        <v>686</v>
      </c>
      <c r="Z63" s="57">
        <v>0.70809999999999995</v>
      </c>
      <c r="AA63" s="57">
        <v>1</v>
      </c>
      <c r="AB63" s="57">
        <v>0.8</v>
      </c>
      <c r="AC63" s="33" t="s">
        <v>716</v>
      </c>
      <c r="AD63" s="33" t="s">
        <v>716</v>
      </c>
      <c r="AE63" s="33"/>
      <c r="AF63" s="33" t="s">
        <v>716</v>
      </c>
      <c r="AG63" s="33" t="s">
        <v>716</v>
      </c>
      <c r="AH63" s="33"/>
      <c r="AI63" s="33"/>
      <c r="AJ63" s="33"/>
      <c r="AK63" s="54" t="s">
        <v>831</v>
      </c>
      <c r="AL63" s="33" t="s">
        <v>874</v>
      </c>
      <c r="AM63" s="33" t="s">
        <v>870</v>
      </c>
      <c r="AN63" s="33" t="s">
        <v>877</v>
      </c>
      <c r="AO63" s="33" t="s">
        <v>928</v>
      </c>
      <c r="AP63" s="55" t="s">
        <v>873</v>
      </c>
      <c r="AQ63" s="56">
        <v>5.9574468085106377E-3</v>
      </c>
    </row>
    <row r="64" spans="1:43" ht="193.8" x14ac:dyDescent="0.3">
      <c r="A64" s="33">
        <v>6</v>
      </c>
      <c r="B64" s="34" t="s">
        <v>751</v>
      </c>
      <c r="C64" s="51" t="s">
        <v>906</v>
      </c>
      <c r="D64" s="33" t="s">
        <v>958</v>
      </c>
      <c r="E64" s="34" t="s">
        <v>769</v>
      </c>
      <c r="F64" s="33" t="s">
        <v>941</v>
      </c>
      <c r="G64" s="33" t="s">
        <v>942</v>
      </c>
      <c r="H64" s="34" t="s">
        <v>943</v>
      </c>
      <c r="I64" s="32" t="s">
        <v>576</v>
      </c>
      <c r="J64" s="52" t="s">
        <v>753</v>
      </c>
      <c r="K64" s="33" t="s">
        <v>578</v>
      </c>
      <c r="L64" s="52" t="s">
        <v>753</v>
      </c>
      <c r="M64" s="33" t="s">
        <v>866</v>
      </c>
      <c r="N64" s="34" t="s">
        <v>20</v>
      </c>
      <c r="O64" s="33" t="s">
        <v>867</v>
      </c>
      <c r="P64" s="34" t="s">
        <v>714</v>
      </c>
      <c r="Q64" s="33" t="s">
        <v>930</v>
      </c>
      <c r="R64" s="34" t="s">
        <v>751</v>
      </c>
      <c r="S64" s="33" t="s">
        <v>906</v>
      </c>
      <c r="T64" s="33" t="s">
        <v>770</v>
      </c>
      <c r="U64" s="34" t="s">
        <v>460</v>
      </c>
      <c r="V64" s="33" t="s">
        <v>455</v>
      </c>
      <c r="W64" s="34" t="s">
        <v>771</v>
      </c>
      <c r="X64" s="57">
        <v>0.5</v>
      </c>
      <c r="Y64" s="57">
        <v>1</v>
      </c>
      <c r="Z64" s="57">
        <v>0.5</v>
      </c>
      <c r="AA64" s="57">
        <v>0.75</v>
      </c>
      <c r="AB64" s="57">
        <v>0.25</v>
      </c>
      <c r="AC64" s="33" t="s">
        <v>716</v>
      </c>
      <c r="AD64" s="33"/>
      <c r="AE64" s="33"/>
      <c r="AF64" s="33"/>
      <c r="AG64" s="33" t="s">
        <v>716</v>
      </c>
      <c r="AH64" s="33" t="s">
        <v>716</v>
      </c>
      <c r="AI64" s="33"/>
      <c r="AJ64" s="33"/>
      <c r="AK64" s="54" t="s">
        <v>830</v>
      </c>
      <c r="AL64" s="33" t="s">
        <v>869</v>
      </c>
      <c r="AM64" s="33" t="s">
        <v>870</v>
      </c>
      <c r="AN64" s="33" t="s">
        <v>877</v>
      </c>
      <c r="AO64" s="33" t="s">
        <v>917</v>
      </c>
      <c r="AP64" s="55" t="s">
        <v>896</v>
      </c>
      <c r="AQ64" s="56">
        <v>5.9574468085106377E-3</v>
      </c>
    </row>
    <row r="65" spans="1:43" ht="193.8" x14ac:dyDescent="0.3">
      <c r="A65" s="33">
        <v>6</v>
      </c>
      <c r="B65" s="34" t="s">
        <v>751</v>
      </c>
      <c r="C65" s="51" t="s">
        <v>885</v>
      </c>
      <c r="D65" s="33" t="s">
        <v>886</v>
      </c>
      <c r="E65" s="34" t="s">
        <v>121</v>
      </c>
      <c r="F65" s="33" t="s">
        <v>959</v>
      </c>
      <c r="G65" s="33" t="s">
        <v>942</v>
      </c>
      <c r="H65" s="34" t="s">
        <v>960</v>
      </c>
      <c r="I65" s="32" t="s">
        <v>576</v>
      </c>
      <c r="J65" s="52" t="s">
        <v>753</v>
      </c>
      <c r="K65" s="33" t="s">
        <v>578</v>
      </c>
      <c r="L65" s="52" t="s">
        <v>753</v>
      </c>
      <c r="M65" s="33" t="s">
        <v>866</v>
      </c>
      <c r="N65" s="34" t="s">
        <v>20</v>
      </c>
      <c r="O65" s="33" t="s">
        <v>867</v>
      </c>
      <c r="P65" s="34" t="s">
        <v>714</v>
      </c>
      <c r="Q65" s="33" t="s">
        <v>930</v>
      </c>
      <c r="R65" s="34" t="s">
        <v>751</v>
      </c>
      <c r="S65" s="33" t="s">
        <v>906</v>
      </c>
      <c r="T65" s="33" t="s">
        <v>772</v>
      </c>
      <c r="U65" s="34" t="s">
        <v>773</v>
      </c>
      <c r="V65" s="33" t="s">
        <v>448</v>
      </c>
      <c r="W65" s="34" t="s">
        <v>449</v>
      </c>
      <c r="X65" s="57">
        <v>0.25</v>
      </c>
      <c r="Y65" s="57">
        <v>1</v>
      </c>
      <c r="Z65" s="58">
        <v>0.16750000000000001</v>
      </c>
      <c r="AA65" s="58">
        <v>1.25</v>
      </c>
      <c r="AB65" s="58">
        <v>1</v>
      </c>
      <c r="AC65" s="33" t="s">
        <v>716</v>
      </c>
      <c r="AD65" s="33"/>
      <c r="AE65" s="33"/>
      <c r="AF65" s="33"/>
      <c r="AG65" s="33" t="s">
        <v>716</v>
      </c>
      <c r="AH65" s="33" t="s">
        <v>716</v>
      </c>
      <c r="AI65" s="33"/>
      <c r="AJ65" s="33"/>
      <c r="AK65" s="54" t="s">
        <v>831</v>
      </c>
      <c r="AL65" s="33" t="s">
        <v>869</v>
      </c>
      <c r="AM65" s="33" t="s">
        <v>870</v>
      </c>
      <c r="AN65" s="33" t="s">
        <v>871</v>
      </c>
      <c r="AO65" s="33" t="s">
        <v>875</v>
      </c>
      <c r="AP65" s="55" t="s">
        <v>881</v>
      </c>
      <c r="AQ65" s="56">
        <v>9.0909090909090922E-3</v>
      </c>
    </row>
    <row r="66" spans="1:43" ht="193.8" x14ac:dyDescent="0.3">
      <c r="A66" s="33">
        <v>6</v>
      </c>
      <c r="B66" s="34" t="s">
        <v>751</v>
      </c>
      <c r="C66" s="51" t="s">
        <v>885</v>
      </c>
      <c r="D66" s="33" t="s">
        <v>886</v>
      </c>
      <c r="E66" s="34" t="s">
        <v>121</v>
      </c>
      <c r="F66" s="33" t="s">
        <v>959</v>
      </c>
      <c r="G66" s="33" t="s">
        <v>942</v>
      </c>
      <c r="H66" s="34" t="s">
        <v>960</v>
      </c>
      <c r="I66" s="32" t="s">
        <v>576</v>
      </c>
      <c r="J66" s="52" t="s">
        <v>753</v>
      </c>
      <c r="K66" s="33" t="s">
        <v>578</v>
      </c>
      <c r="L66" s="52" t="s">
        <v>753</v>
      </c>
      <c r="M66" s="33" t="s">
        <v>866</v>
      </c>
      <c r="N66" s="34" t="s">
        <v>20</v>
      </c>
      <c r="O66" s="33" t="s">
        <v>867</v>
      </c>
      <c r="P66" s="34" t="s">
        <v>714</v>
      </c>
      <c r="Q66" s="33" t="s">
        <v>930</v>
      </c>
      <c r="R66" s="34" t="s">
        <v>751</v>
      </c>
      <c r="S66" s="33" t="s">
        <v>906</v>
      </c>
      <c r="T66" s="33" t="s">
        <v>774</v>
      </c>
      <c r="U66" s="34" t="s">
        <v>442</v>
      </c>
      <c r="V66" s="33" t="s">
        <v>425</v>
      </c>
      <c r="W66" s="34" t="s">
        <v>961</v>
      </c>
      <c r="X66" s="53">
        <v>10</v>
      </c>
      <c r="Y66" s="53">
        <v>32</v>
      </c>
      <c r="Z66" s="53">
        <v>10</v>
      </c>
      <c r="AA66" s="53">
        <v>18</v>
      </c>
      <c r="AB66" s="53">
        <v>8</v>
      </c>
      <c r="AC66" s="33" t="s">
        <v>716</v>
      </c>
      <c r="AD66" s="33"/>
      <c r="AE66" s="33"/>
      <c r="AF66" s="33"/>
      <c r="AG66" s="33" t="s">
        <v>716</v>
      </c>
      <c r="AH66" s="33" t="s">
        <v>716</v>
      </c>
      <c r="AI66" s="33"/>
      <c r="AJ66" s="33"/>
      <c r="AK66" s="54" t="s">
        <v>829</v>
      </c>
      <c r="AL66" s="33" t="s">
        <v>869</v>
      </c>
      <c r="AM66" s="33" t="s">
        <v>870</v>
      </c>
      <c r="AN66" s="33" t="s">
        <v>877</v>
      </c>
      <c r="AO66" s="33" t="s">
        <v>875</v>
      </c>
      <c r="AP66" s="55" t="s">
        <v>891</v>
      </c>
      <c r="AQ66" s="56">
        <v>5.9574468085106377E-3</v>
      </c>
    </row>
    <row r="67" spans="1:43" ht="193.8" x14ac:dyDescent="0.3">
      <c r="A67" s="33">
        <v>6</v>
      </c>
      <c r="B67" s="34" t="s">
        <v>751</v>
      </c>
      <c r="C67" s="51" t="s">
        <v>885</v>
      </c>
      <c r="D67" s="33" t="s">
        <v>886</v>
      </c>
      <c r="E67" s="34" t="s">
        <v>121</v>
      </c>
      <c r="F67" s="33" t="s">
        <v>959</v>
      </c>
      <c r="G67" s="33" t="s">
        <v>942</v>
      </c>
      <c r="H67" s="34" t="s">
        <v>960</v>
      </c>
      <c r="I67" s="32" t="s">
        <v>576</v>
      </c>
      <c r="J67" s="52" t="s">
        <v>753</v>
      </c>
      <c r="K67" s="33" t="s">
        <v>578</v>
      </c>
      <c r="L67" s="52" t="s">
        <v>753</v>
      </c>
      <c r="M67" s="33" t="s">
        <v>866</v>
      </c>
      <c r="N67" s="34" t="s">
        <v>20</v>
      </c>
      <c r="O67" s="33" t="s">
        <v>867</v>
      </c>
      <c r="P67" s="34" t="s">
        <v>714</v>
      </c>
      <c r="Q67" s="33" t="s">
        <v>930</v>
      </c>
      <c r="R67" s="34" t="s">
        <v>751</v>
      </c>
      <c r="S67" s="33" t="s">
        <v>906</v>
      </c>
      <c r="T67" s="33" t="s">
        <v>774</v>
      </c>
      <c r="U67" s="34" t="s">
        <v>442</v>
      </c>
      <c r="V67" s="33" t="s">
        <v>426</v>
      </c>
      <c r="W67" s="34" t="s">
        <v>775</v>
      </c>
      <c r="X67" s="53">
        <v>50</v>
      </c>
      <c r="Y67" s="53">
        <v>210</v>
      </c>
      <c r="Z67" s="53">
        <v>64</v>
      </c>
      <c r="AA67" s="53">
        <v>100</v>
      </c>
      <c r="AB67" s="53">
        <v>50</v>
      </c>
      <c r="AC67" s="33" t="s">
        <v>716</v>
      </c>
      <c r="AD67" s="33"/>
      <c r="AE67" s="33"/>
      <c r="AF67" s="33"/>
      <c r="AG67" s="33" t="s">
        <v>716</v>
      </c>
      <c r="AH67" s="33" t="s">
        <v>716</v>
      </c>
      <c r="AI67" s="33"/>
      <c r="AJ67" s="33"/>
      <c r="AK67" s="54" t="s">
        <v>829</v>
      </c>
      <c r="AL67" s="33" t="s">
        <v>869</v>
      </c>
      <c r="AM67" s="33" t="s">
        <v>870</v>
      </c>
      <c r="AN67" s="33" t="s">
        <v>877</v>
      </c>
      <c r="AO67" s="33" t="s">
        <v>875</v>
      </c>
      <c r="AP67" s="55" t="s">
        <v>881</v>
      </c>
      <c r="AQ67" s="56">
        <v>5.9574468085106377E-3</v>
      </c>
    </row>
    <row r="68" spans="1:43" ht="193.8" x14ac:dyDescent="0.3">
      <c r="A68" s="33">
        <v>6</v>
      </c>
      <c r="B68" s="34" t="s">
        <v>751</v>
      </c>
      <c r="C68" s="51" t="s">
        <v>885</v>
      </c>
      <c r="D68" s="33" t="s">
        <v>886</v>
      </c>
      <c r="E68" s="34" t="s">
        <v>121</v>
      </c>
      <c r="F68" s="33" t="s">
        <v>959</v>
      </c>
      <c r="G68" s="33" t="s">
        <v>942</v>
      </c>
      <c r="H68" s="34" t="s">
        <v>960</v>
      </c>
      <c r="I68" s="32" t="s">
        <v>576</v>
      </c>
      <c r="J68" s="52" t="s">
        <v>753</v>
      </c>
      <c r="K68" s="33" t="s">
        <v>578</v>
      </c>
      <c r="L68" s="52" t="s">
        <v>753</v>
      </c>
      <c r="M68" s="33" t="s">
        <v>866</v>
      </c>
      <c r="N68" s="34" t="s">
        <v>20</v>
      </c>
      <c r="O68" s="33" t="s">
        <v>867</v>
      </c>
      <c r="P68" s="34" t="s">
        <v>714</v>
      </c>
      <c r="Q68" s="33" t="s">
        <v>930</v>
      </c>
      <c r="R68" s="34" t="s">
        <v>751</v>
      </c>
      <c r="S68" s="33" t="s">
        <v>906</v>
      </c>
      <c r="T68" s="33" t="s">
        <v>774</v>
      </c>
      <c r="U68" s="34" t="s">
        <v>442</v>
      </c>
      <c r="V68" s="33" t="s">
        <v>427</v>
      </c>
      <c r="W68" s="34" t="s">
        <v>776</v>
      </c>
      <c r="X68" s="53">
        <v>100000</v>
      </c>
      <c r="Y68" s="53">
        <v>400000</v>
      </c>
      <c r="Z68" s="53">
        <v>131567</v>
      </c>
      <c r="AA68" s="53">
        <v>200000</v>
      </c>
      <c r="AB68" s="53">
        <v>100000</v>
      </c>
      <c r="AC68" s="33" t="s">
        <v>716</v>
      </c>
      <c r="AD68" s="33"/>
      <c r="AE68" s="33"/>
      <c r="AF68" s="33"/>
      <c r="AG68" s="33" t="s">
        <v>716</v>
      </c>
      <c r="AH68" s="33" t="s">
        <v>716</v>
      </c>
      <c r="AI68" s="33"/>
      <c r="AJ68" s="33"/>
      <c r="AK68" s="54" t="s">
        <v>829</v>
      </c>
      <c r="AL68" s="33" t="s">
        <v>869</v>
      </c>
      <c r="AM68" s="33" t="s">
        <v>870</v>
      </c>
      <c r="AN68" s="33" t="s">
        <v>877</v>
      </c>
      <c r="AO68" s="33" t="s">
        <v>875</v>
      </c>
      <c r="AP68" s="55" t="s">
        <v>881</v>
      </c>
      <c r="AQ68" s="56">
        <v>5.9574468085106377E-3</v>
      </c>
    </row>
    <row r="69" spans="1:43" ht="193.8" x14ac:dyDescent="0.3">
      <c r="A69" s="33">
        <v>6</v>
      </c>
      <c r="B69" s="34" t="s">
        <v>751</v>
      </c>
      <c r="C69" s="51" t="s">
        <v>885</v>
      </c>
      <c r="D69" s="33" t="s">
        <v>886</v>
      </c>
      <c r="E69" s="34" t="s">
        <v>121</v>
      </c>
      <c r="F69" s="33" t="s">
        <v>959</v>
      </c>
      <c r="G69" s="33" t="s">
        <v>942</v>
      </c>
      <c r="H69" s="34" t="s">
        <v>960</v>
      </c>
      <c r="I69" s="32" t="s">
        <v>576</v>
      </c>
      <c r="J69" s="52" t="s">
        <v>753</v>
      </c>
      <c r="K69" s="33" t="s">
        <v>578</v>
      </c>
      <c r="L69" s="52" t="s">
        <v>753</v>
      </c>
      <c r="M69" s="33" t="s">
        <v>866</v>
      </c>
      <c r="N69" s="34" t="s">
        <v>20</v>
      </c>
      <c r="O69" s="33" t="s">
        <v>867</v>
      </c>
      <c r="P69" s="34" t="s">
        <v>714</v>
      </c>
      <c r="Q69" s="33" t="s">
        <v>930</v>
      </c>
      <c r="R69" s="34" t="s">
        <v>751</v>
      </c>
      <c r="S69" s="33" t="s">
        <v>906</v>
      </c>
      <c r="T69" s="33" t="s">
        <v>774</v>
      </c>
      <c r="U69" s="34" t="s">
        <v>442</v>
      </c>
      <c r="V69" s="33" t="s">
        <v>428</v>
      </c>
      <c r="W69" s="34" t="s">
        <v>962</v>
      </c>
      <c r="X69" s="53">
        <v>40000</v>
      </c>
      <c r="Y69" s="53">
        <v>200000</v>
      </c>
      <c r="Z69" s="53">
        <v>65804</v>
      </c>
      <c r="AA69" s="53">
        <v>90000</v>
      </c>
      <c r="AB69" s="53">
        <v>50000</v>
      </c>
      <c r="AC69" s="33" t="s">
        <v>716</v>
      </c>
      <c r="AD69" s="33"/>
      <c r="AE69" s="33"/>
      <c r="AF69" s="33"/>
      <c r="AG69" s="33" t="s">
        <v>716</v>
      </c>
      <c r="AH69" s="33" t="s">
        <v>716</v>
      </c>
      <c r="AI69" s="33"/>
      <c r="AJ69" s="33"/>
      <c r="AK69" s="54" t="s">
        <v>829</v>
      </c>
      <c r="AL69" s="33" t="s">
        <v>869</v>
      </c>
      <c r="AM69" s="33" t="s">
        <v>870</v>
      </c>
      <c r="AN69" s="33" t="s">
        <v>877</v>
      </c>
      <c r="AO69" s="33" t="s">
        <v>872</v>
      </c>
      <c r="AP69" s="55" t="s">
        <v>916</v>
      </c>
      <c r="AQ69" s="56">
        <v>5.9574468085106377E-3</v>
      </c>
    </row>
    <row r="70" spans="1:43" ht="193.8" x14ac:dyDescent="0.3">
      <c r="A70" s="33">
        <v>6</v>
      </c>
      <c r="B70" s="34" t="s">
        <v>751</v>
      </c>
      <c r="C70" s="51" t="s">
        <v>882</v>
      </c>
      <c r="D70" s="33" t="s">
        <v>963</v>
      </c>
      <c r="E70" s="34" t="s">
        <v>94</v>
      </c>
      <c r="F70" s="33" t="s">
        <v>941</v>
      </c>
      <c r="G70" s="33" t="s">
        <v>942</v>
      </c>
      <c r="H70" s="34" t="s">
        <v>943</v>
      </c>
      <c r="I70" s="32" t="s">
        <v>576</v>
      </c>
      <c r="J70" s="52" t="s">
        <v>753</v>
      </c>
      <c r="K70" s="33" t="s">
        <v>578</v>
      </c>
      <c r="L70" s="52" t="s">
        <v>753</v>
      </c>
      <c r="M70" s="33" t="s">
        <v>964</v>
      </c>
      <c r="N70" s="34" t="s">
        <v>22</v>
      </c>
      <c r="O70" s="33" t="s">
        <v>965</v>
      </c>
      <c r="P70" s="34" t="s">
        <v>25</v>
      </c>
      <c r="Q70" s="33" t="s">
        <v>930</v>
      </c>
      <c r="R70" s="34" t="s">
        <v>751</v>
      </c>
      <c r="S70" s="33" t="s">
        <v>906</v>
      </c>
      <c r="T70" s="33" t="s">
        <v>777</v>
      </c>
      <c r="U70" s="34" t="s">
        <v>348</v>
      </c>
      <c r="V70" s="33" t="s">
        <v>341</v>
      </c>
      <c r="W70" s="34" t="s">
        <v>778</v>
      </c>
      <c r="X70" s="57">
        <v>0.9</v>
      </c>
      <c r="Y70" s="57" t="s">
        <v>686</v>
      </c>
      <c r="Z70" s="57">
        <v>0.79</v>
      </c>
      <c r="AA70" s="57">
        <v>1</v>
      </c>
      <c r="AB70" s="57">
        <v>0.9</v>
      </c>
      <c r="AC70" s="33" t="s">
        <v>716</v>
      </c>
      <c r="AD70" s="33"/>
      <c r="AE70" s="33"/>
      <c r="AF70" s="33"/>
      <c r="AG70" s="33" t="s">
        <v>716</v>
      </c>
      <c r="AH70" s="33"/>
      <c r="AI70" s="33"/>
      <c r="AJ70" s="33"/>
      <c r="AK70" s="54" t="s">
        <v>830</v>
      </c>
      <c r="AL70" s="33" t="s">
        <v>869</v>
      </c>
      <c r="AM70" s="33" t="s">
        <v>870</v>
      </c>
      <c r="AN70" s="33" t="s">
        <v>877</v>
      </c>
      <c r="AO70" s="33" t="s">
        <v>875</v>
      </c>
      <c r="AP70" s="55" t="s">
        <v>891</v>
      </c>
      <c r="AQ70" s="56">
        <v>5.9574468085106377E-3</v>
      </c>
    </row>
    <row r="71" spans="1:43" ht="193.8" x14ac:dyDescent="0.3">
      <c r="A71" s="33">
        <v>6</v>
      </c>
      <c r="B71" s="34" t="s">
        <v>751</v>
      </c>
      <c r="C71" s="51" t="s">
        <v>882</v>
      </c>
      <c r="D71" s="33" t="s">
        <v>963</v>
      </c>
      <c r="E71" s="34" t="s">
        <v>94</v>
      </c>
      <c r="F71" s="33" t="s">
        <v>941</v>
      </c>
      <c r="G71" s="33" t="s">
        <v>942</v>
      </c>
      <c r="H71" s="34" t="s">
        <v>943</v>
      </c>
      <c r="I71" s="32" t="s">
        <v>576</v>
      </c>
      <c r="J71" s="52" t="s">
        <v>753</v>
      </c>
      <c r="K71" s="33" t="s">
        <v>578</v>
      </c>
      <c r="L71" s="52" t="s">
        <v>753</v>
      </c>
      <c r="M71" s="33" t="s">
        <v>964</v>
      </c>
      <c r="N71" s="34" t="s">
        <v>22</v>
      </c>
      <c r="O71" s="33" t="s">
        <v>965</v>
      </c>
      <c r="P71" s="34" t="s">
        <v>25</v>
      </c>
      <c r="Q71" s="33" t="s">
        <v>930</v>
      </c>
      <c r="R71" s="34" t="s">
        <v>751</v>
      </c>
      <c r="S71" s="33" t="s">
        <v>906</v>
      </c>
      <c r="T71" s="33" t="s">
        <v>777</v>
      </c>
      <c r="U71" s="34" t="s">
        <v>348</v>
      </c>
      <c r="V71" s="33" t="s">
        <v>342</v>
      </c>
      <c r="W71" s="34" t="s">
        <v>779</v>
      </c>
      <c r="X71" s="57">
        <v>0.3</v>
      </c>
      <c r="Y71" s="57">
        <v>1</v>
      </c>
      <c r="Z71" s="57">
        <v>0.3</v>
      </c>
      <c r="AA71" s="57">
        <v>0.6</v>
      </c>
      <c r="AB71" s="57">
        <v>0.3</v>
      </c>
      <c r="AC71" s="33" t="s">
        <v>716</v>
      </c>
      <c r="AD71" s="33"/>
      <c r="AE71" s="33"/>
      <c r="AF71" s="33"/>
      <c r="AG71" s="33" t="s">
        <v>716</v>
      </c>
      <c r="AH71" s="33" t="s">
        <v>716</v>
      </c>
      <c r="AI71" s="33"/>
      <c r="AJ71" s="33"/>
      <c r="AK71" s="54" t="s">
        <v>830</v>
      </c>
      <c r="AL71" s="33" t="s">
        <v>869</v>
      </c>
      <c r="AM71" s="33" t="s">
        <v>870</v>
      </c>
      <c r="AN71" s="33" t="s">
        <v>877</v>
      </c>
      <c r="AO71" s="33" t="s">
        <v>875</v>
      </c>
      <c r="AP71" s="55" t="s">
        <v>891</v>
      </c>
      <c r="AQ71" s="56">
        <v>5.9574468085106377E-3</v>
      </c>
    </row>
    <row r="72" spans="1:43" ht="193.8" x14ac:dyDescent="0.3">
      <c r="A72" s="33">
        <v>6</v>
      </c>
      <c r="B72" s="34" t="s">
        <v>751</v>
      </c>
      <c r="C72" s="51" t="s">
        <v>882</v>
      </c>
      <c r="D72" s="33" t="s">
        <v>963</v>
      </c>
      <c r="E72" s="34" t="s">
        <v>94</v>
      </c>
      <c r="F72" s="33" t="s">
        <v>941</v>
      </c>
      <c r="G72" s="33" t="s">
        <v>942</v>
      </c>
      <c r="H72" s="34" t="s">
        <v>943</v>
      </c>
      <c r="I72" s="32" t="s">
        <v>576</v>
      </c>
      <c r="J72" s="52" t="s">
        <v>753</v>
      </c>
      <c r="K72" s="33" t="s">
        <v>578</v>
      </c>
      <c r="L72" s="52" t="s">
        <v>753</v>
      </c>
      <c r="M72" s="33" t="s">
        <v>964</v>
      </c>
      <c r="N72" s="34" t="s">
        <v>22</v>
      </c>
      <c r="O72" s="33" t="s">
        <v>965</v>
      </c>
      <c r="P72" s="34" t="s">
        <v>25</v>
      </c>
      <c r="Q72" s="33" t="s">
        <v>930</v>
      </c>
      <c r="R72" s="34" t="s">
        <v>751</v>
      </c>
      <c r="S72" s="33" t="s">
        <v>906</v>
      </c>
      <c r="T72" s="33" t="s">
        <v>777</v>
      </c>
      <c r="U72" s="34" t="s">
        <v>348</v>
      </c>
      <c r="V72" s="33" t="s">
        <v>343</v>
      </c>
      <c r="W72" s="34" t="s">
        <v>258</v>
      </c>
      <c r="X72" s="57">
        <v>1</v>
      </c>
      <c r="Y72" s="57" t="s">
        <v>686</v>
      </c>
      <c r="Z72" s="57">
        <v>0.95089999999999997</v>
      </c>
      <c r="AA72" s="57">
        <v>1</v>
      </c>
      <c r="AB72" s="57">
        <v>1</v>
      </c>
      <c r="AC72" s="33" t="s">
        <v>716</v>
      </c>
      <c r="AD72" s="33" t="s">
        <v>716</v>
      </c>
      <c r="AE72" s="33" t="s">
        <v>716</v>
      </c>
      <c r="AF72" s="33"/>
      <c r="AG72" s="33" t="s">
        <v>716</v>
      </c>
      <c r="AH72" s="33"/>
      <c r="AI72" s="33"/>
      <c r="AJ72" s="33"/>
      <c r="AK72" s="54" t="s">
        <v>830</v>
      </c>
      <c r="AL72" s="33" t="s">
        <v>874</v>
      </c>
      <c r="AM72" s="33" t="s">
        <v>870</v>
      </c>
      <c r="AN72" s="33" t="s">
        <v>893</v>
      </c>
      <c r="AO72" s="33" t="s">
        <v>872</v>
      </c>
      <c r="AP72" s="55" t="s">
        <v>916</v>
      </c>
      <c r="AQ72" s="56">
        <v>9.6969696969696987E-3</v>
      </c>
    </row>
    <row r="73" spans="1:43" ht="193.8" x14ac:dyDescent="0.3">
      <c r="A73" s="33">
        <v>6</v>
      </c>
      <c r="B73" s="34" t="s">
        <v>751</v>
      </c>
      <c r="C73" s="51" t="s">
        <v>882</v>
      </c>
      <c r="D73" s="33" t="s">
        <v>963</v>
      </c>
      <c r="E73" s="34" t="s">
        <v>94</v>
      </c>
      <c r="F73" s="33" t="s">
        <v>941</v>
      </c>
      <c r="G73" s="33" t="s">
        <v>942</v>
      </c>
      <c r="H73" s="34" t="s">
        <v>943</v>
      </c>
      <c r="I73" s="32" t="s">
        <v>576</v>
      </c>
      <c r="J73" s="52" t="s">
        <v>753</v>
      </c>
      <c r="K73" s="33" t="s">
        <v>578</v>
      </c>
      <c r="L73" s="52" t="s">
        <v>753</v>
      </c>
      <c r="M73" s="33" t="s">
        <v>964</v>
      </c>
      <c r="N73" s="34" t="s">
        <v>22</v>
      </c>
      <c r="O73" s="33" t="s">
        <v>966</v>
      </c>
      <c r="P73" s="34" t="s">
        <v>23</v>
      </c>
      <c r="Q73" s="33" t="s">
        <v>930</v>
      </c>
      <c r="R73" s="34" t="s">
        <v>751</v>
      </c>
      <c r="S73" s="33" t="s">
        <v>906</v>
      </c>
      <c r="T73" s="33" t="s">
        <v>777</v>
      </c>
      <c r="U73" s="34" t="s">
        <v>348</v>
      </c>
      <c r="V73" s="33" t="s">
        <v>780</v>
      </c>
      <c r="W73" s="34" t="s">
        <v>781</v>
      </c>
      <c r="X73" s="57" t="s">
        <v>686</v>
      </c>
      <c r="Y73" s="57" t="s">
        <v>686</v>
      </c>
      <c r="Z73" s="57" t="s">
        <v>686</v>
      </c>
      <c r="AA73" s="57">
        <v>1</v>
      </c>
      <c r="AB73" s="57">
        <v>1</v>
      </c>
      <c r="AC73" s="33" t="s">
        <v>716</v>
      </c>
      <c r="AD73" s="33"/>
      <c r="AE73" s="33"/>
      <c r="AF73" s="33"/>
      <c r="AG73" s="33" t="s">
        <v>716</v>
      </c>
      <c r="AH73" s="33"/>
      <c r="AI73" s="33"/>
      <c r="AJ73" s="33"/>
      <c r="AK73" s="54" t="s">
        <v>830</v>
      </c>
      <c r="AL73" s="33" t="s">
        <v>869</v>
      </c>
      <c r="AM73" s="33" t="s">
        <v>870</v>
      </c>
      <c r="AN73" s="33" t="s">
        <v>877</v>
      </c>
      <c r="AO73" s="33" t="s">
        <v>875</v>
      </c>
      <c r="AP73" s="55" t="s">
        <v>881</v>
      </c>
      <c r="AQ73" s="56">
        <v>5.9574468085106377E-3</v>
      </c>
    </row>
    <row r="74" spans="1:43" ht="193.8" x14ac:dyDescent="0.3">
      <c r="A74" s="33">
        <v>6</v>
      </c>
      <c r="B74" s="34" t="s">
        <v>751</v>
      </c>
      <c r="C74" s="51" t="s">
        <v>882</v>
      </c>
      <c r="D74" s="33" t="s">
        <v>967</v>
      </c>
      <c r="E74" s="34" t="s">
        <v>87</v>
      </c>
      <c r="F74" s="33" t="s">
        <v>952</v>
      </c>
      <c r="G74" s="33" t="s">
        <v>922</v>
      </c>
      <c r="H74" s="34" t="s">
        <v>953</v>
      </c>
      <c r="I74" s="33" t="s">
        <v>562</v>
      </c>
      <c r="J74" s="52" t="s">
        <v>782</v>
      </c>
      <c r="K74" s="33" t="s">
        <v>564</v>
      </c>
      <c r="L74" s="52" t="s">
        <v>783</v>
      </c>
      <c r="M74" s="33" t="s">
        <v>950</v>
      </c>
      <c r="N74" s="34" t="s">
        <v>32</v>
      </c>
      <c r="O74" s="33" t="s">
        <v>968</v>
      </c>
      <c r="P74" s="34" t="s">
        <v>36</v>
      </c>
      <c r="Q74" s="33" t="s">
        <v>930</v>
      </c>
      <c r="R74" s="34" t="s">
        <v>751</v>
      </c>
      <c r="S74" s="33" t="s">
        <v>906</v>
      </c>
      <c r="T74" s="33" t="s">
        <v>784</v>
      </c>
      <c r="U74" s="34" t="s">
        <v>592</v>
      </c>
      <c r="V74" s="33" t="s">
        <v>491</v>
      </c>
      <c r="W74" s="34" t="s">
        <v>785</v>
      </c>
      <c r="X74" s="57">
        <v>0.2</v>
      </c>
      <c r="Y74" s="57">
        <v>1</v>
      </c>
      <c r="Z74" s="57">
        <v>0.2</v>
      </c>
      <c r="AA74" s="57">
        <v>0.4</v>
      </c>
      <c r="AB74" s="57">
        <v>0.2</v>
      </c>
      <c r="AC74" s="33" t="s">
        <v>716</v>
      </c>
      <c r="AD74" s="33"/>
      <c r="AE74" s="33"/>
      <c r="AF74" s="33"/>
      <c r="AG74" s="33" t="s">
        <v>716</v>
      </c>
      <c r="AH74" s="33" t="s">
        <v>716</v>
      </c>
      <c r="AI74" s="33"/>
      <c r="AJ74" s="33"/>
      <c r="AK74" s="54" t="s">
        <v>830</v>
      </c>
      <c r="AL74" s="33" t="s">
        <v>869</v>
      </c>
      <c r="AM74" s="33" t="s">
        <v>870</v>
      </c>
      <c r="AN74" s="33" t="s">
        <v>893</v>
      </c>
      <c r="AO74" s="33" t="s">
        <v>875</v>
      </c>
      <c r="AP74" s="55" t="s">
        <v>881</v>
      </c>
      <c r="AQ74" s="56">
        <v>9.6969696969696987E-3</v>
      </c>
    </row>
    <row r="75" spans="1:43" ht="193.8" x14ac:dyDescent="0.3">
      <c r="A75" s="33">
        <v>6</v>
      </c>
      <c r="B75" s="34" t="s">
        <v>751</v>
      </c>
      <c r="C75" s="51" t="s">
        <v>882</v>
      </c>
      <c r="D75" s="33" t="s">
        <v>967</v>
      </c>
      <c r="E75" s="34" t="s">
        <v>87</v>
      </c>
      <c r="F75" s="33" t="s">
        <v>952</v>
      </c>
      <c r="G75" s="33" t="s">
        <v>922</v>
      </c>
      <c r="H75" s="34" t="s">
        <v>953</v>
      </c>
      <c r="I75" s="33" t="s">
        <v>562</v>
      </c>
      <c r="J75" s="52" t="s">
        <v>782</v>
      </c>
      <c r="K75" s="33" t="s">
        <v>564</v>
      </c>
      <c r="L75" s="52" t="s">
        <v>783</v>
      </c>
      <c r="M75" s="33" t="s">
        <v>950</v>
      </c>
      <c r="N75" s="34" t="s">
        <v>32</v>
      </c>
      <c r="O75" s="33" t="s">
        <v>968</v>
      </c>
      <c r="P75" s="34" t="s">
        <v>36</v>
      </c>
      <c r="Q75" s="33" t="s">
        <v>930</v>
      </c>
      <c r="R75" s="34" t="s">
        <v>751</v>
      </c>
      <c r="S75" s="33" t="s">
        <v>906</v>
      </c>
      <c r="T75" s="33" t="s">
        <v>784</v>
      </c>
      <c r="U75" s="34" t="s">
        <v>592</v>
      </c>
      <c r="V75" s="33" t="s">
        <v>492</v>
      </c>
      <c r="W75" s="34" t="s">
        <v>493</v>
      </c>
      <c r="X75" s="57">
        <v>1</v>
      </c>
      <c r="Y75" s="57" t="s">
        <v>686</v>
      </c>
      <c r="Z75" s="57">
        <v>0.99980000000000002</v>
      </c>
      <c r="AA75" s="57">
        <v>1</v>
      </c>
      <c r="AB75" s="57">
        <v>1</v>
      </c>
      <c r="AC75" s="33" t="s">
        <v>716</v>
      </c>
      <c r="AD75" s="33"/>
      <c r="AE75" s="33"/>
      <c r="AF75" s="33"/>
      <c r="AG75" s="33" t="s">
        <v>716</v>
      </c>
      <c r="AH75" s="33"/>
      <c r="AI75" s="33"/>
      <c r="AJ75" s="33"/>
      <c r="AK75" s="54" t="s">
        <v>830</v>
      </c>
      <c r="AL75" s="33" t="s">
        <v>869</v>
      </c>
      <c r="AM75" s="33" t="s">
        <v>870</v>
      </c>
      <c r="AN75" s="33" t="s">
        <v>893</v>
      </c>
      <c r="AO75" s="33" t="s">
        <v>875</v>
      </c>
      <c r="AP75" s="55" t="s">
        <v>881</v>
      </c>
      <c r="AQ75" s="56">
        <v>9.6969696969696987E-3</v>
      </c>
    </row>
    <row r="76" spans="1:43" ht="193.8" x14ac:dyDescent="0.3">
      <c r="A76" s="33">
        <v>6</v>
      </c>
      <c r="B76" s="34" t="s">
        <v>751</v>
      </c>
      <c r="C76" s="51" t="s">
        <v>885</v>
      </c>
      <c r="D76" s="33" t="s">
        <v>969</v>
      </c>
      <c r="E76" s="34" t="s">
        <v>786</v>
      </c>
      <c r="F76" s="33" t="s">
        <v>936</v>
      </c>
      <c r="G76" s="33" t="s">
        <v>937</v>
      </c>
      <c r="H76" s="34" t="s">
        <v>938</v>
      </c>
      <c r="I76" s="33" t="s">
        <v>566</v>
      </c>
      <c r="J76" s="52" t="s">
        <v>787</v>
      </c>
      <c r="K76" s="33" t="s">
        <v>568</v>
      </c>
      <c r="L76" s="52" t="s">
        <v>788</v>
      </c>
      <c r="M76" s="33" t="s">
        <v>866</v>
      </c>
      <c r="N76" s="34" t="s">
        <v>20</v>
      </c>
      <c r="O76" s="33" t="s">
        <v>867</v>
      </c>
      <c r="P76" s="34" t="s">
        <v>714</v>
      </c>
      <c r="Q76" s="33" t="s">
        <v>930</v>
      </c>
      <c r="R76" s="34" t="s">
        <v>751</v>
      </c>
      <c r="S76" s="33" t="s">
        <v>906</v>
      </c>
      <c r="T76" s="33" t="s">
        <v>789</v>
      </c>
      <c r="U76" s="34" t="s">
        <v>790</v>
      </c>
      <c r="V76" s="33" t="s">
        <v>402</v>
      </c>
      <c r="W76" s="34" t="s">
        <v>403</v>
      </c>
      <c r="X76" s="53">
        <v>4</v>
      </c>
      <c r="Y76" s="53">
        <v>16</v>
      </c>
      <c r="Z76" s="53">
        <v>4</v>
      </c>
      <c r="AA76" s="53">
        <v>8</v>
      </c>
      <c r="AB76" s="53">
        <v>4</v>
      </c>
      <c r="AC76" s="33" t="s">
        <v>716</v>
      </c>
      <c r="AD76" s="33"/>
      <c r="AE76" s="33"/>
      <c r="AF76" s="33"/>
      <c r="AG76" s="33" t="s">
        <v>716</v>
      </c>
      <c r="AH76" s="33" t="s">
        <v>716</v>
      </c>
      <c r="AI76" s="33"/>
      <c r="AJ76" s="33"/>
      <c r="AK76" s="54" t="s">
        <v>829</v>
      </c>
      <c r="AL76" s="33" t="s">
        <v>869</v>
      </c>
      <c r="AM76" s="33" t="s">
        <v>870</v>
      </c>
      <c r="AN76" s="33" t="s">
        <v>871</v>
      </c>
      <c r="AO76" s="33" t="s">
        <v>875</v>
      </c>
      <c r="AP76" s="55" t="s">
        <v>881</v>
      </c>
      <c r="AQ76" s="56">
        <v>9.0909090909090922E-3</v>
      </c>
    </row>
    <row r="77" spans="1:43" ht="193.8" x14ac:dyDescent="0.3">
      <c r="A77" s="33">
        <v>6</v>
      </c>
      <c r="B77" s="34" t="s">
        <v>751</v>
      </c>
      <c r="C77" s="51" t="s">
        <v>885</v>
      </c>
      <c r="D77" s="33" t="s">
        <v>969</v>
      </c>
      <c r="E77" s="34" t="s">
        <v>786</v>
      </c>
      <c r="F77" s="33" t="s">
        <v>936</v>
      </c>
      <c r="G77" s="33" t="s">
        <v>937</v>
      </c>
      <c r="H77" s="34" t="s">
        <v>938</v>
      </c>
      <c r="I77" s="33" t="s">
        <v>566</v>
      </c>
      <c r="J77" s="52" t="s">
        <v>787</v>
      </c>
      <c r="K77" s="33" t="s">
        <v>568</v>
      </c>
      <c r="L77" s="52" t="s">
        <v>788</v>
      </c>
      <c r="M77" s="33" t="s">
        <v>866</v>
      </c>
      <c r="N77" s="34" t="s">
        <v>20</v>
      </c>
      <c r="O77" s="33" t="s">
        <v>867</v>
      </c>
      <c r="P77" s="34" t="s">
        <v>714</v>
      </c>
      <c r="Q77" s="33" t="s">
        <v>930</v>
      </c>
      <c r="R77" s="34" t="s">
        <v>751</v>
      </c>
      <c r="S77" s="33" t="s">
        <v>906</v>
      </c>
      <c r="T77" s="33" t="s">
        <v>789</v>
      </c>
      <c r="U77" s="34" t="s">
        <v>790</v>
      </c>
      <c r="V77" s="33" t="s">
        <v>404</v>
      </c>
      <c r="W77" s="34" t="s">
        <v>405</v>
      </c>
      <c r="X77" s="53">
        <v>3698145</v>
      </c>
      <c r="Y77" s="53">
        <v>4021284</v>
      </c>
      <c r="Z77" s="53">
        <v>3439838</v>
      </c>
      <c r="AA77" s="53">
        <v>3809089</v>
      </c>
      <c r="AB77" s="53">
        <v>3809089</v>
      </c>
      <c r="AC77" s="33" t="s">
        <v>716</v>
      </c>
      <c r="AD77" s="33"/>
      <c r="AE77" s="33"/>
      <c r="AF77" s="33"/>
      <c r="AG77" s="33" t="s">
        <v>716</v>
      </c>
      <c r="AH77" s="33" t="s">
        <v>716</v>
      </c>
      <c r="AI77" s="33"/>
      <c r="AJ77" s="33"/>
      <c r="AK77" s="54" t="s">
        <v>829</v>
      </c>
      <c r="AL77" s="33" t="s">
        <v>869</v>
      </c>
      <c r="AM77" s="33" t="s">
        <v>870</v>
      </c>
      <c r="AN77" s="33" t="s">
        <v>877</v>
      </c>
      <c r="AO77" s="33" t="s">
        <v>875</v>
      </c>
      <c r="AP77" s="55" t="s">
        <v>881</v>
      </c>
      <c r="AQ77" s="56">
        <v>5.9574468085106377E-3</v>
      </c>
    </row>
    <row r="78" spans="1:43" ht="193.8" x14ac:dyDescent="0.3">
      <c r="A78" s="33">
        <v>6</v>
      </c>
      <c r="B78" s="34" t="s">
        <v>751</v>
      </c>
      <c r="C78" s="51" t="s">
        <v>885</v>
      </c>
      <c r="D78" s="33" t="s">
        <v>969</v>
      </c>
      <c r="E78" s="34" t="s">
        <v>786</v>
      </c>
      <c r="F78" s="33" t="s">
        <v>936</v>
      </c>
      <c r="G78" s="33" t="s">
        <v>937</v>
      </c>
      <c r="H78" s="34" t="s">
        <v>938</v>
      </c>
      <c r="I78" s="33" t="s">
        <v>566</v>
      </c>
      <c r="J78" s="52" t="s">
        <v>787</v>
      </c>
      <c r="K78" s="33" t="s">
        <v>568</v>
      </c>
      <c r="L78" s="52" t="s">
        <v>788</v>
      </c>
      <c r="M78" s="33" t="s">
        <v>866</v>
      </c>
      <c r="N78" s="34" t="s">
        <v>20</v>
      </c>
      <c r="O78" s="33" t="s">
        <v>867</v>
      </c>
      <c r="P78" s="34" t="s">
        <v>714</v>
      </c>
      <c r="Q78" s="33" t="s">
        <v>930</v>
      </c>
      <c r="R78" s="34" t="s">
        <v>751</v>
      </c>
      <c r="S78" s="33" t="s">
        <v>906</v>
      </c>
      <c r="T78" s="33" t="s">
        <v>789</v>
      </c>
      <c r="U78" s="34" t="s">
        <v>790</v>
      </c>
      <c r="V78" s="33" t="s">
        <v>406</v>
      </c>
      <c r="W78" s="34" t="s">
        <v>970</v>
      </c>
      <c r="X78" s="53">
        <v>620</v>
      </c>
      <c r="Y78" s="53">
        <v>0</v>
      </c>
      <c r="Z78" s="53">
        <v>730</v>
      </c>
      <c r="AA78" s="53">
        <v>759</v>
      </c>
      <c r="AB78" s="53">
        <v>759</v>
      </c>
      <c r="AC78" s="33" t="s">
        <v>716</v>
      </c>
      <c r="AD78" s="33"/>
      <c r="AE78" s="33"/>
      <c r="AF78" s="33"/>
      <c r="AG78" s="33" t="s">
        <v>716</v>
      </c>
      <c r="AH78" s="33"/>
      <c r="AI78" s="33"/>
      <c r="AJ78" s="33"/>
      <c r="AK78" s="54" t="s">
        <v>829</v>
      </c>
      <c r="AL78" s="33" t="s">
        <v>869</v>
      </c>
      <c r="AM78" s="33" t="s">
        <v>870</v>
      </c>
      <c r="AN78" s="33" t="s">
        <v>871</v>
      </c>
      <c r="AO78" s="33" t="s">
        <v>875</v>
      </c>
      <c r="AP78" s="55" t="s">
        <v>881</v>
      </c>
      <c r="AQ78" s="56">
        <v>9.0909090909090922E-3</v>
      </c>
    </row>
    <row r="79" spans="1:43" ht="193.8" x14ac:dyDescent="0.3">
      <c r="A79" s="33">
        <v>6</v>
      </c>
      <c r="B79" s="34" t="s">
        <v>751</v>
      </c>
      <c r="C79" s="51" t="s">
        <v>906</v>
      </c>
      <c r="D79" s="33" t="s">
        <v>935</v>
      </c>
      <c r="E79" s="34" t="s">
        <v>755</v>
      </c>
      <c r="F79" s="33" t="s">
        <v>936</v>
      </c>
      <c r="G79" s="33" t="s">
        <v>937</v>
      </c>
      <c r="H79" s="34" t="s">
        <v>938</v>
      </c>
      <c r="I79" s="32" t="s">
        <v>576</v>
      </c>
      <c r="J79" s="52" t="s">
        <v>753</v>
      </c>
      <c r="K79" s="33" t="s">
        <v>578</v>
      </c>
      <c r="L79" s="52" t="s">
        <v>753</v>
      </c>
      <c r="M79" s="33" t="s">
        <v>939</v>
      </c>
      <c r="N79" s="34" t="s">
        <v>88</v>
      </c>
      <c r="O79" s="33" t="s">
        <v>971</v>
      </c>
      <c r="P79" s="34" t="s">
        <v>39</v>
      </c>
      <c r="Q79" s="33" t="s">
        <v>930</v>
      </c>
      <c r="R79" s="34" t="s">
        <v>751</v>
      </c>
      <c r="S79" s="33" t="s">
        <v>906</v>
      </c>
      <c r="T79" s="33" t="s">
        <v>791</v>
      </c>
      <c r="U79" s="34" t="s">
        <v>257</v>
      </c>
      <c r="V79" s="33" t="s">
        <v>593</v>
      </c>
      <c r="W79" s="34" t="s">
        <v>972</v>
      </c>
      <c r="X79" s="57">
        <v>1</v>
      </c>
      <c r="Y79" s="57">
        <v>0</v>
      </c>
      <c r="Z79" s="57">
        <v>0</v>
      </c>
      <c r="AA79" s="57">
        <v>1</v>
      </c>
      <c r="AB79" s="57">
        <v>1</v>
      </c>
      <c r="AC79" s="33" t="s">
        <v>716</v>
      </c>
      <c r="AD79" s="33"/>
      <c r="AE79" s="33"/>
      <c r="AF79" s="33"/>
      <c r="AG79" s="33" t="s">
        <v>716</v>
      </c>
      <c r="AH79" s="33"/>
      <c r="AI79" s="33"/>
      <c r="AJ79" s="33"/>
      <c r="AK79" s="54" t="s">
        <v>830</v>
      </c>
      <c r="AL79" s="33" t="s">
        <v>874</v>
      </c>
      <c r="AM79" s="33" t="s">
        <v>870</v>
      </c>
      <c r="AN79" s="33" t="s">
        <v>877</v>
      </c>
      <c r="AO79" s="33" t="s">
        <v>872</v>
      </c>
      <c r="AP79" s="55" t="s">
        <v>916</v>
      </c>
      <c r="AQ79" s="56">
        <v>5.9574468085106377E-3</v>
      </c>
    </row>
    <row r="80" spans="1:43" ht="193.8" x14ac:dyDescent="0.3">
      <c r="A80" s="33">
        <v>6</v>
      </c>
      <c r="B80" s="34" t="s">
        <v>751</v>
      </c>
      <c r="C80" s="51" t="s">
        <v>885</v>
      </c>
      <c r="D80" s="33" t="s">
        <v>886</v>
      </c>
      <c r="E80" s="34" t="s">
        <v>121</v>
      </c>
      <c r="F80" s="33" t="s">
        <v>936</v>
      </c>
      <c r="G80" s="33" t="s">
        <v>937</v>
      </c>
      <c r="H80" s="34" t="s">
        <v>938</v>
      </c>
      <c r="I80" s="32" t="s">
        <v>576</v>
      </c>
      <c r="J80" s="52" t="s">
        <v>753</v>
      </c>
      <c r="K80" s="33" t="s">
        <v>578</v>
      </c>
      <c r="L80" s="52" t="s">
        <v>753</v>
      </c>
      <c r="M80" s="33" t="s">
        <v>939</v>
      </c>
      <c r="N80" s="34" t="s">
        <v>88</v>
      </c>
      <c r="O80" s="33" t="s">
        <v>971</v>
      </c>
      <c r="P80" s="34" t="s">
        <v>39</v>
      </c>
      <c r="Q80" s="33" t="s">
        <v>930</v>
      </c>
      <c r="R80" s="34" t="s">
        <v>751</v>
      </c>
      <c r="S80" s="33" t="s">
        <v>906</v>
      </c>
      <c r="T80" s="33" t="s">
        <v>791</v>
      </c>
      <c r="U80" s="34" t="s">
        <v>257</v>
      </c>
      <c r="V80" s="33" t="s">
        <v>792</v>
      </c>
      <c r="W80" s="34" t="s">
        <v>793</v>
      </c>
      <c r="X80" s="57">
        <v>1</v>
      </c>
      <c r="Y80" s="57" t="s">
        <v>686</v>
      </c>
      <c r="Z80" s="57">
        <v>1.1366000000000001</v>
      </c>
      <c r="AA80" s="57">
        <v>1</v>
      </c>
      <c r="AB80" s="57">
        <v>1</v>
      </c>
      <c r="AC80" s="33" t="s">
        <v>716</v>
      </c>
      <c r="AD80" s="33"/>
      <c r="AE80" s="33"/>
      <c r="AF80" s="33"/>
      <c r="AG80" s="33" t="s">
        <v>716</v>
      </c>
      <c r="AH80" s="33"/>
      <c r="AI80" s="33"/>
      <c r="AJ80" s="33"/>
      <c r="AK80" s="54" t="s">
        <v>830</v>
      </c>
      <c r="AL80" s="33" t="s">
        <v>874</v>
      </c>
      <c r="AM80" s="33" t="s">
        <v>870</v>
      </c>
      <c r="AN80" s="33" t="s">
        <v>877</v>
      </c>
      <c r="AO80" s="33" t="s">
        <v>872</v>
      </c>
      <c r="AP80" s="55" t="s">
        <v>916</v>
      </c>
      <c r="AQ80" s="56">
        <v>5.9574468085106377E-3</v>
      </c>
    </row>
    <row r="81" spans="1:43" ht="193.8" x14ac:dyDescent="0.3">
      <c r="A81" s="33">
        <v>6</v>
      </c>
      <c r="B81" s="34" t="s">
        <v>751</v>
      </c>
      <c r="C81" s="51" t="s">
        <v>885</v>
      </c>
      <c r="D81" s="33" t="s">
        <v>886</v>
      </c>
      <c r="E81" s="34" t="s">
        <v>121</v>
      </c>
      <c r="F81" s="33" t="s">
        <v>936</v>
      </c>
      <c r="G81" s="33" t="s">
        <v>937</v>
      </c>
      <c r="H81" s="34" t="s">
        <v>938</v>
      </c>
      <c r="I81" s="32" t="s">
        <v>576</v>
      </c>
      <c r="J81" s="52" t="s">
        <v>753</v>
      </c>
      <c r="K81" s="33" t="s">
        <v>578</v>
      </c>
      <c r="L81" s="52" t="s">
        <v>753</v>
      </c>
      <c r="M81" s="33" t="s">
        <v>866</v>
      </c>
      <c r="N81" s="34" t="s">
        <v>20</v>
      </c>
      <c r="O81" s="33" t="s">
        <v>867</v>
      </c>
      <c r="P81" s="34" t="s">
        <v>714</v>
      </c>
      <c r="Q81" s="33" t="s">
        <v>930</v>
      </c>
      <c r="R81" s="34" t="s">
        <v>751</v>
      </c>
      <c r="S81" s="33" t="s">
        <v>906</v>
      </c>
      <c r="T81" s="33" t="s">
        <v>791</v>
      </c>
      <c r="U81" s="34" t="s">
        <v>257</v>
      </c>
      <c r="V81" s="33" t="s">
        <v>539</v>
      </c>
      <c r="W81" s="34" t="s">
        <v>579</v>
      </c>
      <c r="X81" s="57">
        <v>0.6</v>
      </c>
      <c r="Y81" s="57">
        <v>1</v>
      </c>
      <c r="Z81" s="57">
        <v>0.68540000000000001</v>
      </c>
      <c r="AA81" s="57">
        <v>0.8</v>
      </c>
      <c r="AB81" s="57">
        <v>0.2</v>
      </c>
      <c r="AC81" s="33" t="s">
        <v>716</v>
      </c>
      <c r="AD81" s="33"/>
      <c r="AE81" s="33"/>
      <c r="AF81" s="33"/>
      <c r="AG81" s="33" t="s">
        <v>716</v>
      </c>
      <c r="AH81" s="33" t="s">
        <v>716</v>
      </c>
      <c r="AI81" s="33"/>
      <c r="AJ81" s="33"/>
      <c r="AK81" s="54" t="s">
        <v>830</v>
      </c>
      <c r="AL81" s="33" t="s">
        <v>973</v>
      </c>
      <c r="AM81" s="33" t="s">
        <v>870</v>
      </c>
      <c r="AN81" s="33" t="s">
        <v>877</v>
      </c>
      <c r="AO81" s="33" t="s">
        <v>875</v>
      </c>
      <c r="AP81" s="55" t="s">
        <v>881</v>
      </c>
      <c r="AQ81" s="56">
        <v>5.9574468085106377E-3</v>
      </c>
    </row>
    <row r="82" spans="1:43" ht="193.8" x14ac:dyDescent="0.3">
      <c r="A82" s="33">
        <v>6</v>
      </c>
      <c r="B82" s="34" t="s">
        <v>751</v>
      </c>
      <c r="C82" s="51" t="s">
        <v>885</v>
      </c>
      <c r="D82" s="33" t="s">
        <v>886</v>
      </c>
      <c r="E82" s="34" t="s">
        <v>121</v>
      </c>
      <c r="F82" s="33" t="s">
        <v>936</v>
      </c>
      <c r="G82" s="33" t="s">
        <v>937</v>
      </c>
      <c r="H82" s="34" t="s">
        <v>938</v>
      </c>
      <c r="I82" s="32" t="s">
        <v>576</v>
      </c>
      <c r="J82" s="52" t="s">
        <v>753</v>
      </c>
      <c r="K82" s="33" t="s">
        <v>578</v>
      </c>
      <c r="L82" s="52" t="s">
        <v>753</v>
      </c>
      <c r="M82" s="33" t="s">
        <v>866</v>
      </c>
      <c r="N82" s="34" t="s">
        <v>20</v>
      </c>
      <c r="O82" s="33" t="s">
        <v>867</v>
      </c>
      <c r="P82" s="34" t="s">
        <v>714</v>
      </c>
      <c r="Q82" s="33" t="s">
        <v>930</v>
      </c>
      <c r="R82" s="34" t="s">
        <v>751</v>
      </c>
      <c r="S82" s="33" t="s">
        <v>906</v>
      </c>
      <c r="T82" s="33" t="s">
        <v>791</v>
      </c>
      <c r="U82" s="34" t="s">
        <v>257</v>
      </c>
      <c r="V82" s="33" t="s">
        <v>540</v>
      </c>
      <c r="W82" s="34" t="s">
        <v>580</v>
      </c>
      <c r="X82" s="57">
        <v>0.6</v>
      </c>
      <c r="Y82" s="57">
        <v>1</v>
      </c>
      <c r="Z82" s="57">
        <v>0.58330000000000004</v>
      </c>
      <c r="AA82" s="57">
        <v>0.8</v>
      </c>
      <c r="AB82" s="57">
        <v>0.2</v>
      </c>
      <c r="AC82" s="33" t="s">
        <v>716</v>
      </c>
      <c r="AD82" s="33"/>
      <c r="AE82" s="33"/>
      <c r="AF82" s="33"/>
      <c r="AG82" s="33" t="s">
        <v>716</v>
      </c>
      <c r="AH82" s="33" t="s">
        <v>716</v>
      </c>
      <c r="AI82" s="33"/>
      <c r="AJ82" s="33"/>
      <c r="AK82" s="54" t="s">
        <v>830</v>
      </c>
      <c r="AL82" s="33" t="s">
        <v>973</v>
      </c>
      <c r="AM82" s="33" t="s">
        <v>870</v>
      </c>
      <c r="AN82" s="33" t="s">
        <v>877</v>
      </c>
      <c r="AO82" s="33" t="s">
        <v>875</v>
      </c>
      <c r="AP82" s="55" t="s">
        <v>896</v>
      </c>
      <c r="AQ82" s="56">
        <v>5.9574468085106377E-3</v>
      </c>
    </row>
    <row r="83" spans="1:43" ht="193.8" x14ac:dyDescent="0.3">
      <c r="A83" s="33">
        <v>6</v>
      </c>
      <c r="B83" s="34" t="s">
        <v>751</v>
      </c>
      <c r="C83" s="51" t="s">
        <v>882</v>
      </c>
      <c r="D83" s="33" t="s">
        <v>883</v>
      </c>
      <c r="E83" s="34" t="s">
        <v>717</v>
      </c>
      <c r="F83" s="33" t="s">
        <v>948</v>
      </c>
      <c r="G83" s="33" t="s">
        <v>922</v>
      </c>
      <c r="H83" s="34" t="s">
        <v>949</v>
      </c>
      <c r="I83" s="32" t="s">
        <v>576</v>
      </c>
      <c r="J83" s="52" t="s">
        <v>753</v>
      </c>
      <c r="K83" s="33" t="s">
        <v>578</v>
      </c>
      <c r="L83" s="52" t="s">
        <v>753</v>
      </c>
      <c r="M83" s="33" t="s">
        <v>950</v>
      </c>
      <c r="N83" s="34" t="s">
        <v>32</v>
      </c>
      <c r="O83" s="33" t="s">
        <v>974</v>
      </c>
      <c r="P83" s="34" t="s">
        <v>31</v>
      </c>
      <c r="Q83" s="33" t="s">
        <v>930</v>
      </c>
      <c r="R83" s="34" t="s">
        <v>751</v>
      </c>
      <c r="S83" s="33" t="s">
        <v>906</v>
      </c>
      <c r="T83" s="33" t="s">
        <v>791</v>
      </c>
      <c r="U83" s="34" t="s">
        <v>257</v>
      </c>
      <c r="V83" s="33" t="s">
        <v>461</v>
      </c>
      <c r="W83" s="34" t="s">
        <v>820</v>
      </c>
      <c r="X83" s="53">
        <v>66</v>
      </c>
      <c r="Y83" s="53">
        <v>136</v>
      </c>
      <c r="Z83" s="53">
        <v>67</v>
      </c>
      <c r="AA83" s="53">
        <v>134</v>
      </c>
      <c r="AB83" s="53">
        <v>68</v>
      </c>
      <c r="AC83" s="33" t="s">
        <v>716</v>
      </c>
      <c r="AD83" s="33"/>
      <c r="AE83" s="33"/>
      <c r="AF83" s="33"/>
      <c r="AG83" s="33" t="s">
        <v>716</v>
      </c>
      <c r="AH83" s="33" t="s">
        <v>716</v>
      </c>
      <c r="AI83" s="33"/>
      <c r="AJ83" s="33"/>
      <c r="AK83" s="54" t="s">
        <v>829</v>
      </c>
      <c r="AL83" s="33" t="s">
        <v>869</v>
      </c>
      <c r="AM83" s="33" t="s">
        <v>870</v>
      </c>
      <c r="AN83" s="33" t="s">
        <v>871</v>
      </c>
      <c r="AO83" s="33" t="s">
        <v>975</v>
      </c>
      <c r="AP83" s="55" t="s">
        <v>976</v>
      </c>
      <c r="AQ83" s="56">
        <v>9.0909090909090922E-3</v>
      </c>
    </row>
    <row r="84" spans="1:43" ht="193.8" x14ac:dyDescent="0.3">
      <c r="A84" s="33">
        <v>6</v>
      </c>
      <c r="B84" s="34" t="s">
        <v>751</v>
      </c>
      <c r="C84" s="51" t="s">
        <v>882</v>
      </c>
      <c r="D84" s="33" t="s">
        <v>883</v>
      </c>
      <c r="E84" s="34" t="s">
        <v>717</v>
      </c>
      <c r="F84" s="33" t="s">
        <v>948</v>
      </c>
      <c r="G84" s="33" t="s">
        <v>922</v>
      </c>
      <c r="H84" s="34" t="s">
        <v>949</v>
      </c>
      <c r="I84" s="32" t="s">
        <v>576</v>
      </c>
      <c r="J84" s="52" t="s">
        <v>753</v>
      </c>
      <c r="K84" s="33" t="s">
        <v>578</v>
      </c>
      <c r="L84" s="52" t="s">
        <v>753</v>
      </c>
      <c r="M84" s="33" t="s">
        <v>950</v>
      </c>
      <c r="N84" s="34" t="s">
        <v>32</v>
      </c>
      <c r="O84" s="33" t="s">
        <v>974</v>
      </c>
      <c r="P84" s="34" t="s">
        <v>31</v>
      </c>
      <c r="Q84" s="33" t="s">
        <v>930</v>
      </c>
      <c r="R84" s="34" t="s">
        <v>751</v>
      </c>
      <c r="S84" s="33" t="s">
        <v>906</v>
      </c>
      <c r="T84" s="33" t="s">
        <v>791</v>
      </c>
      <c r="U84" s="34" t="s">
        <v>257</v>
      </c>
      <c r="V84" s="33" t="s">
        <v>466</v>
      </c>
      <c r="W84" s="34" t="s">
        <v>821</v>
      </c>
      <c r="X84" s="57" t="s">
        <v>686</v>
      </c>
      <c r="Y84" s="57" t="s">
        <v>686</v>
      </c>
      <c r="Z84" s="57" t="s">
        <v>686</v>
      </c>
      <c r="AA84" s="57">
        <v>1</v>
      </c>
      <c r="AB84" s="57">
        <v>1</v>
      </c>
      <c r="AC84" s="33" t="s">
        <v>716</v>
      </c>
      <c r="AD84" s="33"/>
      <c r="AE84" s="33"/>
      <c r="AF84" s="33"/>
      <c r="AG84" s="33" t="s">
        <v>716</v>
      </c>
      <c r="AH84" s="33"/>
      <c r="AI84" s="33"/>
      <c r="AJ84" s="33"/>
      <c r="AK84" s="54" t="s">
        <v>830</v>
      </c>
      <c r="AL84" s="33" t="s">
        <v>869</v>
      </c>
      <c r="AM84" s="33" t="s">
        <v>870</v>
      </c>
      <c r="AN84" s="33" t="s">
        <v>893</v>
      </c>
      <c r="AO84" s="33" t="s">
        <v>875</v>
      </c>
      <c r="AP84" s="55" t="s">
        <v>891</v>
      </c>
      <c r="AQ84" s="56">
        <v>9.6969696969696987E-3</v>
      </c>
    </row>
    <row r="85" spans="1:43" ht="193.8" x14ac:dyDescent="0.3">
      <c r="A85" s="33">
        <v>6</v>
      </c>
      <c r="B85" s="34" t="s">
        <v>751</v>
      </c>
      <c r="C85" s="51" t="s">
        <v>882</v>
      </c>
      <c r="D85" s="33" t="s">
        <v>883</v>
      </c>
      <c r="E85" s="34" t="s">
        <v>717</v>
      </c>
      <c r="F85" s="33" t="s">
        <v>948</v>
      </c>
      <c r="G85" s="33" t="s">
        <v>922</v>
      </c>
      <c r="H85" s="34" t="s">
        <v>949</v>
      </c>
      <c r="I85" s="32" t="s">
        <v>576</v>
      </c>
      <c r="J85" s="52" t="s">
        <v>753</v>
      </c>
      <c r="K85" s="33" t="s">
        <v>578</v>
      </c>
      <c r="L85" s="52" t="s">
        <v>753</v>
      </c>
      <c r="M85" s="33" t="s">
        <v>950</v>
      </c>
      <c r="N85" s="34" t="s">
        <v>32</v>
      </c>
      <c r="O85" s="33" t="s">
        <v>974</v>
      </c>
      <c r="P85" s="34" t="s">
        <v>31</v>
      </c>
      <c r="Q85" s="33" t="s">
        <v>930</v>
      </c>
      <c r="R85" s="34" t="s">
        <v>751</v>
      </c>
      <c r="S85" s="33" t="s">
        <v>906</v>
      </c>
      <c r="T85" s="33" t="s">
        <v>791</v>
      </c>
      <c r="U85" s="34" t="s">
        <v>257</v>
      </c>
      <c r="V85" s="33" t="s">
        <v>467</v>
      </c>
      <c r="W85" s="34" t="s">
        <v>465</v>
      </c>
      <c r="X85" s="57">
        <v>1</v>
      </c>
      <c r="Y85" s="57">
        <v>1</v>
      </c>
      <c r="Z85" s="57">
        <v>1</v>
      </c>
      <c r="AA85" s="57">
        <v>1</v>
      </c>
      <c r="AB85" s="57">
        <v>1</v>
      </c>
      <c r="AC85" s="33" t="s">
        <v>716</v>
      </c>
      <c r="AD85" s="33"/>
      <c r="AE85" s="33"/>
      <c r="AF85" s="33"/>
      <c r="AG85" s="33" t="s">
        <v>716</v>
      </c>
      <c r="AH85" s="33" t="s">
        <v>716</v>
      </c>
      <c r="AI85" s="33"/>
      <c r="AJ85" s="33"/>
      <c r="AK85" s="54" t="s">
        <v>830</v>
      </c>
      <c r="AL85" s="33" t="s">
        <v>869</v>
      </c>
      <c r="AM85" s="33" t="s">
        <v>870</v>
      </c>
      <c r="AN85" s="33" t="s">
        <v>877</v>
      </c>
      <c r="AO85" s="33" t="s">
        <v>875</v>
      </c>
      <c r="AP85" s="55" t="s">
        <v>881</v>
      </c>
      <c r="AQ85" s="56">
        <v>5.9574468085106377E-3</v>
      </c>
    </row>
    <row r="86" spans="1:43" ht="193.8" x14ac:dyDescent="0.3">
      <c r="A86" s="33">
        <v>6</v>
      </c>
      <c r="B86" s="34" t="s">
        <v>751</v>
      </c>
      <c r="C86" s="51" t="s">
        <v>882</v>
      </c>
      <c r="D86" s="33" t="s">
        <v>883</v>
      </c>
      <c r="E86" s="34" t="s">
        <v>717</v>
      </c>
      <c r="F86" s="33" t="s">
        <v>941</v>
      </c>
      <c r="G86" s="33" t="s">
        <v>942</v>
      </c>
      <c r="H86" s="34" t="s">
        <v>943</v>
      </c>
      <c r="I86" s="32" t="s">
        <v>576</v>
      </c>
      <c r="J86" s="52" t="s">
        <v>753</v>
      </c>
      <c r="K86" s="33" t="s">
        <v>578</v>
      </c>
      <c r="L86" s="52" t="s">
        <v>753</v>
      </c>
      <c r="M86" s="33" t="s">
        <v>950</v>
      </c>
      <c r="N86" s="34" t="s">
        <v>32</v>
      </c>
      <c r="O86" s="33" t="s">
        <v>977</v>
      </c>
      <c r="P86" s="34" t="s">
        <v>34</v>
      </c>
      <c r="Q86" s="33" t="s">
        <v>930</v>
      </c>
      <c r="R86" s="34" t="s">
        <v>751</v>
      </c>
      <c r="S86" s="33" t="s">
        <v>906</v>
      </c>
      <c r="T86" s="33" t="s">
        <v>791</v>
      </c>
      <c r="U86" s="34" t="s">
        <v>257</v>
      </c>
      <c r="V86" s="33" t="s">
        <v>468</v>
      </c>
      <c r="W86" s="34" t="s">
        <v>978</v>
      </c>
      <c r="X86" s="53">
        <v>3</v>
      </c>
      <c r="Y86" s="53">
        <v>13</v>
      </c>
      <c r="Z86" s="53">
        <v>3</v>
      </c>
      <c r="AA86" s="53">
        <v>7</v>
      </c>
      <c r="AB86" s="53">
        <v>4</v>
      </c>
      <c r="AC86" s="33" t="s">
        <v>716</v>
      </c>
      <c r="AD86" s="33"/>
      <c r="AE86" s="33"/>
      <c r="AF86" s="33"/>
      <c r="AG86" s="33" t="s">
        <v>716</v>
      </c>
      <c r="AH86" s="33" t="s">
        <v>716</v>
      </c>
      <c r="AI86" s="33"/>
      <c r="AJ86" s="33"/>
      <c r="AK86" s="54" t="s">
        <v>829</v>
      </c>
      <c r="AL86" s="33" t="s">
        <v>869</v>
      </c>
      <c r="AM86" s="33" t="s">
        <v>870</v>
      </c>
      <c r="AN86" s="33" t="s">
        <v>871</v>
      </c>
      <c r="AO86" s="33" t="s">
        <v>975</v>
      </c>
      <c r="AP86" s="55" t="s">
        <v>976</v>
      </c>
      <c r="AQ86" s="56">
        <v>9.0909090909090922E-3</v>
      </c>
    </row>
    <row r="87" spans="1:43" ht="193.8" x14ac:dyDescent="0.3">
      <c r="A87" s="33">
        <v>6</v>
      </c>
      <c r="B87" s="34" t="s">
        <v>751</v>
      </c>
      <c r="C87" s="51" t="s">
        <v>878</v>
      </c>
      <c r="D87" s="33" t="s">
        <v>979</v>
      </c>
      <c r="E87" s="34" t="s">
        <v>796</v>
      </c>
      <c r="F87" s="33" t="s">
        <v>948</v>
      </c>
      <c r="G87" s="33" t="s">
        <v>922</v>
      </c>
      <c r="H87" s="34" t="s">
        <v>949</v>
      </c>
      <c r="I87" s="33" t="s">
        <v>569</v>
      </c>
      <c r="J87" s="52" t="s">
        <v>794</v>
      </c>
      <c r="K87" s="33" t="s">
        <v>571</v>
      </c>
      <c r="L87" s="52" t="s">
        <v>795</v>
      </c>
      <c r="M87" s="33" t="s">
        <v>866</v>
      </c>
      <c r="N87" s="34" t="s">
        <v>20</v>
      </c>
      <c r="O87" s="33" t="s">
        <v>867</v>
      </c>
      <c r="P87" s="34" t="s">
        <v>714</v>
      </c>
      <c r="Q87" s="33" t="s">
        <v>930</v>
      </c>
      <c r="R87" s="34" t="s">
        <v>751</v>
      </c>
      <c r="S87" s="33" t="s">
        <v>906</v>
      </c>
      <c r="T87" s="33" t="s">
        <v>791</v>
      </c>
      <c r="U87" s="34" t="s">
        <v>257</v>
      </c>
      <c r="V87" s="33" t="s">
        <v>478</v>
      </c>
      <c r="W87" s="34" t="s">
        <v>479</v>
      </c>
      <c r="X87" s="53">
        <v>9</v>
      </c>
      <c r="Y87" s="53">
        <v>36</v>
      </c>
      <c r="Z87" s="53">
        <v>9</v>
      </c>
      <c r="AA87" s="53">
        <v>19</v>
      </c>
      <c r="AB87" s="53">
        <v>10</v>
      </c>
      <c r="AC87" s="33" t="s">
        <v>716</v>
      </c>
      <c r="AD87" s="33"/>
      <c r="AE87" s="33"/>
      <c r="AF87" s="33"/>
      <c r="AG87" s="33" t="s">
        <v>716</v>
      </c>
      <c r="AH87" s="33" t="s">
        <v>716</v>
      </c>
      <c r="AI87" s="33"/>
      <c r="AJ87" s="33"/>
      <c r="AK87" s="54" t="s">
        <v>829</v>
      </c>
      <c r="AL87" s="33" t="s">
        <v>874</v>
      </c>
      <c r="AM87" s="33" t="s">
        <v>870</v>
      </c>
      <c r="AN87" s="33" t="s">
        <v>893</v>
      </c>
      <c r="AO87" s="33" t="s">
        <v>975</v>
      </c>
      <c r="AP87" s="55" t="s">
        <v>976</v>
      </c>
      <c r="AQ87" s="56">
        <v>9.6969696969696987E-3</v>
      </c>
    </row>
    <row r="88" spans="1:43" ht="193.8" x14ac:dyDescent="0.3">
      <c r="A88" s="33">
        <v>6</v>
      </c>
      <c r="B88" s="34" t="s">
        <v>751</v>
      </c>
      <c r="C88" s="51" t="s">
        <v>882</v>
      </c>
      <c r="D88" s="33" t="s">
        <v>967</v>
      </c>
      <c r="E88" s="34" t="s">
        <v>87</v>
      </c>
      <c r="F88" s="33" t="s">
        <v>948</v>
      </c>
      <c r="G88" s="33" t="s">
        <v>922</v>
      </c>
      <c r="H88" s="34" t="s">
        <v>949</v>
      </c>
      <c r="I88" s="32" t="s">
        <v>576</v>
      </c>
      <c r="J88" s="52" t="s">
        <v>753</v>
      </c>
      <c r="K88" s="33" t="s">
        <v>578</v>
      </c>
      <c r="L88" s="52" t="s">
        <v>753</v>
      </c>
      <c r="M88" s="33" t="s">
        <v>866</v>
      </c>
      <c r="N88" s="34" t="s">
        <v>20</v>
      </c>
      <c r="O88" s="33" t="s">
        <v>867</v>
      </c>
      <c r="P88" s="34" t="s">
        <v>714</v>
      </c>
      <c r="Q88" s="33" t="s">
        <v>930</v>
      </c>
      <c r="R88" s="34" t="s">
        <v>751</v>
      </c>
      <c r="S88" s="33" t="s">
        <v>906</v>
      </c>
      <c r="T88" s="33" t="s">
        <v>791</v>
      </c>
      <c r="U88" s="34" t="s">
        <v>257</v>
      </c>
      <c r="V88" s="33" t="s">
        <v>480</v>
      </c>
      <c r="W88" s="34" t="s">
        <v>986</v>
      </c>
      <c r="X88" s="57">
        <v>0.5</v>
      </c>
      <c r="Y88" s="57">
        <v>1</v>
      </c>
      <c r="Z88" s="57">
        <v>0.5</v>
      </c>
      <c r="AA88" s="57">
        <v>0.75</v>
      </c>
      <c r="AB88" s="57">
        <v>0.25</v>
      </c>
      <c r="AC88" s="33" t="s">
        <v>716</v>
      </c>
      <c r="AD88" s="33"/>
      <c r="AE88" s="33"/>
      <c r="AF88" s="33"/>
      <c r="AG88" s="33" t="s">
        <v>716</v>
      </c>
      <c r="AH88" s="33" t="s">
        <v>716</v>
      </c>
      <c r="AI88" s="33"/>
      <c r="AJ88" s="33"/>
      <c r="AK88" s="54" t="s">
        <v>830</v>
      </c>
      <c r="AL88" s="33" t="s">
        <v>874</v>
      </c>
      <c r="AM88" s="33" t="s">
        <v>870</v>
      </c>
      <c r="AN88" s="33" t="s">
        <v>893</v>
      </c>
      <c r="AO88" s="33" t="s">
        <v>917</v>
      </c>
      <c r="AP88" s="55" t="s">
        <v>896</v>
      </c>
      <c r="AQ88" s="56">
        <v>9.6969696969696987E-3</v>
      </c>
    </row>
    <row r="89" spans="1:43" ht="193.8" x14ac:dyDescent="0.3">
      <c r="A89" s="33">
        <v>6</v>
      </c>
      <c r="B89" s="34" t="s">
        <v>751</v>
      </c>
      <c r="C89" s="51" t="s">
        <v>882</v>
      </c>
      <c r="D89" s="33" t="s">
        <v>963</v>
      </c>
      <c r="E89" s="34" t="s">
        <v>94</v>
      </c>
      <c r="F89" s="33" t="s">
        <v>941</v>
      </c>
      <c r="G89" s="33" t="s">
        <v>942</v>
      </c>
      <c r="H89" s="34" t="s">
        <v>943</v>
      </c>
      <c r="I89" s="32" t="s">
        <v>576</v>
      </c>
      <c r="J89" s="52" t="s">
        <v>753</v>
      </c>
      <c r="K89" s="33" t="s">
        <v>578</v>
      </c>
      <c r="L89" s="52" t="s">
        <v>753</v>
      </c>
      <c r="M89" s="33" t="s">
        <v>964</v>
      </c>
      <c r="N89" s="34" t="s">
        <v>22</v>
      </c>
      <c r="O89" s="33" t="s">
        <v>980</v>
      </c>
      <c r="P89" s="34" t="s">
        <v>981</v>
      </c>
      <c r="Q89" s="33" t="s">
        <v>930</v>
      </c>
      <c r="R89" s="34" t="s">
        <v>751</v>
      </c>
      <c r="S89" s="33" t="s">
        <v>906</v>
      </c>
      <c r="T89" s="33" t="s">
        <v>791</v>
      </c>
      <c r="U89" s="34" t="s">
        <v>257</v>
      </c>
      <c r="V89" s="33" t="s">
        <v>340</v>
      </c>
      <c r="W89" s="34" t="s">
        <v>256</v>
      </c>
      <c r="X89" s="57">
        <v>1</v>
      </c>
      <c r="Y89" s="57" t="s">
        <v>686</v>
      </c>
      <c r="Z89" s="57">
        <v>0.98839999999999995</v>
      </c>
      <c r="AA89" s="57">
        <v>1</v>
      </c>
      <c r="AB89" s="57">
        <v>1</v>
      </c>
      <c r="AC89" s="33" t="s">
        <v>716</v>
      </c>
      <c r="AD89" s="33" t="s">
        <v>716</v>
      </c>
      <c r="AE89" s="33" t="s">
        <v>716</v>
      </c>
      <c r="AF89" s="33"/>
      <c r="AG89" s="33" t="s">
        <v>716</v>
      </c>
      <c r="AH89" s="33"/>
      <c r="AI89" s="33"/>
      <c r="AJ89" s="33"/>
      <c r="AK89" s="54" t="s">
        <v>830</v>
      </c>
      <c r="AL89" s="33" t="s">
        <v>874</v>
      </c>
      <c r="AM89" s="33" t="s">
        <v>870</v>
      </c>
      <c r="AN89" s="33" t="s">
        <v>893</v>
      </c>
      <c r="AO89" s="33" t="s">
        <v>875</v>
      </c>
      <c r="AP89" s="55" t="s">
        <v>891</v>
      </c>
      <c r="AQ89" s="56">
        <v>9.6969696969696987E-3</v>
      </c>
    </row>
    <row r="90" spans="1:43" ht="193.8" x14ac:dyDescent="0.3">
      <c r="A90" s="33">
        <v>6</v>
      </c>
      <c r="B90" s="34" t="s">
        <v>751</v>
      </c>
      <c r="C90" s="51" t="s">
        <v>885</v>
      </c>
      <c r="D90" s="33" t="s">
        <v>886</v>
      </c>
      <c r="E90" s="34" t="s">
        <v>121</v>
      </c>
      <c r="F90" s="33" t="s">
        <v>936</v>
      </c>
      <c r="G90" s="33" t="s">
        <v>937</v>
      </c>
      <c r="H90" s="34" t="s">
        <v>938</v>
      </c>
      <c r="I90" s="32" t="s">
        <v>576</v>
      </c>
      <c r="J90" s="52" t="s">
        <v>753</v>
      </c>
      <c r="K90" s="33" t="s">
        <v>578</v>
      </c>
      <c r="L90" s="52" t="s">
        <v>753</v>
      </c>
      <c r="M90" s="33" t="s">
        <v>939</v>
      </c>
      <c r="N90" s="34" t="s">
        <v>88</v>
      </c>
      <c r="O90" s="33" t="s">
        <v>982</v>
      </c>
      <c r="P90" s="34" t="s">
        <v>797</v>
      </c>
      <c r="Q90" s="33" t="s">
        <v>930</v>
      </c>
      <c r="R90" s="34" t="s">
        <v>751</v>
      </c>
      <c r="S90" s="33" t="s">
        <v>906</v>
      </c>
      <c r="T90" s="33" t="s">
        <v>791</v>
      </c>
      <c r="U90" s="34" t="s">
        <v>257</v>
      </c>
      <c r="V90" s="33" t="s">
        <v>798</v>
      </c>
      <c r="W90" s="34" t="s">
        <v>799</v>
      </c>
      <c r="X90" s="57" t="s">
        <v>686</v>
      </c>
      <c r="Y90" s="53" t="s">
        <v>686</v>
      </c>
      <c r="Z90" s="57" t="s">
        <v>686</v>
      </c>
      <c r="AA90" s="57">
        <v>1</v>
      </c>
      <c r="AB90" s="57">
        <v>1</v>
      </c>
      <c r="AC90" s="33" t="s">
        <v>716</v>
      </c>
      <c r="AD90" s="33"/>
      <c r="AE90" s="33"/>
      <c r="AF90" s="33"/>
      <c r="AG90" s="33" t="s">
        <v>716</v>
      </c>
      <c r="AH90" s="33"/>
      <c r="AI90" s="33"/>
      <c r="AJ90" s="33"/>
      <c r="AK90" s="54" t="s">
        <v>830</v>
      </c>
      <c r="AL90" s="33" t="s">
        <v>869</v>
      </c>
      <c r="AM90" s="33" t="s">
        <v>870</v>
      </c>
      <c r="AN90" s="33" t="s">
        <v>893</v>
      </c>
      <c r="AO90" s="33" t="s">
        <v>875</v>
      </c>
      <c r="AP90" s="55" t="s">
        <v>881</v>
      </c>
      <c r="AQ90" s="56">
        <v>9.6969696969696987E-3</v>
      </c>
    </row>
    <row r="91" spans="1:43" ht="193.8" x14ac:dyDescent="0.3">
      <c r="A91" s="33">
        <v>6</v>
      </c>
      <c r="B91" s="34" t="s">
        <v>751</v>
      </c>
      <c r="C91" s="51" t="s">
        <v>882</v>
      </c>
      <c r="D91" s="33" t="s">
        <v>883</v>
      </c>
      <c r="E91" s="34" t="s">
        <v>717</v>
      </c>
      <c r="F91" s="33" t="s">
        <v>948</v>
      </c>
      <c r="G91" s="33" t="s">
        <v>922</v>
      </c>
      <c r="H91" s="34" t="s">
        <v>949</v>
      </c>
      <c r="I91" s="33" t="s">
        <v>569</v>
      </c>
      <c r="J91" s="52" t="s">
        <v>794</v>
      </c>
      <c r="K91" s="33" t="s">
        <v>571</v>
      </c>
      <c r="L91" s="52" t="s">
        <v>795</v>
      </c>
      <c r="M91" s="33" t="s">
        <v>866</v>
      </c>
      <c r="N91" s="34" t="s">
        <v>20</v>
      </c>
      <c r="O91" s="33" t="s">
        <v>867</v>
      </c>
      <c r="P91" s="34" t="s">
        <v>714</v>
      </c>
      <c r="Q91" s="33" t="s">
        <v>930</v>
      </c>
      <c r="R91" s="34" t="s">
        <v>751</v>
      </c>
      <c r="S91" s="33" t="s">
        <v>906</v>
      </c>
      <c r="T91" s="33" t="s">
        <v>791</v>
      </c>
      <c r="U91" s="34" t="s">
        <v>257</v>
      </c>
      <c r="V91" s="33" t="s">
        <v>800</v>
      </c>
      <c r="W91" s="34" t="s">
        <v>801</v>
      </c>
      <c r="X91" s="53" t="s">
        <v>686</v>
      </c>
      <c r="Y91" s="53" t="s">
        <v>686</v>
      </c>
      <c r="Z91" s="53" t="s">
        <v>686</v>
      </c>
      <c r="AA91" s="53">
        <v>6</v>
      </c>
      <c r="AB91" s="53">
        <v>6</v>
      </c>
      <c r="AC91" s="33" t="s">
        <v>716</v>
      </c>
      <c r="AD91" s="33"/>
      <c r="AE91" s="33"/>
      <c r="AF91" s="33"/>
      <c r="AG91" s="33" t="s">
        <v>716</v>
      </c>
      <c r="AH91" s="33"/>
      <c r="AI91" s="33"/>
      <c r="AJ91" s="33"/>
      <c r="AK91" s="54" t="s">
        <v>829</v>
      </c>
      <c r="AL91" s="33" t="s">
        <v>874</v>
      </c>
      <c r="AM91" s="33" t="s">
        <v>870</v>
      </c>
      <c r="AN91" s="33" t="s">
        <v>893</v>
      </c>
      <c r="AO91" s="33" t="s">
        <v>917</v>
      </c>
      <c r="AP91" s="55" t="s">
        <v>983</v>
      </c>
      <c r="AQ91" s="56">
        <v>9.6969696969696987E-3</v>
      </c>
    </row>
    <row r="92" spans="1:43" ht="193.8" x14ac:dyDescent="0.3">
      <c r="A92" s="33">
        <v>6</v>
      </c>
      <c r="B92" s="34" t="s">
        <v>751</v>
      </c>
      <c r="C92" s="51" t="s">
        <v>885</v>
      </c>
      <c r="D92" s="33" t="s">
        <v>909</v>
      </c>
      <c r="E92" s="34" t="s">
        <v>739</v>
      </c>
      <c r="F92" s="33" t="s">
        <v>959</v>
      </c>
      <c r="G92" s="33" t="s">
        <v>942</v>
      </c>
      <c r="H92" s="34" t="s">
        <v>960</v>
      </c>
      <c r="I92" s="32" t="s">
        <v>559</v>
      </c>
      <c r="J92" s="52" t="s">
        <v>802</v>
      </c>
      <c r="K92" s="33" t="s">
        <v>561</v>
      </c>
      <c r="L92" s="52" t="s">
        <v>803</v>
      </c>
      <c r="M92" s="33" t="s">
        <v>964</v>
      </c>
      <c r="N92" s="34" t="s">
        <v>22</v>
      </c>
      <c r="O92" s="33" t="s">
        <v>984</v>
      </c>
      <c r="P92" s="34" t="s">
        <v>24</v>
      </c>
      <c r="Q92" s="33" t="s">
        <v>930</v>
      </c>
      <c r="R92" s="34" t="s">
        <v>751</v>
      </c>
      <c r="S92" s="33" t="s">
        <v>906</v>
      </c>
      <c r="T92" s="33" t="s">
        <v>804</v>
      </c>
      <c r="U92" s="34" t="s">
        <v>805</v>
      </c>
      <c r="V92" s="33" t="s">
        <v>334</v>
      </c>
      <c r="W92" s="34" t="s">
        <v>229</v>
      </c>
      <c r="X92" s="53">
        <v>1134</v>
      </c>
      <c r="Y92" s="53">
        <v>1133</v>
      </c>
      <c r="Z92" s="53">
        <v>1133</v>
      </c>
      <c r="AA92" s="53">
        <v>1133</v>
      </c>
      <c r="AB92" s="53">
        <v>1133</v>
      </c>
      <c r="AC92" s="33" t="s">
        <v>716</v>
      </c>
      <c r="AD92" s="33" t="s">
        <v>716</v>
      </c>
      <c r="AE92" s="33"/>
      <c r="AF92" s="33"/>
      <c r="AG92" s="33" t="s">
        <v>716</v>
      </c>
      <c r="AH92" s="33" t="s">
        <v>716</v>
      </c>
      <c r="AI92" s="33"/>
      <c r="AJ92" s="33"/>
      <c r="AK92" s="54" t="s">
        <v>829</v>
      </c>
      <c r="AL92" s="33" t="s">
        <v>869</v>
      </c>
      <c r="AM92" s="33" t="s">
        <v>870</v>
      </c>
      <c r="AN92" s="33" t="s">
        <v>877</v>
      </c>
      <c r="AO92" s="33" t="s">
        <v>875</v>
      </c>
      <c r="AP92" s="55" t="s">
        <v>881</v>
      </c>
      <c r="AQ92" s="56">
        <v>5.9574468085106377E-3</v>
      </c>
    </row>
    <row r="93" spans="1:43" ht="193.8" x14ac:dyDescent="0.3">
      <c r="A93" s="33">
        <v>6</v>
      </c>
      <c r="B93" s="34" t="s">
        <v>751</v>
      </c>
      <c r="C93" s="51" t="s">
        <v>885</v>
      </c>
      <c r="D93" s="33" t="s">
        <v>909</v>
      </c>
      <c r="E93" s="34" t="s">
        <v>739</v>
      </c>
      <c r="F93" s="33" t="s">
        <v>959</v>
      </c>
      <c r="G93" s="33" t="s">
        <v>942</v>
      </c>
      <c r="H93" s="34" t="s">
        <v>960</v>
      </c>
      <c r="I93" s="32" t="s">
        <v>559</v>
      </c>
      <c r="J93" s="52" t="s">
        <v>802</v>
      </c>
      <c r="K93" s="33" t="s">
        <v>561</v>
      </c>
      <c r="L93" s="52" t="s">
        <v>803</v>
      </c>
      <c r="M93" s="33" t="s">
        <v>964</v>
      </c>
      <c r="N93" s="34" t="s">
        <v>22</v>
      </c>
      <c r="O93" s="33" t="s">
        <v>984</v>
      </c>
      <c r="P93" s="34" t="s">
        <v>24</v>
      </c>
      <c r="Q93" s="33" t="s">
        <v>930</v>
      </c>
      <c r="R93" s="34" t="s">
        <v>751</v>
      </c>
      <c r="S93" s="33" t="s">
        <v>906</v>
      </c>
      <c r="T93" s="33" t="s">
        <v>804</v>
      </c>
      <c r="U93" s="34" t="s">
        <v>805</v>
      </c>
      <c r="V93" s="33" t="s">
        <v>335</v>
      </c>
      <c r="W93" s="34" t="s">
        <v>230</v>
      </c>
      <c r="X93" s="53">
        <v>150</v>
      </c>
      <c r="Y93" s="53">
        <v>350</v>
      </c>
      <c r="Z93" s="53">
        <v>150</v>
      </c>
      <c r="AA93" s="53">
        <v>220</v>
      </c>
      <c r="AB93" s="53">
        <v>70</v>
      </c>
      <c r="AC93" s="33" t="s">
        <v>716</v>
      </c>
      <c r="AD93" s="33" t="s">
        <v>716</v>
      </c>
      <c r="AE93" s="33"/>
      <c r="AF93" s="33"/>
      <c r="AG93" s="33" t="s">
        <v>716</v>
      </c>
      <c r="AH93" s="33" t="s">
        <v>716</v>
      </c>
      <c r="AI93" s="33" t="s">
        <v>716</v>
      </c>
      <c r="AJ93" s="33" t="s">
        <v>716</v>
      </c>
      <c r="AK93" s="54" t="s">
        <v>829</v>
      </c>
      <c r="AL93" s="33" t="s">
        <v>869</v>
      </c>
      <c r="AM93" s="33" t="s">
        <v>905</v>
      </c>
      <c r="AN93" s="33" t="s">
        <v>877</v>
      </c>
      <c r="AO93" s="33" t="s">
        <v>875</v>
      </c>
      <c r="AP93" s="55" t="s">
        <v>881</v>
      </c>
      <c r="AQ93" s="56">
        <v>5.9574468085106377E-3</v>
      </c>
    </row>
    <row r="94" spans="1:43" ht="193.8" x14ac:dyDescent="0.3">
      <c r="A94" s="33">
        <v>6</v>
      </c>
      <c r="B94" s="34" t="s">
        <v>751</v>
      </c>
      <c r="C94" s="51" t="s">
        <v>885</v>
      </c>
      <c r="D94" s="33" t="s">
        <v>909</v>
      </c>
      <c r="E94" s="34" t="s">
        <v>739</v>
      </c>
      <c r="F94" s="33" t="s">
        <v>959</v>
      </c>
      <c r="G94" s="33" t="s">
        <v>942</v>
      </c>
      <c r="H94" s="34" t="s">
        <v>960</v>
      </c>
      <c r="I94" s="32" t="s">
        <v>559</v>
      </c>
      <c r="J94" s="52" t="s">
        <v>802</v>
      </c>
      <c r="K94" s="33" t="s">
        <v>561</v>
      </c>
      <c r="L94" s="52" t="s">
        <v>803</v>
      </c>
      <c r="M94" s="33" t="s">
        <v>964</v>
      </c>
      <c r="N94" s="34" t="s">
        <v>22</v>
      </c>
      <c r="O94" s="33" t="s">
        <v>984</v>
      </c>
      <c r="P94" s="34" t="s">
        <v>24</v>
      </c>
      <c r="Q94" s="33" t="s">
        <v>930</v>
      </c>
      <c r="R94" s="34" t="s">
        <v>751</v>
      </c>
      <c r="S94" s="33" t="s">
        <v>906</v>
      </c>
      <c r="T94" s="33" t="s">
        <v>804</v>
      </c>
      <c r="U94" s="34" t="s">
        <v>805</v>
      </c>
      <c r="V94" s="33" t="s">
        <v>339</v>
      </c>
      <c r="W94" s="34" t="s">
        <v>254</v>
      </c>
      <c r="X94" s="53">
        <v>1134</v>
      </c>
      <c r="Y94" s="53">
        <v>1133</v>
      </c>
      <c r="Z94" s="53">
        <v>1133</v>
      </c>
      <c r="AA94" s="53">
        <v>1113</v>
      </c>
      <c r="AB94" s="53">
        <v>1113</v>
      </c>
      <c r="AC94" s="33" t="s">
        <v>716</v>
      </c>
      <c r="AD94" s="33" t="s">
        <v>716</v>
      </c>
      <c r="AE94" s="33"/>
      <c r="AF94" s="33"/>
      <c r="AG94" s="33" t="s">
        <v>716</v>
      </c>
      <c r="AH94" s="33" t="s">
        <v>716</v>
      </c>
      <c r="AI94" s="33"/>
      <c r="AJ94" s="33"/>
      <c r="AK94" s="54" t="s">
        <v>829</v>
      </c>
      <c r="AL94" s="33" t="s">
        <v>869</v>
      </c>
      <c r="AM94" s="33" t="s">
        <v>905</v>
      </c>
      <c r="AN94" s="33" t="s">
        <v>877</v>
      </c>
      <c r="AO94" s="33" t="s">
        <v>875</v>
      </c>
      <c r="AP94" s="55" t="s">
        <v>881</v>
      </c>
      <c r="AQ94" s="56">
        <v>5.9574468085106377E-3</v>
      </c>
    </row>
    <row r="95" spans="1:43" ht="193.8" x14ac:dyDescent="0.3">
      <c r="A95" s="33">
        <v>6</v>
      </c>
      <c r="B95" s="34" t="s">
        <v>751</v>
      </c>
      <c r="C95" s="51" t="s">
        <v>885</v>
      </c>
      <c r="D95" s="33" t="s">
        <v>909</v>
      </c>
      <c r="E95" s="34" t="s">
        <v>739</v>
      </c>
      <c r="F95" s="33" t="s">
        <v>959</v>
      </c>
      <c r="G95" s="33" t="s">
        <v>942</v>
      </c>
      <c r="H95" s="34" t="s">
        <v>960</v>
      </c>
      <c r="I95" s="32" t="s">
        <v>559</v>
      </c>
      <c r="J95" s="52" t="s">
        <v>802</v>
      </c>
      <c r="K95" s="33" t="s">
        <v>561</v>
      </c>
      <c r="L95" s="52" t="s">
        <v>803</v>
      </c>
      <c r="M95" s="33" t="s">
        <v>964</v>
      </c>
      <c r="N95" s="34" t="s">
        <v>22</v>
      </c>
      <c r="O95" s="33" t="s">
        <v>984</v>
      </c>
      <c r="P95" s="34" t="s">
        <v>24</v>
      </c>
      <c r="Q95" s="33" t="s">
        <v>930</v>
      </c>
      <c r="R95" s="34" t="s">
        <v>751</v>
      </c>
      <c r="S95" s="33" t="s">
        <v>906</v>
      </c>
      <c r="T95" s="33" t="s">
        <v>804</v>
      </c>
      <c r="U95" s="34" t="s">
        <v>805</v>
      </c>
      <c r="V95" s="33" t="s">
        <v>336</v>
      </c>
      <c r="W95" s="34" t="s">
        <v>985</v>
      </c>
      <c r="X95" s="57">
        <v>0.4</v>
      </c>
      <c r="Y95" s="57">
        <v>1</v>
      </c>
      <c r="Z95" s="57">
        <v>0.4</v>
      </c>
      <c r="AA95" s="57">
        <v>0.6</v>
      </c>
      <c r="AB95" s="57">
        <v>0.2</v>
      </c>
      <c r="AC95" s="33" t="s">
        <v>716</v>
      </c>
      <c r="AD95" s="33"/>
      <c r="AE95" s="33"/>
      <c r="AF95" s="33"/>
      <c r="AG95" s="33" t="s">
        <v>716</v>
      </c>
      <c r="AH95" s="33" t="s">
        <v>716</v>
      </c>
      <c r="AI95" s="33"/>
      <c r="AJ95" s="33"/>
      <c r="AK95" s="54" t="s">
        <v>831</v>
      </c>
      <c r="AL95" s="33" t="s">
        <v>874</v>
      </c>
      <c r="AM95" s="33" t="s">
        <v>870</v>
      </c>
      <c r="AN95" s="33" t="s">
        <v>877</v>
      </c>
      <c r="AO95" s="33" t="s">
        <v>910</v>
      </c>
      <c r="AP95" s="55" t="s">
        <v>891</v>
      </c>
      <c r="AQ95" s="56">
        <v>5.9574468085106377E-3</v>
      </c>
    </row>
    <row r="96" spans="1:43" ht="193.8" x14ac:dyDescent="0.3">
      <c r="A96" s="33">
        <v>6</v>
      </c>
      <c r="B96" s="34" t="s">
        <v>751</v>
      </c>
      <c r="C96" s="51" t="s">
        <v>882</v>
      </c>
      <c r="D96" s="33" t="s">
        <v>967</v>
      </c>
      <c r="E96" s="34" t="s">
        <v>87</v>
      </c>
      <c r="F96" s="33" t="s">
        <v>959</v>
      </c>
      <c r="G96" s="33" t="s">
        <v>942</v>
      </c>
      <c r="H96" s="34" t="s">
        <v>960</v>
      </c>
      <c r="I96" s="32" t="s">
        <v>559</v>
      </c>
      <c r="J96" s="52" t="s">
        <v>802</v>
      </c>
      <c r="K96" s="33" t="s">
        <v>561</v>
      </c>
      <c r="L96" s="52" t="s">
        <v>803</v>
      </c>
      <c r="M96" s="33" t="s">
        <v>964</v>
      </c>
      <c r="N96" s="34" t="s">
        <v>22</v>
      </c>
      <c r="O96" s="33" t="s">
        <v>984</v>
      </c>
      <c r="P96" s="34" t="s">
        <v>24</v>
      </c>
      <c r="Q96" s="33" t="s">
        <v>930</v>
      </c>
      <c r="R96" s="34" t="s">
        <v>751</v>
      </c>
      <c r="S96" s="33" t="s">
        <v>906</v>
      </c>
      <c r="T96" s="33" t="s">
        <v>804</v>
      </c>
      <c r="U96" s="34" t="s">
        <v>805</v>
      </c>
      <c r="V96" s="33" t="s">
        <v>337</v>
      </c>
      <c r="W96" s="34" t="s">
        <v>239</v>
      </c>
      <c r="X96" s="57">
        <v>1</v>
      </c>
      <c r="Y96" s="57">
        <v>1</v>
      </c>
      <c r="Z96" s="57">
        <v>1</v>
      </c>
      <c r="AA96" s="57">
        <v>1</v>
      </c>
      <c r="AB96" s="57">
        <v>1</v>
      </c>
      <c r="AC96" s="33" t="s">
        <v>716</v>
      </c>
      <c r="AD96" s="33"/>
      <c r="AE96" s="33"/>
      <c r="AF96" s="33"/>
      <c r="AG96" s="33" t="s">
        <v>716</v>
      </c>
      <c r="AH96" s="33" t="s">
        <v>716</v>
      </c>
      <c r="AI96" s="33"/>
      <c r="AJ96" s="33"/>
      <c r="AK96" s="54" t="s">
        <v>830</v>
      </c>
      <c r="AL96" s="33" t="s">
        <v>869</v>
      </c>
      <c r="AM96" s="33" t="s">
        <v>870</v>
      </c>
      <c r="AN96" s="33" t="s">
        <v>893</v>
      </c>
      <c r="AO96" s="33" t="s">
        <v>910</v>
      </c>
      <c r="AP96" s="55" t="s">
        <v>891</v>
      </c>
      <c r="AQ96" s="56">
        <v>9.6969696969696987E-3</v>
      </c>
    </row>
    <row r="97" spans="1:43" ht="193.8" x14ac:dyDescent="0.3">
      <c r="A97" s="33">
        <v>6</v>
      </c>
      <c r="B97" s="34" t="s">
        <v>751</v>
      </c>
      <c r="C97" s="51" t="s">
        <v>885</v>
      </c>
      <c r="D97" s="33" t="s">
        <v>886</v>
      </c>
      <c r="E97" s="34" t="s">
        <v>121</v>
      </c>
      <c r="F97" s="33" t="s">
        <v>959</v>
      </c>
      <c r="G97" s="33" t="s">
        <v>942</v>
      </c>
      <c r="H97" s="34" t="s">
        <v>960</v>
      </c>
      <c r="I97" s="32" t="s">
        <v>559</v>
      </c>
      <c r="J97" s="52" t="s">
        <v>802</v>
      </c>
      <c r="K97" s="33" t="s">
        <v>561</v>
      </c>
      <c r="L97" s="52" t="s">
        <v>803</v>
      </c>
      <c r="M97" s="33" t="s">
        <v>964</v>
      </c>
      <c r="N97" s="34" t="s">
        <v>22</v>
      </c>
      <c r="O97" s="33" t="s">
        <v>984</v>
      </c>
      <c r="P97" s="34" t="s">
        <v>24</v>
      </c>
      <c r="Q97" s="33" t="s">
        <v>930</v>
      </c>
      <c r="R97" s="34" t="s">
        <v>751</v>
      </c>
      <c r="S97" s="33" t="s">
        <v>906</v>
      </c>
      <c r="T97" s="33" t="s">
        <v>804</v>
      </c>
      <c r="U97" s="34" t="s">
        <v>805</v>
      </c>
      <c r="V97" s="33" t="s">
        <v>338</v>
      </c>
      <c r="W97" s="34" t="s">
        <v>240</v>
      </c>
      <c r="X97" s="53">
        <v>2</v>
      </c>
      <c r="Y97" s="53">
        <v>6</v>
      </c>
      <c r="Z97" s="53">
        <v>2</v>
      </c>
      <c r="AA97" s="53">
        <v>2</v>
      </c>
      <c r="AB97" s="53">
        <v>2</v>
      </c>
      <c r="AC97" s="33" t="s">
        <v>716</v>
      </c>
      <c r="AD97" s="33"/>
      <c r="AE97" s="33"/>
      <c r="AF97" s="33"/>
      <c r="AG97" s="33" t="s">
        <v>716</v>
      </c>
      <c r="AH97" s="33" t="s">
        <v>716</v>
      </c>
      <c r="AI97" s="33"/>
      <c r="AJ97" s="33"/>
      <c r="AK97" s="54" t="s">
        <v>829</v>
      </c>
      <c r="AL97" s="33" t="s">
        <v>869</v>
      </c>
      <c r="AM97" s="33" t="s">
        <v>870</v>
      </c>
      <c r="AN97" s="33" t="s">
        <v>893</v>
      </c>
      <c r="AO97" s="33" t="s">
        <v>910</v>
      </c>
      <c r="AP97" s="55" t="s">
        <v>891</v>
      </c>
      <c r="AQ97" s="56">
        <v>9.6969696969696987E-3</v>
      </c>
    </row>
    <row r="98" spans="1:43" ht="193.8" x14ac:dyDescent="0.3">
      <c r="A98" s="33">
        <v>6</v>
      </c>
      <c r="B98" s="34" t="s">
        <v>751</v>
      </c>
      <c r="C98" s="51" t="s">
        <v>878</v>
      </c>
      <c r="D98" s="33" t="s">
        <v>979</v>
      </c>
      <c r="E98" s="34" t="s">
        <v>796</v>
      </c>
      <c r="F98" s="33" t="s">
        <v>948</v>
      </c>
      <c r="G98" s="33" t="s">
        <v>922</v>
      </c>
      <c r="H98" s="34" t="s">
        <v>949</v>
      </c>
      <c r="I98" s="32" t="s">
        <v>576</v>
      </c>
      <c r="J98" s="52" t="s">
        <v>753</v>
      </c>
      <c r="K98" s="33" t="s">
        <v>578</v>
      </c>
      <c r="L98" s="52" t="s">
        <v>753</v>
      </c>
      <c r="M98" s="33" t="s">
        <v>950</v>
      </c>
      <c r="N98" s="34" t="s">
        <v>32</v>
      </c>
      <c r="O98" s="33" t="s">
        <v>974</v>
      </c>
      <c r="P98" s="34" t="s">
        <v>31</v>
      </c>
      <c r="Q98" s="33" t="s">
        <v>904</v>
      </c>
      <c r="R98" s="34" t="s">
        <v>731</v>
      </c>
      <c r="S98" s="33" t="s">
        <v>906</v>
      </c>
      <c r="T98" s="33" t="s">
        <v>806</v>
      </c>
      <c r="U98" s="34" t="s">
        <v>222</v>
      </c>
      <c r="V98" s="33" t="s">
        <v>332</v>
      </c>
      <c r="W98" s="34" t="s">
        <v>987</v>
      </c>
      <c r="X98" s="57">
        <v>1</v>
      </c>
      <c r="Y98" s="57">
        <v>1</v>
      </c>
      <c r="Z98" s="57">
        <v>0.88890000000000002</v>
      </c>
      <c r="AA98" s="57">
        <v>1</v>
      </c>
      <c r="AB98" s="57">
        <v>1</v>
      </c>
      <c r="AC98" s="33" t="s">
        <v>716</v>
      </c>
      <c r="AD98" s="33"/>
      <c r="AE98" s="33"/>
      <c r="AF98" s="33"/>
      <c r="AG98" s="33" t="s">
        <v>716</v>
      </c>
      <c r="AH98" s="33" t="s">
        <v>716</v>
      </c>
      <c r="AI98" s="33"/>
      <c r="AJ98" s="33"/>
      <c r="AK98" s="54" t="s">
        <v>831</v>
      </c>
      <c r="AL98" s="33" t="s">
        <v>869</v>
      </c>
      <c r="AM98" s="33" t="s">
        <v>870</v>
      </c>
      <c r="AN98" s="33" t="s">
        <v>877</v>
      </c>
      <c r="AO98" s="33" t="s">
        <v>875</v>
      </c>
      <c r="AP98" s="55" t="s">
        <v>881</v>
      </c>
      <c r="AQ98" s="56">
        <v>5.9574468085106377E-3</v>
      </c>
    </row>
    <row r="99" spans="1:43" ht="193.8" x14ac:dyDescent="0.3">
      <c r="A99" s="33">
        <v>6</v>
      </c>
      <c r="B99" s="34" t="s">
        <v>751</v>
      </c>
      <c r="C99" s="51" t="s">
        <v>878</v>
      </c>
      <c r="D99" s="33" t="s">
        <v>979</v>
      </c>
      <c r="E99" s="34" t="s">
        <v>796</v>
      </c>
      <c r="F99" s="33" t="s">
        <v>948</v>
      </c>
      <c r="G99" s="33" t="s">
        <v>922</v>
      </c>
      <c r="H99" s="34" t="s">
        <v>949</v>
      </c>
      <c r="I99" s="32" t="s">
        <v>576</v>
      </c>
      <c r="J99" s="52" t="s">
        <v>753</v>
      </c>
      <c r="K99" s="33" t="s">
        <v>578</v>
      </c>
      <c r="L99" s="52" t="s">
        <v>753</v>
      </c>
      <c r="M99" s="33" t="s">
        <v>950</v>
      </c>
      <c r="N99" s="34" t="s">
        <v>32</v>
      </c>
      <c r="O99" s="33" t="s">
        <v>974</v>
      </c>
      <c r="P99" s="34" t="s">
        <v>31</v>
      </c>
      <c r="Q99" s="33" t="s">
        <v>930</v>
      </c>
      <c r="R99" s="34" t="s">
        <v>751</v>
      </c>
      <c r="S99" s="33" t="s">
        <v>906</v>
      </c>
      <c r="T99" s="33" t="s">
        <v>806</v>
      </c>
      <c r="U99" s="34" t="s">
        <v>222</v>
      </c>
      <c r="V99" s="33" t="s">
        <v>333</v>
      </c>
      <c r="W99" s="34" t="s">
        <v>220</v>
      </c>
      <c r="X99" s="57">
        <v>1</v>
      </c>
      <c r="Y99" s="57">
        <v>1</v>
      </c>
      <c r="Z99" s="57">
        <v>1</v>
      </c>
      <c r="AA99" s="57">
        <v>1</v>
      </c>
      <c r="AB99" s="57">
        <v>1</v>
      </c>
      <c r="AC99" s="33" t="s">
        <v>716</v>
      </c>
      <c r="AD99" s="33"/>
      <c r="AE99" s="33"/>
      <c r="AF99" s="33"/>
      <c r="AG99" s="33" t="s">
        <v>716</v>
      </c>
      <c r="AH99" s="33" t="s">
        <v>716</v>
      </c>
      <c r="AI99" s="33"/>
      <c r="AJ99" s="33"/>
      <c r="AK99" s="54" t="s">
        <v>830</v>
      </c>
      <c r="AL99" s="33" t="s">
        <v>869</v>
      </c>
      <c r="AM99" s="33" t="s">
        <v>870</v>
      </c>
      <c r="AN99" s="33" t="s">
        <v>877</v>
      </c>
      <c r="AO99" s="33" t="s">
        <v>875</v>
      </c>
      <c r="AP99" s="55" t="s">
        <v>881</v>
      </c>
      <c r="AQ99" s="56">
        <v>5.9574468085106377E-3</v>
      </c>
    </row>
    <row r="100" spans="1:43" ht="193.8" x14ac:dyDescent="0.3">
      <c r="A100" s="33">
        <v>6</v>
      </c>
      <c r="B100" s="34" t="s">
        <v>751</v>
      </c>
      <c r="C100" s="51" t="s">
        <v>878</v>
      </c>
      <c r="D100" s="33" t="s">
        <v>979</v>
      </c>
      <c r="E100" s="34" t="s">
        <v>796</v>
      </c>
      <c r="F100" s="33" t="s">
        <v>948</v>
      </c>
      <c r="G100" s="33" t="s">
        <v>922</v>
      </c>
      <c r="H100" s="34" t="s">
        <v>949</v>
      </c>
      <c r="I100" s="32" t="s">
        <v>576</v>
      </c>
      <c r="J100" s="52" t="s">
        <v>753</v>
      </c>
      <c r="K100" s="33" t="s">
        <v>578</v>
      </c>
      <c r="L100" s="52" t="s">
        <v>753</v>
      </c>
      <c r="M100" s="33" t="s">
        <v>964</v>
      </c>
      <c r="N100" s="34" t="s">
        <v>22</v>
      </c>
      <c r="O100" s="33" t="s">
        <v>966</v>
      </c>
      <c r="P100" s="34" t="s">
        <v>23</v>
      </c>
      <c r="Q100" s="33" t="s">
        <v>930</v>
      </c>
      <c r="R100" s="34" t="s">
        <v>751</v>
      </c>
      <c r="S100" s="33" t="s">
        <v>906</v>
      </c>
      <c r="T100" s="33" t="s">
        <v>806</v>
      </c>
      <c r="U100" s="34" t="s">
        <v>222</v>
      </c>
      <c r="V100" s="33" t="s">
        <v>331</v>
      </c>
      <c r="W100" s="34" t="s">
        <v>221</v>
      </c>
      <c r="X100" s="57">
        <v>1</v>
      </c>
      <c r="Y100" s="57">
        <v>1</v>
      </c>
      <c r="Z100" s="57">
        <v>1</v>
      </c>
      <c r="AA100" s="57">
        <v>1</v>
      </c>
      <c r="AB100" s="57">
        <v>1</v>
      </c>
      <c r="AC100" s="33" t="s">
        <v>716</v>
      </c>
      <c r="AD100" s="33"/>
      <c r="AE100" s="33"/>
      <c r="AF100" s="33"/>
      <c r="AG100" s="33" t="s">
        <v>716</v>
      </c>
      <c r="AH100" s="33" t="s">
        <v>716</v>
      </c>
      <c r="AI100" s="33"/>
      <c r="AJ100" s="33"/>
      <c r="AK100" s="54" t="s">
        <v>830</v>
      </c>
      <c r="AL100" s="33" t="s">
        <v>869</v>
      </c>
      <c r="AM100" s="33" t="s">
        <v>905</v>
      </c>
      <c r="AN100" s="33" t="s">
        <v>877</v>
      </c>
      <c r="AO100" s="33" t="s">
        <v>875</v>
      </c>
      <c r="AP100" s="55" t="s">
        <v>881</v>
      </c>
      <c r="AQ100" s="56">
        <v>5.9574468085106377E-3</v>
      </c>
    </row>
    <row r="101" spans="1:43" ht="193.8" x14ac:dyDescent="0.3">
      <c r="A101" s="33">
        <v>6</v>
      </c>
      <c r="B101" s="34" t="s">
        <v>751</v>
      </c>
      <c r="C101" s="51" t="s">
        <v>878</v>
      </c>
      <c r="D101" s="33" t="s">
        <v>979</v>
      </c>
      <c r="E101" s="34" t="s">
        <v>796</v>
      </c>
      <c r="F101" s="33" t="s">
        <v>948</v>
      </c>
      <c r="G101" s="33" t="s">
        <v>922</v>
      </c>
      <c r="H101" s="34" t="s">
        <v>949</v>
      </c>
      <c r="I101" s="32" t="s">
        <v>576</v>
      </c>
      <c r="J101" s="52" t="s">
        <v>753</v>
      </c>
      <c r="K101" s="33" t="s">
        <v>578</v>
      </c>
      <c r="L101" s="52" t="s">
        <v>753</v>
      </c>
      <c r="M101" s="33" t="s">
        <v>866</v>
      </c>
      <c r="N101" s="34" t="s">
        <v>20</v>
      </c>
      <c r="O101" s="33" t="s">
        <v>867</v>
      </c>
      <c r="P101" s="34" t="s">
        <v>714</v>
      </c>
      <c r="Q101" s="33" t="s">
        <v>930</v>
      </c>
      <c r="R101" s="34" t="s">
        <v>751</v>
      </c>
      <c r="S101" s="33" t="s">
        <v>906</v>
      </c>
      <c r="T101" s="33" t="s">
        <v>806</v>
      </c>
      <c r="U101" s="34" t="s">
        <v>222</v>
      </c>
      <c r="V101" s="33" t="s">
        <v>330</v>
      </c>
      <c r="W101" s="34" t="s">
        <v>807</v>
      </c>
      <c r="X101" s="57">
        <v>1</v>
      </c>
      <c r="Y101" s="57">
        <v>0</v>
      </c>
      <c r="Z101" s="57">
        <v>0.23200000000000001</v>
      </c>
      <c r="AA101" s="57">
        <v>1</v>
      </c>
      <c r="AB101" s="57">
        <v>1</v>
      </c>
      <c r="AC101" s="33" t="s">
        <v>716</v>
      </c>
      <c r="AD101" s="33" t="s">
        <v>716</v>
      </c>
      <c r="AE101" s="33"/>
      <c r="AF101" s="33" t="s">
        <v>716</v>
      </c>
      <c r="AG101" s="33" t="s">
        <v>716</v>
      </c>
      <c r="AH101" s="33"/>
      <c r="AI101" s="33"/>
      <c r="AJ101" s="33"/>
      <c r="AK101" s="54" t="s">
        <v>830</v>
      </c>
      <c r="AL101" s="33" t="s">
        <v>869</v>
      </c>
      <c r="AM101" s="33" t="s">
        <v>870</v>
      </c>
      <c r="AN101" s="33" t="s">
        <v>877</v>
      </c>
      <c r="AO101" s="33" t="s">
        <v>875</v>
      </c>
      <c r="AP101" s="55" t="s">
        <v>881</v>
      </c>
      <c r="AQ101" s="56">
        <v>5.9574468085106377E-3</v>
      </c>
    </row>
    <row r="102" spans="1:43" ht="193.8" x14ac:dyDescent="0.3">
      <c r="A102" s="33">
        <v>6</v>
      </c>
      <c r="B102" s="34" t="s">
        <v>751</v>
      </c>
      <c r="C102" s="51" t="s">
        <v>878</v>
      </c>
      <c r="D102" s="33" t="s">
        <v>879</v>
      </c>
      <c r="E102" s="34" t="s">
        <v>880</v>
      </c>
      <c r="F102" s="33" t="s">
        <v>948</v>
      </c>
      <c r="G102" s="33" t="s">
        <v>922</v>
      </c>
      <c r="H102" s="34" t="s">
        <v>949</v>
      </c>
      <c r="I102" s="32" t="s">
        <v>576</v>
      </c>
      <c r="J102" s="52" t="s">
        <v>753</v>
      </c>
      <c r="K102" s="33" t="s">
        <v>578</v>
      </c>
      <c r="L102" s="52" t="s">
        <v>753</v>
      </c>
      <c r="M102" s="33" t="s">
        <v>950</v>
      </c>
      <c r="N102" s="34" t="s">
        <v>32</v>
      </c>
      <c r="O102" s="33" t="s">
        <v>974</v>
      </c>
      <c r="P102" s="34" t="s">
        <v>31</v>
      </c>
      <c r="Q102" s="33" t="s">
        <v>930</v>
      </c>
      <c r="R102" s="34" t="s">
        <v>751</v>
      </c>
      <c r="S102" s="33" t="s">
        <v>906</v>
      </c>
      <c r="T102" s="33" t="s">
        <v>808</v>
      </c>
      <c r="U102" s="34" t="s">
        <v>809</v>
      </c>
      <c r="V102" s="33" t="s">
        <v>387</v>
      </c>
      <c r="W102" s="34" t="s">
        <v>810</v>
      </c>
      <c r="X102" s="53">
        <v>70</v>
      </c>
      <c r="Y102" s="53">
        <v>280</v>
      </c>
      <c r="Z102" s="53">
        <v>180</v>
      </c>
      <c r="AA102" s="53">
        <v>150</v>
      </c>
      <c r="AB102" s="53">
        <v>80</v>
      </c>
      <c r="AC102" s="33" t="s">
        <v>716</v>
      </c>
      <c r="AD102" s="33"/>
      <c r="AE102" s="33"/>
      <c r="AF102" s="33"/>
      <c r="AG102" s="33" t="s">
        <v>716</v>
      </c>
      <c r="AH102" s="33" t="s">
        <v>716</v>
      </c>
      <c r="AI102" s="33"/>
      <c r="AJ102" s="33"/>
      <c r="AK102" s="54" t="s">
        <v>829</v>
      </c>
      <c r="AL102" s="33" t="s">
        <v>869</v>
      </c>
      <c r="AM102" s="33" t="s">
        <v>870</v>
      </c>
      <c r="AN102" s="33" t="s">
        <v>877</v>
      </c>
      <c r="AO102" s="33" t="s">
        <v>875</v>
      </c>
      <c r="AP102" s="55" t="s">
        <v>881</v>
      </c>
      <c r="AQ102" s="56">
        <v>5.9574468085106377E-3</v>
      </c>
    </row>
    <row r="103" spans="1:43" ht="193.8" x14ac:dyDescent="0.3">
      <c r="A103" s="33">
        <v>6</v>
      </c>
      <c r="B103" s="34" t="s">
        <v>751</v>
      </c>
      <c r="C103" s="51" t="s">
        <v>878</v>
      </c>
      <c r="D103" s="33" t="s">
        <v>879</v>
      </c>
      <c r="E103" s="34" t="s">
        <v>880</v>
      </c>
      <c r="F103" s="33" t="s">
        <v>948</v>
      </c>
      <c r="G103" s="33" t="s">
        <v>922</v>
      </c>
      <c r="H103" s="34" t="s">
        <v>949</v>
      </c>
      <c r="I103" s="32" t="s">
        <v>576</v>
      </c>
      <c r="J103" s="52" t="s">
        <v>753</v>
      </c>
      <c r="K103" s="33" t="s">
        <v>578</v>
      </c>
      <c r="L103" s="52" t="s">
        <v>753</v>
      </c>
      <c r="M103" s="33" t="s">
        <v>950</v>
      </c>
      <c r="N103" s="34" t="s">
        <v>32</v>
      </c>
      <c r="O103" s="33" t="s">
        <v>974</v>
      </c>
      <c r="P103" s="34" t="s">
        <v>31</v>
      </c>
      <c r="Q103" s="33" t="s">
        <v>930</v>
      </c>
      <c r="R103" s="34" t="s">
        <v>751</v>
      </c>
      <c r="S103" s="33" t="s">
        <v>906</v>
      </c>
      <c r="T103" s="33" t="s">
        <v>808</v>
      </c>
      <c r="U103" s="34" t="s">
        <v>809</v>
      </c>
      <c r="V103" s="33" t="s">
        <v>388</v>
      </c>
      <c r="W103" s="34" t="s">
        <v>811</v>
      </c>
      <c r="X103" s="53">
        <v>80</v>
      </c>
      <c r="Y103" s="53">
        <v>320</v>
      </c>
      <c r="Z103" s="53">
        <v>96</v>
      </c>
      <c r="AA103" s="53">
        <v>150</v>
      </c>
      <c r="AB103" s="53">
        <v>70</v>
      </c>
      <c r="AC103" s="33" t="s">
        <v>716</v>
      </c>
      <c r="AD103" s="33"/>
      <c r="AE103" s="33"/>
      <c r="AF103" s="33"/>
      <c r="AG103" s="33" t="s">
        <v>716</v>
      </c>
      <c r="AH103" s="33" t="s">
        <v>716</v>
      </c>
      <c r="AI103" s="33"/>
      <c r="AJ103" s="33"/>
      <c r="AK103" s="54" t="s">
        <v>829</v>
      </c>
      <c r="AL103" s="33" t="s">
        <v>869</v>
      </c>
      <c r="AM103" s="33" t="s">
        <v>870</v>
      </c>
      <c r="AN103" s="33" t="s">
        <v>877</v>
      </c>
      <c r="AO103" s="33" t="s">
        <v>875</v>
      </c>
      <c r="AP103" s="55" t="s">
        <v>881</v>
      </c>
      <c r="AQ103" s="56">
        <v>5.9574468085106377E-3</v>
      </c>
    </row>
    <row r="104" spans="1:43" ht="193.8" x14ac:dyDescent="0.3">
      <c r="A104" s="33">
        <v>6</v>
      </c>
      <c r="B104" s="34" t="s">
        <v>751</v>
      </c>
      <c r="C104" s="51" t="s">
        <v>878</v>
      </c>
      <c r="D104" s="33" t="s">
        <v>879</v>
      </c>
      <c r="E104" s="34" t="s">
        <v>880</v>
      </c>
      <c r="F104" s="33" t="s">
        <v>948</v>
      </c>
      <c r="G104" s="33" t="s">
        <v>922</v>
      </c>
      <c r="H104" s="34" t="s">
        <v>949</v>
      </c>
      <c r="I104" s="32" t="s">
        <v>576</v>
      </c>
      <c r="J104" s="52" t="s">
        <v>753</v>
      </c>
      <c r="K104" s="33" t="s">
        <v>578</v>
      </c>
      <c r="L104" s="52" t="s">
        <v>753</v>
      </c>
      <c r="M104" s="33" t="s">
        <v>950</v>
      </c>
      <c r="N104" s="34" t="s">
        <v>32</v>
      </c>
      <c r="O104" s="33" t="s">
        <v>974</v>
      </c>
      <c r="P104" s="34" t="s">
        <v>31</v>
      </c>
      <c r="Q104" s="33" t="s">
        <v>930</v>
      </c>
      <c r="R104" s="34" t="s">
        <v>751</v>
      </c>
      <c r="S104" s="33" t="s">
        <v>906</v>
      </c>
      <c r="T104" s="33" t="s">
        <v>808</v>
      </c>
      <c r="U104" s="34" t="s">
        <v>809</v>
      </c>
      <c r="V104" s="33" t="s">
        <v>389</v>
      </c>
      <c r="W104" s="34" t="s">
        <v>812</v>
      </c>
      <c r="X104" s="53">
        <v>10</v>
      </c>
      <c r="Y104" s="53">
        <v>100</v>
      </c>
      <c r="Z104" s="53">
        <v>10</v>
      </c>
      <c r="AA104" s="53">
        <v>50</v>
      </c>
      <c r="AB104" s="53">
        <v>40</v>
      </c>
      <c r="AC104" s="33" t="s">
        <v>716</v>
      </c>
      <c r="AD104" s="33"/>
      <c r="AE104" s="33"/>
      <c r="AF104" s="33"/>
      <c r="AG104" s="33" t="s">
        <v>716</v>
      </c>
      <c r="AH104" s="33" t="s">
        <v>716</v>
      </c>
      <c r="AI104" s="33"/>
      <c r="AJ104" s="33"/>
      <c r="AK104" s="54" t="s">
        <v>829</v>
      </c>
      <c r="AL104" s="33" t="s">
        <v>869</v>
      </c>
      <c r="AM104" s="33" t="s">
        <v>870</v>
      </c>
      <c r="AN104" s="33" t="s">
        <v>877</v>
      </c>
      <c r="AO104" s="33" t="s">
        <v>917</v>
      </c>
      <c r="AP104" s="55" t="s">
        <v>896</v>
      </c>
      <c r="AQ104" s="56">
        <v>5.9574468085106377E-3</v>
      </c>
    </row>
  </sheetData>
  <mergeCells count="11">
    <mergeCell ref="Q1:R1"/>
    <mergeCell ref="A1:B1"/>
    <mergeCell ref="C1:E1"/>
    <mergeCell ref="F1:H1"/>
    <mergeCell ref="I1:L1"/>
    <mergeCell ref="M1:P1"/>
    <mergeCell ref="S1:U1"/>
    <mergeCell ref="V1:W1"/>
    <mergeCell ref="X1:AB1"/>
    <mergeCell ref="AC1:AJ1"/>
    <mergeCell ref="AK1:AP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5"/>
  <sheetViews>
    <sheetView topLeftCell="O1" workbookViewId="0">
      <pane ySplit="3" topLeftCell="A57" activePane="bottomLeft" state="frozen"/>
      <selection activeCell="O1" sqref="O1"/>
      <selection pane="bottomLeft" activeCell="X58" sqref="X58"/>
    </sheetView>
  </sheetViews>
  <sheetFormatPr baseColWidth="10" defaultRowHeight="14.4" x14ac:dyDescent="0.3"/>
  <cols>
    <col min="1" max="43" width="11.5546875" style="79"/>
    <col min="44" max="44" width="11.5546875" style="81"/>
    <col min="45" max="16384" width="11.5546875" style="79"/>
  </cols>
  <sheetData>
    <row r="1" spans="1:43" x14ac:dyDescent="0.3">
      <c r="A1" s="79">
        <v>1</v>
      </c>
      <c r="B1" s="79">
        <f>1+A1</f>
        <v>2</v>
      </c>
      <c r="C1" s="79">
        <f t="shared" ref="C1:AQ1" si="0">1+B1</f>
        <v>3</v>
      </c>
      <c r="D1" s="79">
        <f t="shared" si="0"/>
        <v>4</v>
      </c>
      <c r="E1" s="79">
        <f t="shared" si="0"/>
        <v>5</v>
      </c>
      <c r="F1" s="79">
        <f t="shared" si="0"/>
        <v>6</v>
      </c>
      <c r="G1" s="79">
        <f t="shared" si="0"/>
        <v>7</v>
      </c>
      <c r="H1" s="79">
        <f t="shared" si="0"/>
        <v>8</v>
      </c>
      <c r="I1" s="79">
        <f t="shared" si="0"/>
        <v>9</v>
      </c>
      <c r="J1" s="79">
        <f t="shared" si="0"/>
        <v>10</v>
      </c>
      <c r="K1" s="79">
        <f t="shared" si="0"/>
        <v>11</v>
      </c>
      <c r="L1" s="79">
        <f t="shared" si="0"/>
        <v>12</v>
      </c>
      <c r="M1" s="79">
        <f t="shared" si="0"/>
        <v>13</v>
      </c>
      <c r="N1" s="79">
        <f t="shared" si="0"/>
        <v>14</v>
      </c>
      <c r="O1" s="79">
        <f t="shared" si="0"/>
        <v>15</v>
      </c>
      <c r="P1" s="79">
        <f t="shared" si="0"/>
        <v>16</v>
      </c>
      <c r="Q1" s="79">
        <f t="shared" si="0"/>
        <v>17</v>
      </c>
      <c r="R1" s="79">
        <f t="shared" si="0"/>
        <v>18</v>
      </c>
      <c r="S1" s="79">
        <f t="shared" si="0"/>
        <v>19</v>
      </c>
      <c r="T1" s="79">
        <f t="shared" si="0"/>
        <v>20</v>
      </c>
      <c r="U1" s="79">
        <f t="shared" si="0"/>
        <v>21</v>
      </c>
      <c r="V1" s="79">
        <f t="shared" si="0"/>
        <v>22</v>
      </c>
      <c r="W1" s="79">
        <v>21</v>
      </c>
      <c r="X1" s="79">
        <f t="shared" si="0"/>
        <v>22</v>
      </c>
      <c r="Y1" s="79">
        <f t="shared" si="0"/>
        <v>23</v>
      </c>
      <c r="Z1" s="79">
        <f t="shared" si="0"/>
        <v>24</v>
      </c>
      <c r="AA1" s="79">
        <f t="shared" si="0"/>
        <v>25</v>
      </c>
      <c r="AB1" s="79">
        <f t="shared" si="0"/>
        <v>26</v>
      </c>
      <c r="AC1" s="79">
        <f t="shared" si="0"/>
        <v>27</v>
      </c>
      <c r="AD1" s="79">
        <f t="shared" si="0"/>
        <v>28</v>
      </c>
      <c r="AE1" s="79">
        <f t="shared" si="0"/>
        <v>29</v>
      </c>
      <c r="AF1" s="79">
        <f t="shared" si="0"/>
        <v>30</v>
      </c>
      <c r="AG1" s="79">
        <f t="shared" si="0"/>
        <v>31</v>
      </c>
      <c r="AH1" s="79">
        <f t="shared" si="0"/>
        <v>32</v>
      </c>
      <c r="AI1" s="79">
        <f t="shared" si="0"/>
        <v>33</v>
      </c>
      <c r="AJ1" s="79">
        <f t="shared" si="0"/>
        <v>34</v>
      </c>
      <c r="AK1" s="79">
        <f t="shared" si="0"/>
        <v>35</v>
      </c>
      <c r="AL1" s="79">
        <f t="shared" si="0"/>
        <v>36</v>
      </c>
      <c r="AM1" s="79">
        <f t="shared" si="0"/>
        <v>37</v>
      </c>
      <c r="AN1" s="79">
        <f t="shared" si="0"/>
        <v>38</v>
      </c>
      <c r="AO1" s="79">
        <f t="shared" si="0"/>
        <v>39</v>
      </c>
      <c r="AP1" s="79">
        <f t="shared" si="0"/>
        <v>40</v>
      </c>
      <c r="AQ1" s="79">
        <f t="shared" si="0"/>
        <v>41</v>
      </c>
    </row>
    <row r="2" spans="1:43" x14ac:dyDescent="0.3">
      <c r="B2" s="154" t="s">
        <v>687</v>
      </c>
      <c r="C2" s="154"/>
      <c r="D2" s="154" t="s">
        <v>839</v>
      </c>
      <c r="E2" s="154"/>
      <c r="F2" s="154"/>
      <c r="G2" s="154" t="s">
        <v>840</v>
      </c>
      <c r="H2" s="154"/>
      <c r="I2" s="154"/>
      <c r="J2" s="154" t="s">
        <v>688</v>
      </c>
      <c r="K2" s="154"/>
      <c r="L2" s="154"/>
      <c r="M2" s="154"/>
      <c r="N2" s="154" t="s">
        <v>841</v>
      </c>
      <c r="O2" s="154"/>
      <c r="P2" s="154"/>
      <c r="Q2" s="154"/>
      <c r="R2" s="154" t="s">
        <v>842</v>
      </c>
      <c r="S2" s="154"/>
      <c r="T2" s="154" t="s">
        <v>843</v>
      </c>
      <c r="U2" s="154"/>
      <c r="V2" s="154" t="s">
        <v>689</v>
      </c>
      <c r="W2" s="154" t="s">
        <v>690</v>
      </c>
      <c r="X2" s="154"/>
      <c r="Y2" s="154" t="s">
        <v>844</v>
      </c>
      <c r="Z2" s="154"/>
      <c r="AA2" s="154"/>
      <c r="AB2" s="154"/>
      <c r="AC2" s="154"/>
      <c r="AD2" s="155" t="s">
        <v>691</v>
      </c>
      <c r="AE2" s="155"/>
      <c r="AF2" s="155"/>
      <c r="AG2" s="155"/>
      <c r="AH2" s="155"/>
      <c r="AI2" s="155"/>
      <c r="AJ2" s="155"/>
      <c r="AK2" s="155"/>
      <c r="AL2" s="154" t="s">
        <v>845</v>
      </c>
      <c r="AM2" s="154"/>
      <c r="AN2" s="154"/>
      <c r="AO2" s="154"/>
      <c r="AP2" s="154"/>
      <c r="AQ2" s="154"/>
    </row>
    <row r="3" spans="1:43" ht="20.399999999999999" x14ac:dyDescent="0.3">
      <c r="A3" s="29" t="s">
        <v>699</v>
      </c>
      <c r="B3" s="29" t="s">
        <v>692</v>
      </c>
      <c r="C3" s="29" t="s">
        <v>693</v>
      </c>
      <c r="D3" s="29" t="s">
        <v>846</v>
      </c>
      <c r="E3" s="29" t="s">
        <v>699</v>
      </c>
      <c r="F3" s="29" t="s">
        <v>12</v>
      </c>
      <c r="G3" s="29" t="s">
        <v>699</v>
      </c>
      <c r="H3" s="29" t="s">
        <v>847</v>
      </c>
      <c r="I3" s="29" t="s">
        <v>848</v>
      </c>
      <c r="J3" s="29" t="s">
        <v>694</v>
      </c>
      <c r="K3" s="29" t="s">
        <v>7</v>
      </c>
      <c r="L3" s="29" t="s">
        <v>695</v>
      </c>
      <c r="M3" s="29" t="s">
        <v>696</v>
      </c>
      <c r="N3" s="29" t="s">
        <v>699</v>
      </c>
      <c r="O3" s="29" t="s">
        <v>697</v>
      </c>
      <c r="P3" s="29" t="s">
        <v>699</v>
      </c>
      <c r="Q3" s="29" t="s">
        <v>698</v>
      </c>
      <c r="R3" s="29" t="s">
        <v>699</v>
      </c>
      <c r="S3" s="29" t="s">
        <v>849</v>
      </c>
      <c r="T3" s="29" t="s">
        <v>850</v>
      </c>
      <c r="U3" s="29" t="s">
        <v>699</v>
      </c>
      <c r="V3" s="29" t="s">
        <v>700</v>
      </c>
      <c r="W3" s="29" t="s">
        <v>699</v>
      </c>
      <c r="X3" s="29" t="s">
        <v>701</v>
      </c>
      <c r="Y3" s="48" t="s">
        <v>851</v>
      </c>
      <c r="Z3" s="48" t="s">
        <v>852</v>
      </c>
      <c r="AA3" s="29" t="s">
        <v>853</v>
      </c>
      <c r="AB3" s="29" t="s">
        <v>854</v>
      </c>
      <c r="AC3" s="29" t="s">
        <v>702</v>
      </c>
      <c r="AD3" s="49" t="s">
        <v>703</v>
      </c>
      <c r="AE3" s="80" t="s">
        <v>704</v>
      </c>
      <c r="AF3" s="80" t="s">
        <v>705</v>
      </c>
      <c r="AG3" s="80" t="s">
        <v>706</v>
      </c>
      <c r="AH3" s="80" t="s">
        <v>707</v>
      </c>
      <c r="AI3" s="80" t="s">
        <v>708</v>
      </c>
      <c r="AJ3" s="80" t="s">
        <v>709</v>
      </c>
      <c r="AK3" s="80" t="s">
        <v>710</v>
      </c>
      <c r="AL3" s="49" t="s">
        <v>828</v>
      </c>
      <c r="AM3" s="49" t="s">
        <v>855</v>
      </c>
      <c r="AN3" s="49" t="s">
        <v>856</v>
      </c>
      <c r="AO3" s="49" t="s">
        <v>857</v>
      </c>
      <c r="AP3" s="49" t="s">
        <v>858</v>
      </c>
      <c r="AQ3" s="50" t="s">
        <v>859</v>
      </c>
    </row>
    <row r="4" spans="1:43" ht="61.2" x14ac:dyDescent="0.3">
      <c r="A4" s="62" t="s">
        <v>503</v>
      </c>
      <c r="B4" s="62">
        <v>1</v>
      </c>
      <c r="C4" s="63" t="s">
        <v>711</v>
      </c>
      <c r="D4" s="64" t="s">
        <v>861</v>
      </c>
      <c r="E4" s="62" t="s">
        <v>862</v>
      </c>
      <c r="F4" s="63" t="s">
        <v>79</v>
      </c>
      <c r="G4" s="62" t="s">
        <v>863</v>
      </c>
      <c r="H4" s="62" t="s">
        <v>864</v>
      </c>
      <c r="I4" s="63" t="s">
        <v>865</v>
      </c>
      <c r="J4" s="62" t="s">
        <v>541</v>
      </c>
      <c r="K4" s="65" t="s">
        <v>712</v>
      </c>
      <c r="L4" s="62" t="s">
        <v>543</v>
      </c>
      <c r="M4" s="65" t="s">
        <v>713</v>
      </c>
      <c r="N4" s="62" t="s">
        <v>866</v>
      </c>
      <c r="O4" s="63" t="s">
        <v>20</v>
      </c>
      <c r="P4" s="62" t="s">
        <v>867</v>
      </c>
      <c r="Q4" s="63" t="s">
        <v>714</v>
      </c>
      <c r="R4" s="62" t="s">
        <v>868</v>
      </c>
      <c r="S4" s="63" t="s">
        <v>711</v>
      </c>
      <c r="T4" s="62" t="s">
        <v>861</v>
      </c>
      <c r="U4" s="62" t="s">
        <v>715</v>
      </c>
      <c r="V4" s="63" t="s">
        <v>82</v>
      </c>
      <c r="W4" s="62" t="s">
        <v>503</v>
      </c>
      <c r="X4" s="66" t="s">
        <v>42</v>
      </c>
      <c r="Y4" s="67">
        <v>1100000</v>
      </c>
      <c r="Z4" s="67">
        <v>1500000</v>
      </c>
      <c r="AA4" s="67">
        <v>1123376</v>
      </c>
      <c r="AB4" s="67">
        <v>1150000</v>
      </c>
      <c r="AC4" s="67">
        <v>1150000</v>
      </c>
      <c r="AD4" s="62" t="s">
        <v>716</v>
      </c>
      <c r="AE4" s="68" t="s">
        <v>716</v>
      </c>
      <c r="AF4" s="62" t="s">
        <v>716</v>
      </c>
      <c r="AG4" s="62"/>
      <c r="AH4" s="62" t="s">
        <v>716</v>
      </c>
      <c r="AI4" s="62" t="s">
        <v>716</v>
      </c>
      <c r="AJ4" s="62" t="s">
        <v>716</v>
      </c>
      <c r="AK4" s="62"/>
      <c r="AL4" s="69" t="s">
        <v>829</v>
      </c>
      <c r="AM4" s="62" t="s">
        <v>869</v>
      </c>
      <c r="AN4" s="62" t="s">
        <v>870</v>
      </c>
      <c r="AO4" s="62" t="s">
        <v>871</v>
      </c>
      <c r="AP4" s="62" t="s">
        <v>872</v>
      </c>
      <c r="AQ4" s="70" t="s">
        <v>873</v>
      </c>
    </row>
    <row r="5" spans="1:43" ht="81.599999999999994" x14ac:dyDescent="0.3">
      <c r="A5" s="62" t="s">
        <v>504</v>
      </c>
      <c r="B5" s="62">
        <v>1</v>
      </c>
      <c r="C5" s="63" t="s">
        <v>711</v>
      </c>
      <c r="D5" s="64" t="s">
        <v>861</v>
      </c>
      <c r="E5" s="62" t="s">
        <v>862</v>
      </c>
      <c r="F5" s="63" t="s">
        <v>79</v>
      </c>
      <c r="G5" s="62" t="s">
        <v>863</v>
      </c>
      <c r="H5" s="62" t="s">
        <v>864</v>
      </c>
      <c r="I5" s="63" t="s">
        <v>865</v>
      </c>
      <c r="J5" s="62" t="s">
        <v>541</v>
      </c>
      <c r="K5" s="65" t="s">
        <v>712</v>
      </c>
      <c r="L5" s="62" t="s">
        <v>543</v>
      </c>
      <c r="M5" s="65" t="s">
        <v>713</v>
      </c>
      <c r="N5" s="62" t="s">
        <v>866</v>
      </c>
      <c r="O5" s="63" t="s">
        <v>20</v>
      </c>
      <c r="P5" s="62" t="s">
        <v>867</v>
      </c>
      <c r="Q5" s="63" t="s">
        <v>714</v>
      </c>
      <c r="R5" s="62" t="s">
        <v>868</v>
      </c>
      <c r="S5" s="63" t="s">
        <v>711</v>
      </c>
      <c r="T5" s="62" t="s">
        <v>861</v>
      </c>
      <c r="U5" s="62" t="s">
        <v>715</v>
      </c>
      <c r="V5" s="63" t="s">
        <v>82</v>
      </c>
      <c r="W5" s="62" t="s">
        <v>504</v>
      </c>
      <c r="X5" s="63" t="s">
        <v>43</v>
      </c>
      <c r="Y5" s="71">
        <v>0.09</v>
      </c>
      <c r="Z5" s="71">
        <v>0.8</v>
      </c>
      <c r="AA5" s="71">
        <v>9.9400000000000002E-2</v>
      </c>
      <c r="AB5" s="71">
        <v>0.13</v>
      </c>
      <c r="AC5" s="71">
        <v>0.04</v>
      </c>
      <c r="AD5" s="62" t="s">
        <v>716</v>
      </c>
      <c r="AE5" s="62"/>
      <c r="AF5" s="62"/>
      <c r="AG5" s="62"/>
      <c r="AH5" s="62" t="s">
        <v>716</v>
      </c>
      <c r="AI5" s="62" t="s">
        <v>716</v>
      </c>
      <c r="AJ5" s="62"/>
      <c r="AK5" s="62"/>
      <c r="AL5" s="69" t="s">
        <v>830</v>
      </c>
      <c r="AM5" s="62" t="s">
        <v>874</v>
      </c>
      <c r="AN5" s="62" t="s">
        <v>870</v>
      </c>
      <c r="AO5" s="62" t="s">
        <v>871</v>
      </c>
      <c r="AP5" s="62" t="s">
        <v>875</v>
      </c>
      <c r="AQ5" s="70" t="s">
        <v>876</v>
      </c>
    </row>
    <row r="6" spans="1:43" ht="112.2" x14ac:dyDescent="0.3">
      <c r="A6" s="62" t="s">
        <v>505</v>
      </c>
      <c r="B6" s="62">
        <v>1</v>
      </c>
      <c r="C6" s="63" t="s">
        <v>711</v>
      </c>
      <c r="D6" s="64" t="s">
        <v>861</v>
      </c>
      <c r="E6" s="62" t="s">
        <v>862</v>
      </c>
      <c r="F6" s="63" t="s">
        <v>79</v>
      </c>
      <c r="G6" s="62" t="s">
        <v>863</v>
      </c>
      <c r="H6" s="62" t="s">
        <v>864</v>
      </c>
      <c r="I6" s="63" t="s">
        <v>865</v>
      </c>
      <c r="J6" s="62" t="s">
        <v>541</v>
      </c>
      <c r="K6" s="65" t="s">
        <v>712</v>
      </c>
      <c r="L6" s="62" t="s">
        <v>543</v>
      </c>
      <c r="M6" s="65" t="s">
        <v>713</v>
      </c>
      <c r="N6" s="62" t="s">
        <v>866</v>
      </c>
      <c r="O6" s="63" t="s">
        <v>20</v>
      </c>
      <c r="P6" s="62" t="s">
        <v>867</v>
      </c>
      <c r="Q6" s="63" t="s">
        <v>714</v>
      </c>
      <c r="R6" s="62" t="s">
        <v>868</v>
      </c>
      <c r="S6" s="63" t="s">
        <v>711</v>
      </c>
      <c r="T6" s="62" t="s">
        <v>861</v>
      </c>
      <c r="U6" s="62" t="s">
        <v>715</v>
      </c>
      <c r="V6" s="63" t="s">
        <v>82</v>
      </c>
      <c r="W6" s="62" t="s">
        <v>505</v>
      </c>
      <c r="X6" s="63" t="s">
        <v>44</v>
      </c>
      <c r="Y6" s="71">
        <v>0.8</v>
      </c>
      <c r="Z6" s="71">
        <v>0.8</v>
      </c>
      <c r="AA6" s="71">
        <v>0.99980000000000002</v>
      </c>
      <c r="AB6" s="71">
        <v>0.8</v>
      </c>
      <c r="AC6" s="71">
        <v>0.8</v>
      </c>
      <c r="AD6" s="62" t="s">
        <v>716</v>
      </c>
      <c r="AE6" s="62"/>
      <c r="AF6" s="62"/>
      <c r="AG6" s="62"/>
      <c r="AH6" s="62" t="s">
        <v>716</v>
      </c>
      <c r="AI6" s="62" t="s">
        <v>716</v>
      </c>
      <c r="AJ6" s="62"/>
      <c r="AK6" s="62"/>
      <c r="AL6" s="69" t="s">
        <v>830</v>
      </c>
      <c r="AM6" s="62" t="s">
        <v>869</v>
      </c>
      <c r="AN6" s="62" t="s">
        <v>870</v>
      </c>
      <c r="AO6" s="62" t="s">
        <v>877</v>
      </c>
      <c r="AP6" s="62" t="s">
        <v>875</v>
      </c>
      <c r="AQ6" s="70" t="s">
        <v>876</v>
      </c>
    </row>
    <row r="7" spans="1:43" ht="71.400000000000006" x14ac:dyDescent="0.3">
      <c r="A7" s="62" t="s">
        <v>506</v>
      </c>
      <c r="B7" s="62">
        <v>1</v>
      </c>
      <c r="C7" s="63" t="s">
        <v>711</v>
      </c>
      <c r="D7" s="64" t="s">
        <v>878</v>
      </c>
      <c r="E7" s="62" t="s">
        <v>879</v>
      </c>
      <c r="F7" s="63" t="s">
        <v>880</v>
      </c>
      <c r="G7" s="62" t="s">
        <v>863</v>
      </c>
      <c r="H7" s="62" t="s">
        <v>864</v>
      </c>
      <c r="I7" s="63" t="s">
        <v>865</v>
      </c>
      <c r="J7" s="62" t="s">
        <v>541</v>
      </c>
      <c r="K7" s="65" t="s">
        <v>712</v>
      </c>
      <c r="L7" s="62" t="s">
        <v>543</v>
      </c>
      <c r="M7" s="65" t="s">
        <v>713</v>
      </c>
      <c r="N7" s="62" t="s">
        <v>866</v>
      </c>
      <c r="O7" s="63" t="s">
        <v>20</v>
      </c>
      <c r="P7" s="62" t="s">
        <v>867</v>
      </c>
      <c r="Q7" s="63" t="s">
        <v>714</v>
      </c>
      <c r="R7" s="62" t="s">
        <v>868</v>
      </c>
      <c r="S7" s="63" t="s">
        <v>711</v>
      </c>
      <c r="T7" s="62" t="s">
        <v>861</v>
      </c>
      <c r="U7" s="62" t="s">
        <v>715</v>
      </c>
      <c r="V7" s="63" t="s">
        <v>82</v>
      </c>
      <c r="W7" s="62" t="s">
        <v>506</v>
      </c>
      <c r="X7" s="63" t="s">
        <v>45</v>
      </c>
      <c r="Y7" s="71">
        <v>0.2</v>
      </c>
      <c r="Z7" s="71">
        <v>0.5</v>
      </c>
      <c r="AA7" s="71">
        <v>0.28889999999999999</v>
      </c>
      <c r="AB7" s="71">
        <v>0.3</v>
      </c>
      <c r="AC7" s="71">
        <v>0.3</v>
      </c>
      <c r="AD7" s="62" t="s">
        <v>716</v>
      </c>
      <c r="AE7" s="62"/>
      <c r="AF7" s="62"/>
      <c r="AG7" s="62"/>
      <c r="AH7" s="62" t="s">
        <v>716</v>
      </c>
      <c r="AI7" s="62" t="s">
        <v>716</v>
      </c>
      <c r="AJ7" s="62" t="s">
        <v>716</v>
      </c>
      <c r="AK7" s="62" t="s">
        <v>716</v>
      </c>
      <c r="AL7" s="69" t="s">
        <v>830</v>
      </c>
      <c r="AM7" s="62" t="s">
        <v>869</v>
      </c>
      <c r="AN7" s="62" t="s">
        <v>870</v>
      </c>
      <c r="AO7" s="62" t="s">
        <v>871</v>
      </c>
      <c r="AP7" s="62" t="s">
        <v>872</v>
      </c>
      <c r="AQ7" s="70" t="s">
        <v>881</v>
      </c>
    </row>
    <row r="8" spans="1:43" ht="91.8" x14ac:dyDescent="0.3">
      <c r="A8" s="62" t="s">
        <v>507</v>
      </c>
      <c r="B8" s="62">
        <v>1</v>
      </c>
      <c r="C8" s="63" t="s">
        <v>711</v>
      </c>
      <c r="D8" s="64" t="s">
        <v>882</v>
      </c>
      <c r="E8" s="62" t="s">
        <v>883</v>
      </c>
      <c r="F8" s="63" t="s">
        <v>717</v>
      </c>
      <c r="G8" s="62" t="s">
        <v>863</v>
      </c>
      <c r="H8" s="62" t="s">
        <v>864</v>
      </c>
      <c r="I8" s="63" t="s">
        <v>865</v>
      </c>
      <c r="J8" s="62" t="s">
        <v>541</v>
      </c>
      <c r="K8" s="65" t="s">
        <v>712</v>
      </c>
      <c r="L8" s="62" t="s">
        <v>543</v>
      </c>
      <c r="M8" s="65" t="s">
        <v>713</v>
      </c>
      <c r="N8" s="62" t="s">
        <v>866</v>
      </c>
      <c r="O8" s="63" t="s">
        <v>20</v>
      </c>
      <c r="P8" s="62" t="s">
        <v>867</v>
      </c>
      <c r="Q8" s="63" t="s">
        <v>714</v>
      </c>
      <c r="R8" s="62" t="s">
        <v>868</v>
      </c>
      <c r="S8" s="63" t="s">
        <v>711</v>
      </c>
      <c r="T8" s="62" t="s">
        <v>861</v>
      </c>
      <c r="U8" s="62" t="s">
        <v>715</v>
      </c>
      <c r="V8" s="63" t="s">
        <v>82</v>
      </c>
      <c r="W8" s="62" t="s">
        <v>507</v>
      </c>
      <c r="X8" s="63" t="s">
        <v>718</v>
      </c>
      <c r="Y8" s="67">
        <v>20000</v>
      </c>
      <c r="Z8" s="67">
        <v>60000</v>
      </c>
      <c r="AA8" s="67">
        <v>20000</v>
      </c>
      <c r="AB8" s="67">
        <v>30000</v>
      </c>
      <c r="AC8" s="67">
        <v>10000</v>
      </c>
      <c r="AD8" s="62" t="s">
        <v>716</v>
      </c>
      <c r="AE8" s="62"/>
      <c r="AF8" s="62"/>
      <c r="AG8" s="62"/>
      <c r="AH8" s="62" t="s">
        <v>716</v>
      </c>
      <c r="AI8" s="62" t="s">
        <v>716</v>
      </c>
      <c r="AJ8" s="62" t="s">
        <v>716</v>
      </c>
      <c r="AK8" s="62" t="s">
        <v>716</v>
      </c>
      <c r="AL8" s="69" t="s">
        <v>829</v>
      </c>
      <c r="AM8" s="62" t="s">
        <v>869</v>
      </c>
      <c r="AN8" s="62" t="s">
        <v>870</v>
      </c>
      <c r="AO8" s="62" t="s">
        <v>871</v>
      </c>
      <c r="AP8" s="62" t="s">
        <v>872</v>
      </c>
      <c r="AQ8" s="70" t="s">
        <v>884</v>
      </c>
    </row>
    <row r="9" spans="1:43" ht="71.400000000000006" x14ac:dyDescent="0.3">
      <c r="A9" s="62" t="s">
        <v>508</v>
      </c>
      <c r="B9" s="62">
        <v>1</v>
      </c>
      <c r="C9" s="63" t="s">
        <v>711</v>
      </c>
      <c r="D9" s="64" t="s">
        <v>861</v>
      </c>
      <c r="E9" s="62" t="s">
        <v>862</v>
      </c>
      <c r="F9" s="63" t="s">
        <v>79</v>
      </c>
      <c r="G9" s="62" t="s">
        <v>863</v>
      </c>
      <c r="H9" s="62" t="s">
        <v>864</v>
      </c>
      <c r="I9" s="63" t="s">
        <v>865</v>
      </c>
      <c r="J9" s="62" t="s">
        <v>541</v>
      </c>
      <c r="K9" s="65" t="s">
        <v>712</v>
      </c>
      <c r="L9" s="62" t="s">
        <v>543</v>
      </c>
      <c r="M9" s="65" t="s">
        <v>713</v>
      </c>
      <c r="N9" s="62" t="s">
        <v>866</v>
      </c>
      <c r="O9" s="63" t="s">
        <v>20</v>
      </c>
      <c r="P9" s="62" t="s">
        <v>867</v>
      </c>
      <c r="Q9" s="63" t="s">
        <v>714</v>
      </c>
      <c r="R9" s="62" t="s">
        <v>868</v>
      </c>
      <c r="S9" s="63" t="s">
        <v>711</v>
      </c>
      <c r="T9" s="62" t="s">
        <v>861</v>
      </c>
      <c r="U9" s="62" t="s">
        <v>715</v>
      </c>
      <c r="V9" s="63" t="s">
        <v>82</v>
      </c>
      <c r="W9" s="62" t="s">
        <v>508</v>
      </c>
      <c r="X9" s="63" t="s">
        <v>46</v>
      </c>
      <c r="Y9" s="67">
        <v>50</v>
      </c>
      <c r="Z9" s="67">
        <v>150</v>
      </c>
      <c r="AA9" s="67">
        <v>77</v>
      </c>
      <c r="AB9" s="67">
        <v>80</v>
      </c>
      <c r="AC9" s="67">
        <v>30</v>
      </c>
      <c r="AD9" s="62" t="s">
        <v>716</v>
      </c>
      <c r="AE9" s="62"/>
      <c r="AF9" s="62"/>
      <c r="AG9" s="62"/>
      <c r="AH9" s="62" t="s">
        <v>716</v>
      </c>
      <c r="AI9" s="62" t="s">
        <v>716</v>
      </c>
      <c r="AJ9" s="62"/>
      <c r="AK9" s="62"/>
      <c r="AL9" s="69" t="s">
        <v>829</v>
      </c>
      <c r="AM9" s="62" t="s">
        <v>869</v>
      </c>
      <c r="AN9" s="62" t="s">
        <v>870</v>
      </c>
      <c r="AO9" s="62" t="s">
        <v>871</v>
      </c>
      <c r="AP9" s="62" t="s">
        <v>875</v>
      </c>
      <c r="AQ9" s="70" t="s">
        <v>881</v>
      </c>
    </row>
    <row r="10" spans="1:43" ht="71.400000000000006" x14ac:dyDescent="0.3">
      <c r="A10" s="62" t="s">
        <v>509</v>
      </c>
      <c r="B10" s="62">
        <v>1</v>
      </c>
      <c r="C10" s="63" t="s">
        <v>711</v>
      </c>
      <c r="D10" s="64" t="s">
        <v>882</v>
      </c>
      <c r="E10" s="62" t="s">
        <v>883</v>
      </c>
      <c r="F10" s="63" t="s">
        <v>717</v>
      </c>
      <c r="G10" s="62" t="s">
        <v>863</v>
      </c>
      <c r="H10" s="62" t="s">
        <v>864</v>
      </c>
      <c r="I10" s="63" t="s">
        <v>865</v>
      </c>
      <c r="J10" s="62" t="s">
        <v>541</v>
      </c>
      <c r="K10" s="65" t="s">
        <v>712</v>
      </c>
      <c r="L10" s="62" t="s">
        <v>543</v>
      </c>
      <c r="M10" s="65" t="s">
        <v>713</v>
      </c>
      <c r="N10" s="62" t="s">
        <v>866</v>
      </c>
      <c r="O10" s="63" t="s">
        <v>20</v>
      </c>
      <c r="P10" s="62" t="s">
        <v>867</v>
      </c>
      <c r="Q10" s="63" t="s">
        <v>714</v>
      </c>
      <c r="R10" s="62" t="s">
        <v>868</v>
      </c>
      <c r="S10" s="63" t="s">
        <v>711</v>
      </c>
      <c r="T10" s="62" t="s">
        <v>861</v>
      </c>
      <c r="U10" s="62" t="s">
        <v>715</v>
      </c>
      <c r="V10" s="63" t="s">
        <v>82</v>
      </c>
      <c r="W10" s="62" t="s">
        <v>509</v>
      </c>
      <c r="X10" s="63" t="s">
        <v>47</v>
      </c>
      <c r="Y10" s="67">
        <v>70</v>
      </c>
      <c r="Z10" s="67">
        <v>150</v>
      </c>
      <c r="AA10" s="67">
        <v>70</v>
      </c>
      <c r="AB10" s="67">
        <v>110</v>
      </c>
      <c r="AC10" s="67">
        <v>40</v>
      </c>
      <c r="AD10" s="62" t="s">
        <v>716</v>
      </c>
      <c r="AE10" s="62"/>
      <c r="AF10" s="62"/>
      <c r="AG10" s="62"/>
      <c r="AH10" s="62" t="s">
        <v>716</v>
      </c>
      <c r="AI10" s="62" t="s">
        <v>716</v>
      </c>
      <c r="AJ10" s="62" t="s">
        <v>716</v>
      </c>
      <c r="AK10" s="62" t="s">
        <v>716</v>
      </c>
      <c r="AL10" s="69" t="s">
        <v>829</v>
      </c>
      <c r="AM10" s="62" t="s">
        <v>869</v>
      </c>
      <c r="AN10" s="62" t="s">
        <v>870</v>
      </c>
      <c r="AO10" s="62" t="s">
        <v>877</v>
      </c>
      <c r="AP10" s="62" t="s">
        <v>872</v>
      </c>
      <c r="AQ10" s="70" t="s">
        <v>881</v>
      </c>
    </row>
    <row r="11" spans="1:43" ht="102" x14ac:dyDescent="0.3">
      <c r="A11" s="62" t="s">
        <v>510</v>
      </c>
      <c r="B11" s="62">
        <v>1</v>
      </c>
      <c r="C11" s="63" t="s">
        <v>711</v>
      </c>
      <c r="D11" s="64" t="s">
        <v>882</v>
      </c>
      <c r="E11" s="62" t="s">
        <v>883</v>
      </c>
      <c r="F11" s="63" t="s">
        <v>717</v>
      </c>
      <c r="G11" s="62" t="s">
        <v>863</v>
      </c>
      <c r="H11" s="62" t="s">
        <v>864</v>
      </c>
      <c r="I11" s="63" t="s">
        <v>865</v>
      </c>
      <c r="J11" s="62" t="s">
        <v>541</v>
      </c>
      <c r="K11" s="65" t="s">
        <v>712</v>
      </c>
      <c r="L11" s="62" t="s">
        <v>543</v>
      </c>
      <c r="M11" s="65" t="s">
        <v>713</v>
      </c>
      <c r="N11" s="62" t="s">
        <v>866</v>
      </c>
      <c r="O11" s="63" t="s">
        <v>20</v>
      </c>
      <c r="P11" s="62" t="s">
        <v>867</v>
      </c>
      <c r="Q11" s="63" t="s">
        <v>714</v>
      </c>
      <c r="R11" s="62" t="s">
        <v>868</v>
      </c>
      <c r="S11" s="63" t="s">
        <v>711</v>
      </c>
      <c r="T11" s="62" t="s">
        <v>861</v>
      </c>
      <c r="U11" s="62" t="s">
        <v>715</v>
      </c>
      <c r="V11" s="63" t="s">
        <v>82</v>
      </c>
      <c r="W11" s="62" t="s">
        <v>510</v>
      </c>
      <c r="X11" s="63" t="s">
        <v>48</v>
      </c>
      <c r="Y11" s="71">
        <v>0.5</v>
      </c>
      <c r="Z11" s="71">
        <v>0.9</v>
      </c>
      <c r="AA11" s="71">
        <v>0.50149999999999995</v>
      </c>
      <c r="AB11" s="71">
        <v>0.9</v>
      </c>
      <c r="AC11" s="71">
        <v>0.9</v>
      </c>
      <c r="AD11" s="62" t="s">
        <v>716</v>
      </c>
      <c r="AE11" s="62"/>
      <c r="AF11" s="62"/>
      <c r="AG11" s="62"/>
      <c r="AH11" s="62" t="s">
        <v>716</v>
      </c>
      <c r="AI11" s="62" t="s">
        <v>716</v>
      </c>
      <c r="AJ11" s="62" t="s">
        <v>716</v>
      </c>
      <c r="AK11" s="62" t="s">
        <v>716</v>
      </c>
      <c r="AL11" s="69" t="s">
        <v>830</v>
      </c>
      <c r="AM11" s="62" t="s">
        <v>869</v>
      </c>
      <c r="AN11" s="62" t="s">
        <v>870</v>
      </c>
      <c r="AO11" s="62" t="s">
        <v>877</v>
      </c>
      <c r="AP11" s="62" t="s">
        <v>872</v>
      </c>
      <c r="AQ11" s="70" t="s">
        <v>881</v>
      </c>
    </row>
    <row r="12" spans="1:43" ht="61.2" x14ac:dyDescent="0.3">
      <c r="A12" s="62" t="s">
        <v>511</v>
      </c>
      <c r="B12" s="62">
        <v>1</v>
      </c>
      <c r="C12" s="63" t="s">
        <v>711</v>
      </c>
      <c r="D12" s="64" t="s">
        <v>878</v>
      </c>
      <c r="E12" s="62" t="s">
        <v>879</v>
      </c>
      <c r="F12" s="63" t="s">
        <v>880</v>
      </c>
      <c r="G12" s="62" t="s">
        <v>863</v>
      </c>
      <c r="H12" s="62" t="s">
        <v>864</v>
      </c>
      <c r="I12" s="63" t="s">
        <v>865</v>
      </c>
      <c r="J12" s="62" t="s">
        <v>541</v>
      </c>
      <c r="K12" s="65" t="s">
        <v>712</v>
      </c>
      <c r="L12" s="62" t="s">
        <v>543</v>
      </c>
      <c r="M12" s="65" t="s">
        <v>713</v>
      </c>
      <c r="N12" s="62" t="s">
        <v>866</v>
      </c>
      <c r="O12" s="63" t="s">
        <v>20</v>
      </c>
      <c r="P12" s="62" t="s">
        <v>867</v>
      </c>
      <c r="Q12" s="63" t="s">
        <v>714</v>
      </c>
      <c r="R12" s="62" t="s">
        <v>868</v>
      </c>
      <c r="S12" s="63" t="s">
        <v>711</v>
      </c>
      <c r="T12" s="62" t="s">
        <v>861</v>
      </c>
      <c r="U12" s="62" t="s">
        <v>715</v>
      </c>
      <c r="V12" s="63" t="s">
        <v>82</v>
      </c>
      <c r="W12" s="62" t="s">
        <v>511</v>
      </c>
      <c r="X12" s="63" t="s">
        <v>49</v>
      </c>
      <c r="Y12" s="67">
        <v>54000</v>
      </c>
      <c r="Z12" s="67">
        <v>240000</v>
      </c>
      <c r="AA12" s="67">
        <v>62948</v>
      </c>
      <c r="AB12" s="67">
        <v>50000</v>
      </c>
      <c r="AC12" s="67">
        <v>50000</v>
      </c>
      <c r="AD12" s="62" t="s">
        <v>716</v>
      </c>
      <c r="AE12" s="62" t="s">
        <v>716</v>
      </c>
      <c r="AF12" s="62"/>
      <c r="AG12" s="62"/>
      <c r="AH12" s="62" t="s">
        <v>716</v>
      </c>
      <c r="AI12" s="62" t="s">
        <v>716</v>
      </c>
      <c r="AJ12" s="62"/>
      <c r="AK12" s="62"/>
      <c r="AL12" s="69" t="s">
        <v>829</v>
      </c>
      <c r="AM12" s="62" t="s">
        <v>869</v>
      </c>
      <c r="AN12" s="62" t="s">
        <v>870</v>
      </c>
      <c r="AO12" s="62" t="s">
        <v>871</v>
      </c>
      <c r="AP12" s="62" t="s">
        <v>872</v>
      </c>
      <c r="AQ12" s="70" t="s">
        <v>881</v>
      </c>
    </row>
    <row r="13" spans="1:43" ht="81.599999999999994" x14ac:dyDescent="0.3">
      <c r="A13" s="62" t="s">
        <v>512</v>
      </c>
      <c r="B13" s="62">
        <v>2</v>
      </c>
      <c r="C13" s="63" t="s">
        <v>719</v>
      </c>
      <c r="D13" s="64" t="s">
        <v>885</v>
      </c>
      <c r="E13" s="62" t="s">
        <v>886</v>
      </c>
      <c r="F13" s="63" t="s">
        <v>121</v>
      </c>
      <c r="G13" s="62" t="s">
        <v>887</v>
      </c>
      <c r="H13" s="62" t="s">
        <v>864</v>
      </c>
      <c r="I13" s="63" t="s">
        <v>888</v>
      </c>
      <c r="J13" s="62" t="s">
        <v>544</v>
      </c>
      <c r="K13" s="65" t="s">
        <v>720</v>
      </c>
      <c r="L13" s="62" t="s">
        <v>546</v>
      </c>
      <c r="M13" s="65" t="s">
        <v>721</v>
      </c>
      <c r="N13" s="62" t="s">
        <v>866</v>
      </c>
      <c r="O13" s="63" t="s">
        <v>20</v>
      </c>
      <c r="P13" s="62" t="s">
        <v>867</v>
      </c>
      <c r="Q13" s="63" t="s">
        <v>714</v>
      </c>
      <c r="R13" s="62" t="s">
        <v>889</v>
      </c>
      <c r="S13" s="63" t="s">
        <v>719</v>
      </c>
      <c r="T13" s="62" t="s">
        <v>861</v>
      </c>
      <c r="U13" s="62" t="s">
        <v>722</v>
      </c>
      <c r="V13" s="63" t="s">
        <v>122</v>
      </c>
      <c r="W13" s="62" t="s">
        <v>512</v>
      </c>
      <c r="X13" s="63" t="s">
        <v>890</v>
      </c>
      <c r="Y13" s="71">
        <v>0.3</v>
      </c>
      <c r="Z13" s="71">
        <v>1</v>
      </c>
      <c r="AA13" s="71">
        <v>0.35289999999999999</v>
      </c>
      <c r="AB13" s="71">
        <v>0.5</v>
      </c>
      <c r="AC13" s="71">
        <v>0.2</v>
      </c>
      <c r="AD13" s="62" t="s">
        <v>716</v>
      </c>
      <c r="AE13" s="62"/>
      <c r="AF13" s="62"/>
      <c r="AG13" s="62"/>
      <c r="AH13" s="62" t="s">
        <v>716</v>
      </c>
      <c r="AI13" s="62" t="s">
        <v>716</v>
      </c>
      <c r="AJ13" s="62"/>
      <c r="AK13" s="62"/>
      <c r="AL13" s="69" t="s">
        <v>830</v>
      </c>
      <c r="AM13" s="62" t="s">
        <v>869</v>
      </c>
      <c r="AN13" s="62" t="s">
        <v>870</v>
      </c>
      <c r="AO13" s="62" t="s">
        <v>877</v>
      </c>
      <c r="AP13" s="62" t="s">
        <v>875</v>
      </c>
      <c r="AQ13" s="70" t="s">
        <v>891</v>
      </c>
    </row>
    <row r="14" spans="1:43" ht="81.599999999999994" x14ac:dyDescent="0.3">
      <c r="A14" s="62" t="s">
        <v>513</v>
      </c>
      <c r="B14" s="62">
        <v>2</v>
      </c>
      <c r="C14" s="63" t="s">
        <v>719</v>
      </c>
      <c r="D14" s="64" t="s">
        <v>885</v>
      </c>
      <c r="E14" s="62" t="s">
        <v>886</v>
      </c>
      <c r="F14" s="63" t="s">
        <v>121</v>
      </c>
      <c r="G14" s="62" t="s">
        <v>887</v>
      </c>
      <c r="H14" s="62" t="s">
        <v>864</v>
      </c>
      <c r="I14" s="63" t="s">
        <v>888</v>
      </c>
      <c r="J14" s="62" t="s">
        <v>544</v>
      </c>
      <c r="K14" s="65" t="s">
        <v>720</v>
      </c>
      <c r="L14" s="62" t="s">
        <v>546</v>
      </c>
      <c r="M14" s="65" t="s">
        <v>721</v>
      </c>
      <c r="N14" s="62" t="s">
        <v>866</v>
      </c>
      <c r="O14" s="63" t="s">
        <v>20</v>
      </c>
      <c r="P14" s="62" t="s">
        <v>867</v>
      </c>
      <c r="Q14" s="63" t="s">
        <v>714</v>
      </c>
      <c r="R14" s="62" t="s">
        <v>889</v>
      </c>
      <c r="S14" s="63" t="s">
        <v>719</v>
      </c>
      <c r="T14" s="62" t="s">
        <v>861</v>
      </c>
      <c r="U14" s="62" t="s">
        <v>722</v>
      </c>
      <c r="V14" s="63" t="s">
        <v>122</v>
      </c>
      <c r="W14" s="62" t="s">
        <v>513</v>
      </c>
      <c r="X14" s="63" t="s">
        <v>724</v>
      </c>
      <c r="Y14" s="71">
        <v>0.3</v>
      </c>
      <c r="Z14" s="71">
        <v>1</v>
      </c>
      <c r="AA14" s="71">
        <v>0.35289999999999999</v>
      </c>
      <c r="AB14" s="71">
        <v>0.5</v>
      </c>
      <c r="AC14" s="71">
        <v>0.2</v>
      </c>
      <c r="AD14" s="62" t="s">
        <v>716</v>
      </c>
      <c r="AE14" s="62"/>
      <c r="AF14" s="62"/>
      <c r="AG14" s="62"/>
      <c r="AH14" s="62" t="s">
        <v>716</v>
      </c>
      <c r="AI14" s="62" t="s">
        <v>716</v>
      </c>
      <c r="AJ14" s="62"/>
      <c r="AK14" s="62"/>
      <c r="AL14" s="69" t="s">
        <v>830</v>
      </c>
      <c r="AM14" s="62" t="s">
        <v>869</v>
      </c>
      <c r="AN14" s="62" t="s">
        <v>870</v>
      </c>
      <c r="AO14" s="62" t="s">
        <v>877</v>
      </c>
      <c r="AP14" s="62" t="s">
        <v>875</v>
      </c>
      <c r="AQ14" s="70" t="s">
        <v>891</v>
      </c>
    </row>
    <row r="15" spans="1:43" ht="81.599999999999994" x14ac:dyDescent="0.3">
      <c r="A15" s="62" t="s">
        <v>514</v>
      </c>
      <c r="B15" s="62">
        <v>2</v>
      </c>
      <c r="C15" s="63" t="s">
        <v>719</v>
      </c>
      <c r="D15" s="64" t="s">
        <v>861</v>
      </c>
      <c r="E15" s="62" t="s">
        <v>862</v>
      </c>
      <c r="F15" s="63" t="s">
        <v>79</v>
      </c>
      <c r="G15" s="62" t="s">
        <v>887</v>
      </c>
      <c r="H15" s="62" t="s">
        <v>864</v>
      </c>
      <c r="I15" s="63" t="s">
        <v>888</v>
      </c>
      <c r="J15" s="62" t="s">
        <v>544</v>
      </c>
      <c r="K15" s="65" t="s">
        <v>720</v>
      </c>
      <c r="L15" s="62" t="s">
        <v>546</v>
      </c>
      <c r="M15" s="65" t="s">
        <v>721</v>
      </c>
      <c r="N15" s="62" t="s">
        <v>866</v>
      </c>
      <c r="O15" s="63" t="s">
        <v>20</v>
      </c>
      <c r="P15" s="62" t="s">
        <v>867</v>
      </c>
      <c r="Q15" s="63" t="s">
        <v>714</v>
      </c>
      <c r="R15" s="62" t="s">
        <v>889</v>
      </c>
      <c r="S15" s="63" t="s">
        <v>719</v>
      </c>
      <c r="T15" s="62" t="s">
        <v>861</v>
      </c>
      <c r="U15" s="62" t="s">
        <v>722</v>
      </c>
      <c r="V15" s="63" t="s">
        <v>122</v>
      </c>
      <c r="W15" s="62" t="s">
        <v>514</v>
      </c>
      <c r="X15" s="63" t="s">
        <v>892</v>
      </c>
      <c r="Y15" s="67">
        <v>6</v>
      </c>
      <c r="Z15" s="67">
        <v>33</v>
      </c>
      <c r="AA15" s="67">
        <v>6</v>
      </c>
      <c r="AB15" s="67">
        <v>15</v>
      </c>
      <c r="AC15" s="67">
        <v>9</v>
      </c>
      <c r="AD15" s="62" t="s">
        <v>716</v>
      </c>
      <c r="AE15" s="62"/>
      <c r="AF15" s="62"/>
      <c r="AG15" s="62"/>
      <c r="AH15" s="62" t="s">
        <v>716</v>
      </c>
      <c r="AI15" s="62" t="s">
        <v>716</v>
      </c>
      <c r="AJ15" s="62"/>
      <c r="AK15" s="62"/>
      <c r="AL15" s="69" t="s">
        <v>829</v>
      </c>
      <c r="AM15" s="62" t="s">
        <v>869</v>
      </c>
      <c r="AN15" s="62" t="s">
        <v>870</v>
      </c>
      <c r="AO15" s="62" t="s">
        <v>893</v>
      </c>
      <c r="AP15" s="62" t="s">
        <v>875</v>
      </c>
      <c r="AQ15" s="70" t="s">
        <v>891</v>
      </c>
    </row>
    <row r="16" spans="1:43" ht="91.8" x14ac:dyDescent="0.3">
      <c r="A16" s="62" t="s">
        <v>515</v>
      </c>
      <c r="B16" s="62">
        <v>2</v>
      </c>
      <c r="C16" s="63" t="s">
        <v>719</v>
      </c>
      <c r="D16" s="64" t="s">
        <v>861</v>
      </c>
      <c r="E16" s="62" t="s">
        <v>862</v>
      </c>
      <c r="F16" s="63" t="s">
        <v>79</v>
      </c>
      <c r="G16" s="62" t="s">
        <v>887</v>
      </c>
      <c r="H16" s="62" t="s">
        <v>864</v>
      </c>
      <c r="I16" s="63" t="s">
        <v>888</v>
      </c>
      <c r="J16" s="62" t="s">
        <v>544</v>
      </c>
      <c r="K16" s="65" t="s">
        <v>720</v>
      </c>
      <c r="L16" s="62" t="s">
        <v>546</v>
      </c>
      <c r="M16" s="65" t="s">
        <v>721</v>
      </c>
      <c r="N16" s="62" t="s">
        <v>866</v>
      </c>
      <c r="O16" s="63" t="s">
        <v>20</v>
      </c>
      <c r="P16" s="62" t="s">
        <v>867</v>
      </c>
      <c r="Q16" s="63" t="s">
        <v>714</v>
      </c>
      <c r="R16" s="62" t="s">
        <v>889</v>
      </c>
      <c r="S16" s="63" t="s">
        <v>719</v>
      </c>
      <c r="T16" s="62" t="s">
        <v>861</v>
      </c>
      <c r="U16" s="62" t="s">
        <v>722</v>
      </c>
      <c r="V16" s="63" t="s">
        <v>122</v>
      </c>
      <c r="W16" s="62" t="s">
        <v>515</v>
      </c>
      <c r="X16" s="63" t="s">
        <v>725</v>
      </c>
      <c r="Y16" s="67">
        <v>75</v>
      </c>
      <c r="Z16" s="67">
        <v>353</v>
      </c>
      <c r="AA16" s="67">
        <v>75</v>
      </c>
      <c r="AB16" s="67">
        <v>190</v>
      </c>
      <c r="AC16" s="67">
        <v>115</v>
      </c>
      <c r="AD16" s="62" t="s">
        <v>716</v>
      </c>
      <c r="AE16" s="62"/>
      <c r="AF16" s="62"/>
      <c r="AG16" s="62"/>
      <c r="AH16" s="62" t="s">
        <v>716</v>
      </c>
      <c r="AI16" s="62" t="s">
        <v>716</v>
      </c>
      <c r="AJ16" s="62" t="s">
        <v>716</v>
      </c>
      <c r="AK16" s="62" t="s">
        <v>716</v>
      </c>
      <c r="AL16" s="69" t="s">
        <v>829</v>
      </c>
      <c r="AM16" s="62" t="s">
        <v>869</v>
      </c>
      <c r="AN16" s="62" t="s">
        <v>870</v>
      </c>
      <c r="AO16" s="62" t="s">
        <v>893</v>
      </c>
      <c r="AP16" s="62" t="s">
        <v>875</v>
      </c>
      <c r="AQ16" s="70" t="s">
        <v>891</v>
      </c>
    </row>
    <row r="17" spans="1:43" ht="132.6" x14ac:dyDescent="0.3">
      <c r="A17" s="62" t="s">
        <v>516</v>
      </c>
      <c r="B17" s="62">
        <v>2</v>
      </c>
      <c r="C17" s="63" t="s">
        <v>719</v>
      </c>
      <c r="D17" s="64" t="s">
        <v>882</v>
      </c>
      <c r="E17" s="62" t="s">
        <v>883</v>
      </c>
      <c r="F17" s="63" t="s">
        <v>717</v>
      </c>
      <c r="G17" s="62" t="s">
        <v>887</v>
      </c>
      <c r="H17" s="62" t="s">
        <v>864</v>
      </c>
      <c r="I17" s="63" t="s">
        <v>888</v>
      </c>
      <c r="J17" s="62" t="s">
        <v>544</v>
      </c>
      <c r="K17" s="65" t="s">
        <v>720</v>
      </c>
      <c r="L17" s="62" t="s">
        <v>546</v>
      </c>
      <c r="M17" s="65" t="s">
        <v>721</v>
      </c>
      <c r="N17" s="62" t="s">
        <v>866</v>
      </c>
      <c r="O17" s="63" t="s">
        <v>20</v>
      </c>
      <c r="P17" s="62" t="s">
        <v>867</v>
      </c>
      <c r="Q17" s="63" t="s">
        <v>714</v>
      </c>
      <c r="R17" s="62" t="s">
        <v>889</v>
      </c>
      <c r="S17" s="63" t="s">
        <v>719</v>
      </c>
      <c r="T17" s="62" t="s">
        <v>861</v>
      </c>
      <c r="U17" s="62" t="s">
        <v>722</v>
      </c>
      <c r="V17" s="63" t="s">
        <v>122</v>
      </c>
      <c r="W17" s="62" t="s">
        <v>516</v>
      </c>
      <c r="X17" s="63" t="s">
        <v>894</v>
      </c>
      <c r="Y17" s="67">
        <v>4000</v>
      </c>
      <c r="Z17" s="67">
        <v>15042</v>
      </c>
      <c r="AA17" s="67">
        <v>934</v>
      </c>
      <c r="AB17" s="67">
        <v>5800</v>
      </c>
      <c r="AC17" s="67">
        <v>1800</v>
      </c>
      <c r="AD17" s="62" t="s">
        <v>716</v>
      </c>
      <c r="AE17" s="62"/>
      <c r="AF17" s="62"/>
      <c r="AG17" s="62"/>
      <c r="AH17" s="62" t="s">
        <v>716</v>
      </c>
      <c r="AI17" s="62" t="s">
        <v>716</v>
      </c>
      <c r="AJ17" s="62"/>
      <c r="AK17" s="62"/>
      <c r="AL17" s="69" t="s">
        <v>829</v>
      </c>
      <c r="AM17" s="62" t="s">
        <v>869</v>
      </c>
      <c r="AN17" s="62" t="s">
        <v>870</v>
      </c>
      <c r="AO17" s="62" t="s">
        <v>871</v>
      </c>
      <c r="AP17" s="62" t="s">
        <v>928</v>
      </c>
      <c r="AQ17" s="70" t="s">
        <v>891</v>
      </c>
    </row>
    <row r="18" spans="1:43" ht="81.599999999999994" x14ac:dyDescent="0.3">
      <c r="A18" s="62" t="s">
        <v>517</v>
      </c>
      <c r="B18" s="62">
        <v>2</v>
      </c>
      <c r="C18" s="63" t="s">
        <v>719</v>
      </c>
      <c r="D18" s="64" t="s">
        <v>861</v>
      </c>
      <c r="E18" s="62" t="s">
        <v>862</v>
      </c>
      <c r="F18" s="63" t="s">
        <v>79</v>
      </c>
      <c r="G18" s="62" t="s">
        <v>887</v>
      </c>
      <c r="H18" s="62" t="s">
        <v>864</v>
      </c>
      <c r="I18" s="63" t="s">
        <v>888</v>
      </c>
      <c r="J18" s="62" t="s">
        <v>544</v>
      </c>
      <c r="K18" s="65" t="s">
        <v>720</v>
      </c>
      <c r="L18" s="62" t="s">
        <v>546</v>
      </c>
      <c r="M18" s="65" t="s">
        <v>721</v>
      </c>
      <c r="N18" s="62" t="s">
        <v>866</v>
      </c>
      <c r="O18" s="63" t="s">
        <v>20</v>
      </c>
      <c r="P18" s="62" t="s">
        <v>867</v>
      </c>
      <c r="Q18" s="63" t="s">
        <v>714</v>
      </c>
      <c r="R18" s="62" t="s">
        <v>889</v>
      </c>
      <c r="S18" s="63" t="s">
        <v>719</v>
      </c>
      <c r="T18" s="62" t="s">
        <v>861</v>
      </c>
      <c r="U18" s="62" t="s">
        <v>722</v>
      </c>
      <c r="V18" s="63" t="s">
        <v>122</v>
      </c>
      <c r="W18" s="62" t="s">
        <v>517</v>
      </c>
      <c r="X18" s="63" t="s">
        <v>994</v>
      </c>
      <c r="Y18" s="67">
        <v>195600</v>
      </c>
      <c r="Z18" s="67">
        <v>770000</v>
      </c>
      <c r="AA18" s="67">
        <v>206060</v>
      </c>
      <c r="AB18" s="67">
        <v>348675</v>
      </c>
      <c r="AC18" s="67">
        <v>153075</v>
      </c>
      <c r="AD18" s="62" t="s">
        <v>716</v>
      </c>
      <c r="AE18" s="62"/>
      <c r="AF18" s="62"/>
      <c r="AG18" s="62"/>
      <c r="AH18" s="62" t="s">
        <v>716</v>
      </c>
      <c r="AI18" s="62" t="s">
        <v>716</v>
      </c>
      <c r="AJ18" s="62" t="s">
        <v>716</v>
      </c>
      <c r="AK18" s="62" t="s">
        <v>716</v>
      </c>
      <c r="AL18" s="69" t="s">
        <v>829</v>
      </c>
      <c r="AM18" s="62" t="s">
        <v>869</v>
      </c>
      <c r="AN18" s="62" t="s">
        <v>870</v>
      </c>
      <c r="AO18" s="62" t="s">
        <v>871</v>
      </c>
      <c r="AP18" s="62" t="s">
        <v>872</v>
      </c>
      <c r="AQ18" s="70" t="s">
        <v>896</v>
      </c>
    </row>
    <row r="19" spans="1:43" ht="132.6" x14ac:dyDescent="0.3">
      <c r="A19" s="62" t="s">
        <v>518</v>
      </c>
      <c r="B19" s="62">
        <v>2</v>
      </c>
      <c r="C19" s="63" t="s">
        <v>719</v>
      </c>
      <c r="D19" s="64" t="s">
        <v>861</v>
      </c>
      <c r="E19" s="62" t="s">
        <v>862</v>
      </c>
      <c r="F19" s="63" t="s">
        <v>79</v>
      </c>
      <c r="G19" s="62" t="s">
        <v>887</v>
      </c>
      <c r="H19" s="62" t="s">
        <v>864</v>
      </c>
      <c r="I19" s="63" t="s">
        <v>888</v>
      </c>
      <c r="J19" s="62" t="s">
        <v>544</v>
      </c>
      <c r="K19" s="65" t="s">
        <v>720</v>
      </c>
      <c r="L19" s="62" t="s">
        <v>546</v>
      </c>
      <c r="M19" s="65" t="s">
        <v>721</v>
      </c>
      <c r="N19" s="62" t="s">
        <v>866</v>
      </c>
      <c r="O19" s="63" t="s">
        <v>20</v>
      </c>
      <c r="P19" s="62" t="s">
        <v>867</v>
      </c>
      <c r="Q19" s="63" t="s">
        <v>714</v>
      </c>
      <c r="R19" s="62" t="s">
        <v>889</v>
      </c>
      <c r="S19" s="63" t="s">
        <v>719</v>
      </c>
      <c r="T19" s="62" t="s">
        <v>861</v>
      </c>
      <c r="U19" s="62" t="s">
        <v>722</v>
      </c>
      <c r="V19" s="63" t="s">
        <v>122</v>
      </c>
      <c r="W19" s="62" t="s">
        <v>518</v>
      </c>
      <c r="X19" s="63" t="s">
        <v>897</v>
      </c>
      <c r="Y19" s="67">
        <v>436</v>
      </c>
      <c r="Z19" s="67">
        <v>1744</v>
      </c>
      <c r="AA19" s="67">
        <v>1016</v>
      </c>
      <c r="AB19" s="67">
        <v>1200</v>
      </c>
      <c r="AC19" s="67">
        <v>764</v>
      </c>
      <c r="AD19" s="62" t="s">
        <v>716</v>
      </c>
      <c r="AE19" s="62"/>
      <c r="AF19" s="62"/>
      <c r="AG19" s="62"/>
      <c r="AH19" s="62" t="s">
        <v>716</v>
      </c>
      <c r="AI19" s="62" t="s">
        <v>716</v>
      </c>
      <c r="AJ19" s="62"/>
      <c r="AK19" s="62"/>
      <c r="AL19" s="69" t="s">
        <v>829</v>
      </c>
      <c r="AM19" s="62" t="s">
        <v>874</v>
      </c>
      <c r="AN19" s="62" t="s">
        <v>870</v>
      </c>
      <c r="AO19" s="62" t="s">
        <v>877</v>
      </c>
      <c r="AP19" s="62" t="s">
        <v>875</v>
      </c>
      <c r="AQ19" s="70" t="s">
        <v>891</v>
      </c>
    </row>
    <row r="20" spans="1:43" ht="132.6" x14ac:dyDescent="0.3">
      <c r="A20" s="72" t="s">
        <v>519</v>
      </c>
      <c r="B20" s="62">
        <v>3</v>
      </c>
      <c r="C20" s="63" t="s">
        <v>726</v>
      </c>
      <c r="D20" s="64" t="s">
        <v>861</v>
      </c>
      <c r="E20" s="62" t="s">
        <v>862</v>
      </c>
      <c r="F20" s="63" t="s">
        <v>79</v>
      </c>
      <c r="G20" s="62" t="s">
        <v>898</v>
      </c>
      <c r="H20" s="62" t="s">
        <v>864</v>
      </c>
      <c r="I20" s="63" t="s">
        <v>899</v>
      </c>
      <c r="J20" s="62" t="s">
        <v>548</v>
      </c>
      <c r="K20" s="65" t="s">
        <v>727</v>
      </c>
      <c r="L20" s="62" t="s">
        <v>550</v>
      </c>
      <c r="M20" s="65" t="s">
        <v>728</v>
      </c>
      <c r="N20" s="62" t="s">
        <v>866</v>
      </c>
      <c r="O20" s="63" t="s">
        <v>20</v>
      </c>
      <c r="P20" s="62" t="s">
        <v>867</v>
      </c>
      <c r="Q20" s="63" t="s">
        <v>714</v>
      </c>
      <c r="R20" s="62" t="s">
        <v>900</v>
      </c>
      <c r="S20" s="63" t="s">
        <v>726</v>
      </c>
      <c r="T20" s="62" t="s">
        <v>861</v>
      </c>
      <c r="U20" s="62" t="s">
        <v>729</v>
      </c>
      <c r="V20" s="63" t="s">
        <v>730</v>
      </c>
      <c r="W20" s="72" t="s">
        <v>519</v>
      </c>
      <c r="X20" s="73" t="s">
        <v>901</v>
      </c>
      <c r="Y20" s="74">
        <v>105488</v>
      </c>
      <c r="Z20" s="74">
        <v>560000</v>
      </c>
      <c r="AA20" s="74">
        <v>105473</v>
      </c>
      <c r="AB20" s="74">
        <v>264916</v>
      </c>
      <c r="AC20" s="74">
        <v>159428</v>
      </c>
      <c r="AD20" s="72" t="s">
        <v>716</v>
      </c>
      <c r="AE20" s="72"/>
      <c r="AF20" s="72"/>
      <c r="AG20" s="72"/>
      <c r="AH20" s="72" t="s">
        <v>716</v>
      </c>
      <c r="AI20" s="72" t="s">
        <v>716</v>
      </c>
      <c r="AJ20" s="72" t="s">
        <v>716</v>
      </c>
      <c r="AK20" s="62" t="s">
        <v>716</v>
      </c>
      <c r="AL20" s="69" t="s">
        <v>829</v>
      </c>
      <c r="AM20" s="62" t="s">
        <v>869</v>
      </c>
      <c r="AN20" s="62" t="s">
        <v>870</v>
      </c>
      <c r="AO20" s="62" t="s">
        <v>871</v>
      </c>
      <c r="AP20" s="62" t="s">
        <v>872</v>
      </c>
      <c r="AQ20" s="70" t="s">
        <v>891</v>
      </c>
    </row>
    <row r="21" spans="1:43" ht="132.6" x14ac:dyDescent="0.3">
      <c r="A21" s="72" t="s">
        <v>520</v>
      </c>
      <c r="B21" s="62">
        <v>3</v>
      </c>
      <c r="C21" s="63" t="s">
        <v>726</v>
      </c>
      <c r="D21" s="64" t="s">
        <v>861</v>
      </c>
      <c r="E21" s="62" t="s">
        <v>862</v>
      </c>
      <c r="F21" s="63" t="s">
        <v>79</v>
      </c>
      <c r="G21" s="62" t="s">
        <v>898</v>
      </c>
      <c r="H21" s="62" t="s">
        <v>864</v>
      </c>
      <c r="I21" s="63" t="s">
        <v>899</v>
      </c>
      <c r="J21" s="62" t="s">
        <v>548</v>
      </c>
      <c r="K21" s="65" t="s">
        <v>727</v>
      </c>
      <c r="L21" s="62" t="s">
        <v>550</v>
      </c>
      <c r="M21" s="65" t="s">
        <v>728</v>
      </c>
      <c r="N21" s="62" t="s">
        <v>866</v>
      </c>
      <c r="O21" s="63" t="s">
        <v>20</v>
      </c>
      <c r="P21" s="62" t="s">
        <v>867</v>
      </c>
      <c r="Q21" s="63" t="s">
        <v>714</v>
      </c>
      <c r="R21" s="62" t="s">
        <v>900</v>
      </c>
      <c r="S21" s="63" t="s">
        <v>726</v>
      </c>
      <c r="T21" s="62" t="s">
        <v>861</v>
      </c>
      <c r="U21" s="62" t="s">
        <v>729</v>
      </c>
      <c r="V21" s="63" t="s">
        <v>730</v>
      </c>
      <c r="W21" s="72" t="s">
        <v>520</v>
      </c>
      <c r="X21" s="73" t="s">
        <v>123</v>
      </c>
      <c r="Y21" s="74">
        <v>22000</v>
      </c>
      <c r="Z21" s="74">
        <v>114000</v>
      </c>
      <c r="AA21" s="74">
        <v>37033</v>
      </c>
      <c r="AB21" s="74">
        <v>40862</v>
      </c>
      <c r="AC21" s="74">
        <v>27300</v>
      </c>
      <c r="AD21" s="72" t="s">
        <v>716</v>
      </c>
      <c r="AE21" s="72"/>
      <c r="AF21" s="72"/>
      <c r="AG21" s="72"/>
      <c r="AH21" s="72" t="s">
        <v>716</v>
      </c>
      <c r="AI21" s="72" t="s">
        <v>716</v>
      </c>
      <c r="AJ21" s="72"/>
      <c r="AK21" s="62"/>
      <c r="AL21" s="69" t="s">
        <v>829</v>
      </c>
      <c r="AM21" s="62" t="s">
        <v>869</v>
      </c>
      <c r="AN21" s="62" t="s">
        <v>870</v>
      </c>
      <c r="AO21" s="62" t="s">
        <v>871</v>
      </c>
      <c r="AP21" s="62" t="s">
        <v>872</v>
      </c>
      <c r="AQ21" s="70" t="s">
        <v>884</v>
      </c>
    </row>
    <row r="22" spans="1:43" ht="132.6" x14ac:dyDescent="0.3">
      <c r="A22" s="72" t="s">
        <v>521</v>
      </c>
      <c r="B22" s="62">
        <v>3</v>
      </c>
      <c r="C22" s="63" t="s">
        <v>726</v>
      </c>
      <c r="D22" s="64" t="s">
        <v>882</v>
      </c>
      <c r="E22" s="62" t="s">
        <v>883</v>
      </c>
      <c r="F22" s="63" t="s">
        <v>717</v>
      </c>
      <c r="G22" s="62" t="s">
        <v>898</v>
      </c>
      <c r="H22" s="62" t="s">
        <v>864</v>
      </c>
      <c r="I22" s="63" t="s">
        <v>899</v>
      </c>
      <c r="J22" s="62" t="s">
        <v>548</v>
      </c>
      <c r="K22" s="65" t="s">
        <v>727</v>
      </c>
      <c r="L22" s="62" t="s">
        <v>550</v>
      </c>
      <c r="M22" s="65" t="s">
        <v>728</v>
      </c>
      <c r="N22" s="62" t="s">
        <v>866</v>
      </c>
      <c r="O22" s="63" t="s">
        <v>20</v>
      </c>
      <c r="P22" s="62" t="s">
        <v>867</v>
      </c>
      <c r="Q22" s="63" t="s">
        <v>714</v>
      </c>
      <c r="R22" s="62" t="s">
        <v>900</v>
      </c>
      <c r="S22" s="63" t="s">
        <v>726</v>
      </c>
      <c r="T22" s="62" t="s">
        <v>861</v>
      </c>
      <c r="U22" s="62" t="s">
        <v>729</v>
      </c>
      <c r="V22" s="63" t="s">
        <v>730</v>
      </c>
      <c r="W22" s="72" t="s">
        <v>521</v>
      </c>
      <c r="X22" s="73" t="s">
        <v>124</v>
      </c>
      <c r="Y22" s="75">
        <v>0.2</v>
      </c>
      <c r="Z22" s="75">
        <v>1</v>
      </c>
      <c r="AA22" s="75">
        <v>0.96</v>
      </c>
      <c r="AB22" s="75">
        <v>0.5</v>
      </c>
      <c r="AC22" s="75">
        <v>0.3</v>
      </c>
      <c r="AD22" s="72" t="s">
        <v>716</v>
      </c>
      <c r="AE22" s="72"/>
      <c r="AF22" s="72"/>
      <c r="AG22" s="72"/>
      <c r="AH22" s="72" t="s">
        <v>716</v>
      </c>
      <c r="AI22" s="72" t="s">
        <v>716</v>
      </c>
      <c r="AJ22" s="72"/>
      <c r="AK22" s="62"/>
      <c r="AL22" s="69" t="s">
        <v>830</v>
      </c>
      <c r="AM22" s="62" t="s">
        <v>869</v>
      </c>
      <c r="AN22" s="62" t="s">
        <v>870</v>
      </c>
      <c r="AO22" s="62" t="s">
        <v>871</v>
      </c>
      <c r="AP22" s="62" t="s">
        <v>875</v>
      </c>
      <c r="AQ22" s="70" t="s">
        <v>881</v>
      </c>
    </row>
    <row r="23" spans="1:43" ht="132.6" x14ac:dyDescent="0.3">
      <c r="A23" s="72" t="s">
        <v>522</v>
      </c>
      <c r="B23" s="62">
        <v>3</v>
      </c>
      <c r="C23" s="63" t="s">
        <v>726</v>
      </c>
      <c r="D23" s="64" t="s">
        <v>861</v>
      </c>
      <c r="E23" s="62" t="s">
        <v>862</v>
      </c>
      <c r="F23" s="63" t="s">
        <v>79</v>
      </c>
      <c r="G23" s="62" t="s">
        <v>898</v>
      </c>
      <c r="H23" s="62" t="s">
        <v>864</v>
      </c>
      <c r="I23" s="63" t="s">
        <v>899</v>
      </c>
      <c r="J23" s="62" t="s">
        <v>548</v>
      </c>
      <c r="K23" s="65" t="s">
        <v>727</v>
      </c>
      <c r="L23" s="62" t="s">
        <v>550</v>
      </c>
      <c r="M23" s="65" t="s">
        <v>728</v>
      </c>
      <c r="N23" s="62" t="s">
        <v>866</v>
      </c>
      <c r="O23" s="63" t="s">
        <v>20</v>
      </c>
      <c r="P23" s="62" t="s">
        <v>867</v>
      </c>
      <c r="Q23" s="63" t="s">
        <v>714</v>
      </c>
      <c r="R23" s="62" t="s">
        <v>900</v>
      </c>
      <c r="S23" s="63" t="s">
        <v>726</v>
      </c>
      <c r="T23" s="62" t="s">
        <v>861</v>
      </c>
      <c r="U23" s="62" t="s">
        <v>729</v>
      </c>
      <c r="V23" s="63" t="s">
        <v>730</v>
      </c>
      <c r="W23" s="72" t="s">
        <v>522</v>
      </c>
      <c r="X23" s="73" t="s">
        <v>125</v>
      </c>
      <c r="Y23" s="74">
        <v>1028</v>
      </c>
      <c r="Z23" s="74">
        <v>3500</v>
      </c>
      <c r="AA23" s="74">
        <v>1028</v>
      </c>
      <c r="AB23" s="74">
        <v>1852</v>
      </c>
      <c r="AC23" s="74">
        <v>7050</v>
      </c>
      <c r="AD23" s="72" t="s">
        <v>716</v>
      </c>
      <c r="AE23" s="72"/>
      <c r="AF23" s="72"/>
      <c r="AG23" s="72"/>
      <c r="AH23" s="72" t="s">
        <v>716</v>
      </c>
      <c r="AI23" s="72" t="s">
        <v>716</v>
      </c>
      <c r="AJ23" s="72"/>
      <c r="AK23" s="62"/>
      <c r="AL23" s="69" t="s">
        <v>829</v>
      </c>
      <c r="AM23" s="62" t="s">
        <v>869</v>
      </c>
      <c r="AN23" s="62" t="s">
        <v>870</v>
      </c>
      <c r="AO23" s="62" t="s">
        <v>871</v>
      </c>
      <c r="AP23" s="62" t="s">
        <v>875</v>
      </c>
      <c r="AQ23" s="70" t="s">
        <v>891</v>
      </c>
    </row>
    <row r="24" spans="1:43" ht="153" x14ac:dyDescent="0.3">
      <c r="A24" s="72" t="s">
        <v>308</v>
      </c>
      <c r="B24" s="62">
        <v>4</v>
      </c>
      <c r="C24" s="63" t="s">
        <v>731</v>
      </c>
      <c r="D24" s="64" t="s">
        <v>861</v>
      </c>
      <c r="E24" s="62" t="s">
        <v>862</v>
      </c>
      <c r="F24" s="63" t="s">
        <v>79</v>
      </c>
      <c r="G24" s="62" t="s">
        <v>902</v>
      </c>
      <c r="H24" s="62" t="s">
        <v>864</v>
      </c>
      <c r="I24" s="63" t="s">
        <v>903</v>
      </c>
      <c r="J24" s="62" t="s">
        <v>552</v>
      </c>
      <c r="K24" s="65" t="s">
        <v>732</v>
      </c>
      <c r="L24" s="62" t="s">
        <v>554</v>
      </c>
      <c r="M24" s="65" t="s">
        <v>732</v>
      </c>
      <c r="N24" s="62" t="s">
        <v>866</v>
      </c>
      <c r="O24" s="63" t="s">
        <v>20</v>
      </c>
      <c r="P24" s="62" t="s">
        <v>867</v>
      </c>
      <c r="Q24" s="63" t="s">
        <v>714</v>
      </c>
      <c r="R24" s="62" t="s">
        <v>904</v>
      </c>
      <c r="S24" s="63" t="s">
        <v>731</v>
      </c>
      <c r="T24" s="62" t="s">
        <v>861</v>
      </c>
      <c r="U24" s="62" t="s">
        <v>733</v>
      </c>
      <c r="V24" s="63" t="s">
        <v>213</v>
      </c>
      <c r="W24" s="72" t="s">
        <v>308</v>
      </c>
      <c r="X24" s="73" t="s">
        <v>734</v>
      </c>
      <c r="Y24" s="75">
        <v>0.8</v>
      </c>
      <c r="Z24" s="75">
        <v>0</v>
      </c>
      <c r="AA24" s="75">
        <v>0.81040000000000001</v>
      </c>
      <c r="AB24" s="75">
        <v>0.8</v>
      </c>
      <c r="AC24" s="75">
        <v>0.8</v>
      </c>
      <c r="AD24" s="72" t="s">
        <v>716</v>
      </c>
      <c r="AE24" s="72" t="s">
        <v>716</v>
      </c>
      <c r="AF24" s="72" t="s">
        <v>716</v>
      </c>
      <c r="AG24" s="72"/>
      <c r="AH24" s="72" t="s">
        <v>716</v>
      </c>
      <c r="AI24" s="72"/>
      <c r="AJ24" s="72"/>
      <c r="AK24" s="62"/>
      <c r="AL24" s="69" t="s">
        <v>830</v>
      </c>
      <c r="AM24" s="62" t="s">
        <v>869</v>
      </c>
      <c r="AN24" s="62" t="s">
        <v>870</v>
      </c>
      <c r="AO24" s="62" t="s">
        <v>893</v>
      </c>
      <c r="AP24" s="62" t="s">
        <v>875</v>
      </c>
      <c r="AQ24" s="70" t="s">
        <v>891</v>
      </c>
    </row>
    <row r="25" spans="1:43" ht="122.4" x14ac:dyDescent="0.3">
      <c r="A25" s="72" t="s">
        <v>309</v>
      </c>
      <c r="B25" s="62">
        <v>4</v>
      </c>
      <c r="C25" s="63" t="s">
        <v>731</v>
      </c>
      <c r="D25" s="64" t="s">
        <v>861</v>
      </c>
      <c r="E25" s="62" t="s">
        <v>862</v>
      </c>
      <c r="F25" s="63" t="s">
        <v>79</v>
      </c>
      <c r="G25" s="62" t="s">
        <v>902</v>
      </c>
      <c r="H25" s="62" t="s">
        <v>864</v>
      </c>
      <c r="I25" s="63" t="s">
        <v>903</v>
      </c>
      <c r="J25" s="62" t="s">
        <v>552</v>
      </c>
      <c r="K25" s="65" t="s">
        <v>732</v>
      </c>
      <c r="L25" s="62" t="s">
        <v>554</v>
      </c>
      <c r="M25" s="65" t="s">
        <v>732</v>
      </c>
      <c r="N25" s="62" t="s">
        <v>866</v>
      </c>
      <c r="O25" s="63" t="s">
        <v>20</v>
      </c>
      <c r="P25" s="62" t="s">
        <v>867</v>
      </c>
      <c r="Q25" s="63" t="s">
        <v>714</v>
      </c>
      <c r="R25" s="62" t="s">
        <v>904</v>
      </c>
      <c r="S25" s="63" t="s">
        <v>731</v>
      </c>
      <c r="T25" s="62" t="s">
        <v>861</v>
      </c>
      <c r="U25" s="62" t="s">
        <v>733</v>
      </c>
      <c r="V25" s="63" t="s">
        <v>213</v>
      </c>
      <c r="W25" s="72" t="s">
        <v>309</v>
      </c>
      <c r="X25" s="73" t="s">
        <v>131</v>
      </c>
      <c r="Y25" s="75">
        <v>0.8</v>
      </c>
      <c r="Z25" s="75">
        <v>0</v>
      </c>
      <c r="AA25" s="75">
        <v>0.77769999999999995</v>
      </c>
      <c r="AB25" s="75">
        <v>0.8</v>
      </c>
      <c r="AC25" s="75">
        <v>0.8</v>
      </c>
      <c r="AD25" s="72" t="s">
        <v>716</v>
      </c>
      <c r="AE25" s="72" t="s">
        <v>716</v>
      </c>
      <c r="AF25" s="72" t="s">
        <v>716</v>
      </c>
      <c r="AG25" s="72"/>
      <c r="AH25" s="72" t="s">
        <v>716</v>
      </c>
      <c r="AI25" s="72"/>
      <c r="AJ25" s="72"/>
      <c r="AK25" s="62"/>
      <c r="AL25" s="69" t="s">
        <v>830</v>
      </c>
      <c r="AM25" s="62" t="s">
        <v>869</v>
      </c>
      <c r="AN25" s="62" t="s">
        <v>905</v>
      </c>
      <c r="AO25" s="62" t="s">
        <v>893</v>
      </c>
      <c r="AP25" s="62" t="s">
        <v>875</v>
      </c>
      <c r="AQ25" s="70" t="s">
        <v>891</v>
      </c>
    </row>
    <row r="26" spans="1:43" ht="112.2" x14ac:dyDescent="0.3">
      <c r="A26" s="72" t="s">
        <v>523</v>
      </c>
      <c r="B26" s="62">
        <v>4</v>
      </c>
      <c r="C26" s="63" t="s">
        <v>731</v>
      </c>
      <c r="D26" s="64" t="s">
        <v>906</v>
      </c>
      <c r="E26" s="62" t="s">
        <v>907</v>
      </c>
      <c r="F26" s="63" t="s">
        <v>735</v>
      </c>
      <c r="G26" s="62" t="s">
        <v>902</v>
      </c>
      <c r="H26" s="62" t="s">
        <v>864</v>
      </c>
      <c r="I26" s="63" t="s">
        <v>903</v>
      </c>
      <c r="J26" s="62" t="s">
        <v>552</v>
      </c>
      <c r="K26" s="65" t="s">
        <v>732</v>
      </c>
      <c r="L26" s="62" t="s">
        <v>554</v>
      </c>
      <c r="M26" s="65" t="s">
        <v>732</v>
      </c>
      <c r="N26" s="62" t="s">
        <v>866</v>
      </c>
      <c r="O26" s="63" t="s">
        <v>20</v>
      </c>
      <c r="P26" s="62" t="s">
        <v>867</v>
      </c>
      <c r="Q26" s="63" t="s">
        <v>714</v>
      </c>
      <c r="R26" s="62" t="s">
        <v>904</v>
      </c>
      <c r="S26" s="63" t="s">
        <v>731</v>
      </c>
      <c r="T26" s="62" t="s">
        <v>861</v>
      </c>
      <c r="U26" s="62" t="s">
        <v>733</v>
      </c>
      <c r="V26" s="63" t="s">
        <v>213</v>
      </c>
      <c r="W26" s="72" t="s">
        <v>523</v>
      </c>
      <c r="X26" s="73" t="s">
        <v>736</v>
      </c>
      <c r="Y26" s="74">
        <v>22000</v>
      </c>
      <c r="Z26" s="74">
        <v>88000</v>
      </c>
      <c r="AA26" s="74">
        <v>26893</v>
      </c>
      <c r="AB26" s="74">
        <v>44000</v>
      </c>
      <c r="AC26" s="74">
        <v>22000</v>
      </c>
      <c r="AD26" s="72" t="s">
        <v>716</v>
      </c>
      <c r="AE26" s="72"/>
      <c r="AF26" s="72"/>
      <c r="AG26" s="72"/>
      <c r="AH26" s="72" t="s">
        <v>716</v>
      </c>
      <c r="AI26" s="72" t="s">
        <v>716</v>
      </c>
      <c r="AJ26" s="72"/>
      <c r="AK26" s="62"/>
      <c r="AL26" s="69" t="s">
        <v>829</v>
      </c>
      <c r="AM26" s="62" t="s">
        <v>869</v>
      </c>
      <c r="AN26" s="62" t="s">
        <v>870</v>
      </c>
      <c r="AO26" s="62" t="s">
        <v>877</v>
      </c>
      <c r="AP26" s="62" t="s">
        <v>872</v>
      </c>
      <c r="AQ26" s="70" t="s">
        <v>873</v>
      </c>
    </row>
    <row r="27" spans="1:43" ht="112.2" x14ac:dyDescent="0.3">
      <c r="A27" s="72" t="s">
        <v>524</v>
      </c>
      <c r="B27" s="62">
        <v>4</v>
      </c>
      <c r="C27" s="63" t="s">
        <v>731</v>
      </c>
      <c r="D27" s="64" t="s">
        <v>906</v>
      </c>
      <c r="E27" s="62" t="s">
        <v>907</v>
      </c>
      <c r="F27" s="63" t="s">
        <v>735</v>
      </c>
      <c r="G27" s="62" t="s">
        <v>902</v>
      </c>
      <c r="H27" s="62" t="s">
        <v>864</v>
      </c>
      <c r="I27" s="63" t="s">
        <v>903</v>
      </c>
      <c r="J27" s="62" t="s">
        <v>552</v>
      </c>
      <c r="K27" s="65" t="s">
        <v>732</v>
      </c>
      <c r="L27" s="62" t="s">
        <v>554</v>
      </c>
      <c r="M27" s="65" t="s">
        <v>732</v>
      </c>
      <c r="N27" s="62" t="s">
        <v>866</v>
      </c>
      <c r="O27" s="63" t="s">
        <v>20</v>
      </c>
      <c r="P27" s="62" t="s">
        <v>867</v>
      </c>
      <c r="Q27" s="63" t="s">
        <v>714</v>
      </c>
      <c r="R27" s="62" t="s">
        <v>904</v>
      </c>
      <c r="S27" s="63" t="s">
        <v>731</v>
      </c>
      <c r="T27" s="62" t="s">
        <v>861</v>
      </c>
      <c r="U27" s="62" t="s">
        <v>733</v>
      </c>
      <c r="V27" s="63" t="s">
        <v>213</v>
      </c>
      <c r="W27" s="72" t="s">
        <v>524</v>
      </c>
      <c r="X27" s="73" t="s">
        <v>737</v>
      </c>
      <c r="Y27" s="74">
        <v>22000</v>
      </c>
      <c r="Z27" s="74">
        <v>88000</v>
      </c>
      <c r="AA27" s="74">
        <v>26741</v>
      </c>
      <c r="AB27" s="74">
        <v>44000</v>
      </c>
      <c r="AC27" s="74">
        <v>22000</v>
      </c>
      <c r="AD27" s="72" t="s">
        <v>716</v>
      </c>
      <c r="AE27" s="72"/>
      <c r="AF27" s="72"/>
      <c r="AG27" s="72"/>
      <c r="AH27" s="72" t="s">
        <v>716</v>
      </c>
      <c r="AI27" s="72" t="s">
        <v>716</v>
      </c>
      <c r="AJ27" s="72"/>
      <c r="AK27" s="62"/>
      <c r="AL27" s="69" t="s">
        <v>829</v>
      </c>
      <c r="AM27" s="62" t="s">
        <v>869</v>
      </c>
      <c r="AN27" s="62" t="s">
        <v>870</v>
      </c>
      <c r="AO27" s="62" t="s">
        <v>877</v>
      </c>
      <c r="AP27" s="62" t="s">
        <v>872</v>
      </c>
      <c r="AQ27" s="70" t="s">
        <v>873</v>
      </c>
    </row>
    <row r="28" spans="1:43" ht="163.19999999999999" x14ac:dyDescent="0.3">
      <c r="A28" s="72" t="s">
        <v>525</v>
      </c>
      <c r="B28" s="62">
        <v>4</v>
      </c>
      <c r="C28" s="63" t="s">
        <v>731</v>
      </c>
      <c r="D28" s="64" t="s">
        <v>861</v>
      </c>
      <c r="E28" s="62" t="s">
        <v>862</v>
      </c>
      <c r="F28" s="63" t="s">
        <v>79</v>
      </c>
      <c r="G28" s="62" t="s">
        <v>902</v>
      </c>
      <c r="H28" s="62" t="s">
        <v>864</v>
      </c>
      <c r="I28" s="63" t="s">
        <v>903</v>
      </c>
      <c r="J28" s="62" t="s">
        <v>552</v>
      </c>
      <c r="K28" s="65" t="s">
        <v>732</v>
      </c>
      <c r="L28" s="62" t="s">
        <v>554</v>
      </c>
      <c r="M28" s="65" t="s">
        <v>732</v>
      </c>
      <c r="N28" s="62" t="s">
        <v>866</v>
      </c>
      <c r="O28" s="63" t="s">
        <v>20</v>
      </c>
      <c r="P28" s="62" t="s">
        <v>867</v>
      </c>
      <c r="Q28" s="63" t="s">
        <v>714</v>
      </c>
      <c r="R28" s="62" t="s">
        <v>904</v>
      </c>
      <c r="S28" s="63" t="s">
        <v>731</v>
      </c>
      <c r="T28" s="62" t="s">
        <v>861</v>
      </c>
      <c r="U28" s="62" t="s">
        <v>733</v>
      </c>
      <c r="V28" s="63" t="s">
        <v>213</v>
      </c>
      <c r="W28" s="72" t="s">
        <v>525</v>
      </c>
      <c r="X28" s="73" t="s">
        <v>738</v>
      </c>
      <c r="Y28" s="75">
        <v>0.7</v>
      </c>
      <c r="Z28" s="75">
        <v>0.8</v>
      </c>
      <c r="AA28" s="75">
        <v>0.57030000000000003</v>
      </c>
      <c r="AB28" s="75">
        <v>0.7</v>
      </c>
      <c r="AC28" s="75">
        <v>0.7</v>
      </c>
      <c r="AD28" s="72" t="s">
        <v>716</v>
      </c>
      <c r="AE28" s="72" t="s">
        <v>716</v>
      </c>
      <c r="AF28" s="72" t="s">
        <v>716</v>
      </c>
      <c r="AG28" s="72"/>
      <c r="AH28" s="72" t="s">
        <v>716</v>
      </c>
      <c r="AI28" s="72" t="s">
        <v>716</v>
      </c>
      <c r="AJ28" s="72"/>
      <c r="AK28" s="62"/>
      <c r="AL28" s="69" t="s">
        <v>830</v>
      </c>
      <c r="AM28" s="62" t="s">
        <v>869</v>
      </c>
      <c r="AN28" s="62" t="s">
        <v>905</v>
      </c>
      <c r="AO28" s="62" t="s">
        <v>893</v>
      </c>
      <c r="AP28" s="62" t="s">
        <v>875</v>
      </c>
      <c r="AQ28" s="70" t="s">
        <v>891</v>
      </c>
    </row>
    <row r="29" spans="1:43" ht="112.2" x14ac:dyDescent="0.3">
      <c r="A29" s="72" t="s">
        <v>526</v>
      </c>
      <c r="B29" s="62">
        <v>4</v>
      </c>
      <c r="C29" s="63" t="s">
        <v>731</v>
      </c>
      <c r="D29" s="64" t="s">
        <v>861</v>
      </c>
      <c r="E29" s="62" t="s">
        <v>862</v>
      </c>
      <c r="F29" s="63" t="s">
        <v>79</v>
      </c>
      <c r="G29" s="62" t="s">
        <v>902</v>
      </c>
      <c r="H29" s="62" t="s">
        <v>864</v>
      </c>
      <c r="I29" s="63" t="s">
        <v>903</v>
      </c>
      <c r="J29" s="62" t="s">
        <v>552</v>
      </c>
      <c r="K29" s="65" t="s">
        <v>732</v>
      </c>
      <c r="L29" s="62" t="s">
        <v>554</v>
      </c>
      <c r="M29" s="65" t="s">
        <v>732</v>
      </c>
      <c r="N29" s="62" t="s">
        <v>866</v>
      </c>
      <c r="O29" s="63" t="s">
        <v>20</v>
      </c>
      <c r="P29" s="62" t="s">
        <v>867</v>
      </c>
      <c r="Q29" s="63" t="s">
        <v>714</v>
      </c>
      <c r="R29" s="62" t="s">
        <v>904</v>
      </c>
      <c r="S29" s="63" t="s">
        <v>731</v>
      </c>
      <c r="T29" s="62" t="s">
        <v>861</v>
      </c>
      <c r="U29" s="62" t="s">
        <v>733</v>
      </c>
      <c r="V29" s="63" t="s">
        <v>213</v>
      </c>
      <c r="W29" s="72" t="s">
        <v>526</v>
      </c>
      <c r="X29" s="73" t="s">
        <v>908</v>
      </c>
      <c r="Y29" s="75">
        <v>0.8</v>
      </c>
      <c r="Z29" s="75">
        <v>0.8</v>
      </c>
      <c r="AA29" s="75">
        <v>0.70889999999999997</v>
      </c>
      <c r="AB29" s="75">
        <v>0.8</v>
      </c>
      <c r="AC29" s="75">
        <v>0.8</v>
      </c>
      <c r="AD29" s="72" t="s">
        <v>716</v>
      </c>
      <c r="AE29" s="72" t="s">
        <v>716</v>
      </c>
      <c r="AF29" s="72" t="s">
        <v>716</v>
      </c>
      <c r="AG29" s="72"/>
      <c r="AH29" s="72" t="s">
        <v>716</v>
      </c>
      <c r="AI29" s="72" t="s">
        <v>716</v>
      </c>
      <c r="AJ29" s="72"/>
      <c r="AK29" s="62"/>
      <c r="AL29" s="69" t="s">
        <v>830</v>
      </c>
      <c r="AM29" s="62" t="s">
        <v>869</v>
      </c>
      <c r="AN29" s="62" t="s">
        <v>905</v>
      </c>
      <c r="AO29" s="62" t="s">
        <v>893</v>
      </c>
      <c r="AP29" s="62" t="s">
        <v>875</v>
      </c>
      <c r="AQ29" s="70" t="s">
        <v>891</v>
      </c>
    </row>
    <row r="30" spans="1:43" ht="112.2" x14ac:dyDescent="0.3">
      <c r="A30" s="72" t="s">
        <v>527</v>
      </c>
      <c r="B30" s="62">
        <v>4</v>
      </c>
      <c r="C30" s="63" t="s">
        <v>731</v>
      </c>
      <c r="D30" s="64" t="s">
        <v>885</v>
      </c>
      <c r="E30" s="62" t="s">
        <v>909</v>
      </c>
      <c r="F30" s="63" t="s">
        <v>739</v>
      </c>
      <c r="G30" s="62" t="s">
        <v>902</v>
      </c>
      <c r="H30" s="62" t="s">
        <v>864</v>
      </c>
      <c r="I30" s="63" t="s">
        <v>903</v>
      </c>
      <c r="J30" s="62" t="s">
        <v>552</v>
      </c>
      <c r="K30" s="65" t="s">
        <v>732</v>
      </c>
      <c r="L30" s="62" t="s">
        <v>554</v>
      </c>
      <c r="M30" s="65" t="s">
        <v>732</v>
      </c>
      <c r="N30" s="62" t="s">
        <v>866</v>
      </c>
      <c r="O30" s="63" t="s">
        <v>20</v>
      </c>
      <c r="P30" s="62" t="s">
        <v>867</v>
      </c>
      <c r="Q30" s="63" t="s">
        <v>714</v>
      </c>
      <c r="R30" s="62" t="s">
        <v>904</v>
      </c>
      <c r="S30" s="63" t="s">
        <v>731</v>
      </c>
      <c r="T30" s="62" t="s">
        <v>861</v>
      </c>
      <c r="U30" s="62" t="s">
        <v>733</v>
      </c>
      <c r="V30" s="63" t="s">
        <v>213</v>
      </c>
      <c r="W30" s="72" t="s">
        <v>527</v>
      </c>
      <c r="X30" s="73" t="s">
        <v>132</v>
      </c>
      <c r="Y30" s="74">
        <v>16</v>
      </c>
      <c r="Z30" s="74">
        <v>33</v>
      </c>
      <c r="AA30" s="74">
        <v>19</v>
      </c>
      <c r="AB30" s="74">
        <v>33</v>
      </c>
      <c r="AC30" s="74">
        <v>17</v>
      </c>
      <c r="AD30" s="72" t="s">
        <v>716</v>
      </c>
      <c r="AE30" s="72"/>
      <c r="AF30" s="72"/>
      <c r="AG30" s="72"/>
      <c r="AH30" s="72" t="s">
        <v>716</v>
      </c>
      <c r="AI30" s="72" t="s">
        <v>716</v>
      </c>
      <c r="AJ30" s="72"/>
      <c r="AK30" s="62"/>
      <c r="AL30" s="69" t="s">
        <v>829</v>
      </c>
      <c r="AM30" s="62" t="s">
        <v>869</v>
      </c>
      <c r="AN30" s="62" t="s">
        <v>870</v>
      </c>
      <c r="AO30" s="62" t="s">
        <v>871</v>
      </c>
      <c r="AP30" s="62" t="s">
        <v>910</v>
      </c>
      <c r="AQ30" s="70" t="s">
        <v>891</v>
      </c>
    </row>
    <row r="31" spans="1:43" ht="142.80000000000001" x14ac:dyDescent="0.3">
      <c r="A31" s="72" t="s">
        <v>528</v>
      </c>
      <c r="B31" s="62">
        <v>4</v>
      </c>
      <c r="C31" s="63" t="s">
        <v>731</v>
      </c>
      <c r="D31" s="64" t="s">
        <v>882</v>
      </c>
      <c r="E31" s="62" t="s">
        <v>883</v>
      </c>
      <c r="F31" s="63" t="s">
        <v>717</v>
      </c>
      <c r="G31" s="62" t="s">
        <v>902</v>
      </c>
      <c r="H31" s="62" t="s">
        <v>864</v>
      </c>
      <c r="I31" s="63" t="s">
        <v>903</v>
      </c>
      <c r="J31" s="62" t="s">
        <v>552</v>
      </c>
      <c r="K31" s="65" t="s">
        <v>732</v>
      </c>
      <c r="L31" s="62" t="s">
        <v>554</v>
      </c>
      <c r="M31" s="65" t="s">
        <v>732</v>
      </c>
      <c r="N31" s="62" t="s">
        <v>866</v>
      </c>
      <c r="O31" s="63" t="s">
        <v>20</v>
      </c>
      <c r="P31" s="62" t="s">
        <v>867</v>
      </c>
      <c r="Q31" s="63" t="s">
        <v>714</v>
      </c>
      <c r="R31" s="62" t="s">
        <v>904</v>
      </c>
      <c r="S31" s="63" t="s">
        <v>731</v>
      </c>
      <c r="T31" s="62" t="s">
        <v>861</v>
      </c>
      <c r="U31" s="62" t="s">
        <v>733</v>
      </c>
      <c r="V31" s="63" t="s">
        <v>213</v>
      </c>
      <c r="W31" s="72" t="s">
        <v>528</v>
      </c>
      <c r="X31" s="73" t="s">
        <v>133</v>
      </c>
      <c r="Y31" s="74">
        <v>1050</v>
      </c>
      <c r="Z31" s="74">
        <v>4758</v>
      </c>
      <c r="AA31" s="74">
        <v>1050</v>
      </c>
      <c r="AB31" s="74">
        <v>2240</v>
      </c>
      <c r="AC31" s="74">
        <v>1190</v>
      </c>
      <c r="AD31" s="72" t="s">
        <v>716</v>
      </c>
      <c r="AE31" s="72"/>
      <c r="AF31" s="72"/>
      <c r="AG31" s="72"/>
      <c r="AH31" s="72" t="s">
        <v>716</v>
      </c>
      <c r="AI31" s="72" t="s">
        <v>716</v>
      </c>
      <c r="AJ31" s="72"/>
      <c r="AK31" s="62"/>
      <c r="AL31" s="69" t="s">
        <v>829</v>
      </c>
      <c r="AM31" s="62" t="s">
        <v>869</v>
      </c>
      <c r="AN31" s="62" t="s">
        <v>870</v>
      </c>
      <c r="AO31" s="62" t="s">
        <v>871</v>
      </c>
      <c r="AP31" s="62" t="s">
        <v>910</v>
      </c>
      <c r="AQ31" s="70" t="s">
        <v>891</v>
      </c>
    </row>
    <row r="32" spans="1:43" ht="112.2" x14ac:dyDescent="0.3">
      <c r="A32" s="72" t="s">
        <v>529</v>
      </c>
      <c r="B32" s="62">
        <v>4</v>
      </c>
      <c r="C32" s="63" t="s">
        <v>731</v>
      </c>
      <c r="D32" s="64" t="s">
        <v>861</v>
      </c>
      <c r="E32" s="62" t="s">
        <v>862</v>
      </c>
      <c r="F32" s="63" t="s">
        <v>79</v>
      </c>
      <c r="G32" s="62" t="s">
        <v>902</v>
      </c>
      <c r="H32" s="62" t="s">
        <v>864</v>
      </c>
      <c r="I32" s="63" t="s">
        <v>903</v>
      </c>
      <c r="J32" s="62" t="s">
        <v>552</v>
      </c>
      <c r="K32" s="65" t="s">
        <v>732</v>
      </c>
      <c r="L32" s="62" t="s">
        <v>554</v>
      </c>
      <c r="M32" s="65" t="s">
        <v>732</v>
      </c>
      <c r="N32" s="62" t="s">
        <v>866</v>
      </c>
      <c r="O32" s="63" t="s">
        <v>20</v>
      </c>
      <c r="P32" s="62" t="s">
        <v>867</v>
      </c>
      <c r="Q32" s="63" t="s">
        <v>714</v>
      </c>
      <c r="R32" s="62" t="s">
        <v>904</v>
      </c>
      <c r="S32" s="63" t="s">
        <v>731</v>
      </c>
      <c r="T32" s="62" t="s">
        <v>861</v>
      </c>
      <c r="U32" s="62" t="s">
        <v>733</v>
      </c>
      <c r="V32" s="63" t="s">
        <v>213</v>
      </c>
      <c r="W32" s="72" t="s">
        <v>529</v>
      </c>
      <c r="X32" s="73" t="s">
        <v>740</v>
      </c>
      <c r="Y32" s="74">
        <v>40000</v>
      </c>
      <c r="Z32" s="74">
        <v>376528</v>
      </c>
      <c r="AA32" s="74">
        <v>38689</v>
      </c>
      <c r="AB32" s="74">
        <v>130000</v>
      </c>
      <c r="AC32" s="74">
        <v>90000</v>
      </c>
      <c r="AD32" s="72" t="s">
        <v>716</v>
      </c>
      <c r="AE32" s="72"/>
      <c r="AF32" s="72"/>
      <c r="AG32" s="72"/>
      <c r="AH32" s="72" t="s">
        <v>716</v>
      </c>
      <c r="AI32" s="72" t="s">
        <v>716</v>
      </c>
      <c r="AJ32" s="72" t="s">
        <v>716</v>
      </c>
      <c r="AK32" s="62" t="s">
        <v>716</v>
      </c>
      <c r="AL32" s="69" t="s">
        <v>829</v>
      </c>
      <c r="AM32" s="62" t="s">
        <v>869</v>
      </c>
      <c r="AN32" s="62" t="s">
        <v>870</v>
      </c>
      <c r="AO32" s="62" t="s">
        <v>871</v>
      </c>
      <c r="AP32" s="62" t="s">
        <v>910</v>
      </c>
      <c r="AQ32" s="70" t="s">
        <v>891</v>
      </c>
    </row>
    <row r="33" spans="1:43" ht="112.2" x14ac:dyDescent="0.3">
      <c r="A33" s="72" t="s">
        <v>317</v>
      </c>
      <c r="B33" s="62">
        <v>5</v>
      </c>
      <c r="C33" s="63" t="s">
        <v>723</v>
      </c>
      <c r="D33" s="64" t="s">
        <v>861</v>
      </c>
      <c r="E33" s="62" t="s">
        <v>911</v>
      </c>
      <c r="F33" s="63" t="s">
        <v>93</v>
      </c>
      <c r="G33" s="62" t="s">
        <v>912</v>
      </c>
      <c r="H33" s="62" t="s">
        <v>864</v>
      </c>
      <c r="I33" s="63" t="s">
        <v>913</v>
      </c>
      <c r="J33" s="62" t="s">
        <v>555</v>
      </c>
      <c r="K33" s="65" t="s">
        <v>741</v>
      </c>
      <c r="L33" s="62" t="s">
        <v>557</v>
      </c>
      <c r="M33" s="65" t="s">
        <v>741</v>
      </c>
      <c r="N33" s="62" t="s">
        <v>866</v>
      </c>
      <c r="O33" s="63" t="s">
        <v>20</v>
      </c>
      <c r="P33" s="62" t="s">
        <v>867</v>
      </c>
      <c r="Q33" s="63" t="s">
        <v>714</v>
      </c>
      <c r="R33" s="62" t="s">
        <v>914</v>
      </c>
      <c r="S33" s="63" t="s">
        <v>723</v>
      </c>
      <c r="T33" s="62" t="s">
        <v>861</v>
      </c>
      <c r="U33" s="62" t="s">
        <v>742</v>
      </c>
      <c r="V33" s="63" t="s">
        <v>743</v>
      </c>
      <c r="W33" s="72" t="s">
        <v>317</v>
      </c>
      <c r="X33" s="73" t="s">
        <v>915</v>
      </c>
      <c r="Y33" s="75">
        <v>1</v>
      </c>
      <c r="Z33" s="75" t="s">
        <v>686</v>
      </c>
      <c r="AA33" s="75">
        <v>0.97350000000000003</v>
      </c>
      <c r="AB33" s="75">
        <v>1</v>
      </c>
      <c r="AC33" s="75">
        <v>1</v>
      </c>
      <c r="AD33" s="72" t="s">
        <v>716</v>
      </c>
      <c r="AE33" s="72" t="s">
        <v>716</v>
      </c>
      <c r="AF33" s="72"/>
      <c r="AG33" s="72"/>
      <c r="AH33" s="72" t="s">
        <v>716</v>
      </c>
      <c r="AI33" s="72"/>
      <c r="AJ33" s="72"/>
      <c r="AK33" s="62"/>
      <c r="AL33" s="69" t="s">
        <v>830</v>
      </c>
      <c r="AM33" s="62" t="s">
        <v>869</v>
      </c>
      <c r="AN33" s="62" t="s">
        <v>905</v>
      </c>
      <c r="AO33" s="62" t="s">
        <v>893</v>
      </c>
      <c r="AP33" s="62" t="s">
        <v>875</v>
      </c>
      <c r="AQ33" s="70" t="s">
        <v>881</v>
      </c>
    </row>
    <row r="34" spans="1:43" ht="81.599999999999994" x14ac:dyDescent="0.3">
      <c r="A34" s="72" t="s">
        <v>318</v>
      </c>
      <c r="B34" s="62">
        <v>5</v>
      </c>
      <c r="C34" s="63" t="s">
        <v>723</v>
      </c>
      <c r="D34" s="64" t="s">
        <v>861</v>
      </c>
      <c r="E34" s="62" t="s">
        <v>911</v>
      </c>
      <c r="F34" s="63" t="s">
        <v>93</v>
      </c>
      <c r="G34" s="62" t="s">
        <v>912</v>
      </c>
      <c r="H34" s="62" t="s">
        <v>864</v>
      </c>
      <c r="I34" s="63" t="s">
        <v>913</v>
      </c>
      <c r="J34" s="62" t="s">
        <v>555</v>
      </c>
      <c r="K34" s="65" t="s">
        <v>741</v>
      </c>
      <c r="L34" s="62" t="s">
        <v>557</v>
      </c>
      <c r="M34" s="65" t="s">
        <v>741</v>
      </c>
      <c r="N34" s="62" t="s">
        <v>866</v>
      </c>
      <c r="O34" s="63" t="s">
        <v>20</v>
      </c>
      <c r="P34" s="62" t="s">
        <v>867</v>
      </c>
      <c r="Q34" s="63" t="s">
        <v>714</v>
      </c>
      <c r="R34" s="62" t="s">
        <v>914</v>
      </c>
      <c r="S34" s="63" t="s">
        <v>723</v>
      </c>
      <c r="T34" s="62" t="s">
        <v>861</v>
      </c>
      <c r="U34" s="62" t="s">
        <v>742</v>
      </c>
      <c r="V34" s="63" t="s">
        <v>743</v>
      </c>
      <c r="W34" s="72" t="s">
        <v>318</v>
      </c>
      <c r="X34" s="73" t="s">
        <v>163</v>
      </c>
      <c r="Y34" s="75">
        <v>1</v>
      </c>
      <c r="Z34" s="75" t="s">
        <v>686</v>
      </c>
      <c r="AA34" s="75">
        <v>0.99080000000000001</v>
      </c>
      <c r="AB34" s="75">
        <v>1</v>
      </c>
      <c r="AC34" s="75">
        <v>1</v>
      </c>
      <c r="AD34" s="72" t="s">
        <v>716</v>
      </c>
      <c r="AE34" s="72" t="s">
        <v>716</v>
      </c>
      <c r="AF34" s="72" t="s">
        <v>716</v>
      </c>
      <c r="AG34" s="72"/>
      <c r="AH34" s="72" t="s">
        <v>716</v>
      </c>
      <c r="AI34" s="72"/>
      <c r="AJ34" s="72"/>
      <c r="AK34" s="62"/>
      <c r="AL34" s="69" t="s">
        <v>830</v>
      </c>
      <c r="AM34" s="62" t="s">
        <v>869</v>
      </c>
      <c r="AN34" s="62" t="s">
        <v>905</v>
      </c>
      <c r="AO34" s="62" t="s">
        <v>893</v>
      </c>
      <c r="AP34" s="62" t="s">
        <v>872</v>
      </c>
      <c r="AQ34" s="70" t="s">
        <v>873</v>
      </c>
    </row>
    <row r="35" spans="1:43" ht="122.4" x14ac:dyDescent="0.3">
      <c r="A35" s="72" t="s">
        <v>319</v>
      </c>
      <c r="B35" s="62">
        <v>5</v>
      </c>
      <c r="C35" s="63" t="s">
        <v>723</v>
      </c>
      <c r="D35" s="64" t="s">
        <v>861</v>
      </c>
      <c r="E35" s="62" t="s">
        <v>911</v>
      </c>
      <c r="F35" s="63" t="s">
        <v>93</v>
      </c>
      <c r="G35" s="62" t="s">
        <v>912</v>
      </c>
      <c r="H35" s="62" t="s">
        <v>864</v>
      </c>
      <c r="I35" s="63" t="s">
        <v>913</v>
      </c>
      <c r="J35" s="62" t="s">
        <v>555</v>
      </c>
      <c r="K35" s="65" t="s">
        <v>741</v>
      </c>
      <c r="L35" s="62" t="s">
        <v>557</v>
      </c>
      <c r="M35" s="65" t="s">
        <v>741</v>
      </c>
      <c r="N35" s="62" t="s">
        <v>866</v>
      </c>
      <c r="O35" s="63" t="s">
        <v>20</v>
      </c>
      <c r="P35" s="62" t="s">
        <v>867</v>
      </c>
      <c r="Q35" s="63" t="s">
        <v>714</v>
      </c>
      <c r="R35" s="62" t="s">
        <v>914</v>
      </c>
      <c r="S35" s="63" t="s">
        <v>723</v>
      </c>
      <c r="T35" s="62" t="s">
        <v>861</v>
      </c>
      <c r="U35" s="62" t="s">
        <v>742</v>
      </c>
      <c r="V35" s="63" t="s">
        <v>743</v>
      </c>
      <c r="W35" s="72" t="s">
        <v>319</v>
      </c>
      <c r="X35" s="73" t="s">
        <v>744</v>
      </c>
      <c r="Y35" s="75">
        <v>0.65</v>
      </c>
      <c r="Z35" s="75" t="s">
        <v>686</v>
      </c>
      <c r="AA35" s="75">
        <v>0.76739999999999997</v>
      </c>
      <c r="AB35" s="75">
        <v>0.75</v>
      </c>
      <c r="AC35" s="75">
        <v>0.75</v>
      </c>
      <c r="AD35" s="72" t="s">
        <v>716</v>
      </c>
      <c r="AE35" s="72"/>
      <c r="AF35" s="72"/>
      <c r="AG35" s="72"/>
      <c r="AH35" s="72" t="s">
        <v>716</v>
      </c>
      <c r="AI35" s="72"/>
      <c r="AJ35" s="72"/>
      <c r="AK35" s="62"/>
      <c r="AL35" s="69" t="s">
        <v>830</v>
      </c>
      <c r="AM35" s="62" t="s">
        <v>869</v>
      </c>
      <c r="AN35" s="62" t="s">
        <v>905</v>
      </c>
      <c r="AO35" s="62" t="s">
        <v>893</v>
      </c>
      <c r="AP35" s="62" t="s">
        <v>875</v>
      </c>
      <c r="AQ35" s="70" t="s">
        <v>881</v>
      </c>
    </row>
    <row r="36" spans="1:43" ht="122.4" x14ac:dyDescent="0.3">
      <c r="A36" s="72" t="s">
        <v>320</v>
      </c>
      <c r="B36" s="62">
        <v>5</v>
      </c>
      <c r="C36" s="63" t="s">
        <v>723</v>
      </c>
      <c r="D36" s="64" t="s">
        <v>861</v>
      </c>
      <c r="E36" s="62" t="s">
        <v>911</v>
      </c>
      <c r="F36" s="63" t="s">
        <v>93</v>
      </c>
      <c r="G36" s="62" t="s">
        <v>912</v>
      </c>
      <c r="H36" s="62" t="s">
        <v>864</v>
      </c>
      <c r="I36" s="63" t="s">
        <v>913</v>
      </c>
      <c r="J36" s="62" t="s">
        <v>555</v>
      </c>
      <c r="K36" s="65" t="s">
        <v>741</v>
      </c>
      <c r="L36" s="62" t="s">
        <v>557</v>
      </c>
      <c r="M36" s="65" t="s">
        <v>741</v>
      </c>
      <c r="N36" s="62" t="s">
        <v>866</v>
      </c>
      <c r="O36" s="63" t="s">
        <v>20</v>
      </c>
      <c r="P36" s="62" t="s">
        <v>867</v>
      </c>
      <c r="Q36" s="63" t="s">
        <v>714</v>
      </c>
      <c r="R36" s="62" t="s">
        <v>914</v>
      </c>
      <c r="S36" s="63" t="s">
        <v>723</v>
      </c>
      <c r="T36" s="62" t="s">
        <v>861</v>
      </c>
      <c r="U36" s="62" t="s">
        <v>742</v>
      </c>
      <c r="V36" s="63" t="s">
        <v>743</v>
      </c>
      <c r="W36" s="72" t="s">
        <v>320</v>
      </c>
      <c r="X36" s="73" t="s">
        <v>745</v>
      </c>
      <c r="Y36" s="75">
        <v>1</v>
      </c>
      <c r="Z36" s="75" t="s">
        <v>686</v>
      </c>
      <c r="AA36" s="75">
        <v>1.1671</v>
      </c>
      <c r="AB36" s="75">
        <v>1</v>
      </c>
      <c r="AC36" s="75">
        <v>1</v>
      </c>
      <c r="AD36" s="72" t="s">
        <v>716</v>
      </c>
      <c r="AE36" s="72" t="s">
        <v>716</v>
      </c>
      <c r="AF36" s="72"/>
      <c r="AG36" s="72"/>
      <c r="AH36" s="72" t="s">
        <v>716</v>
      </c>
      <c r="AI36" s="72"/>
      <c r="AJ36" s="72"/>
      <c r="AK36" s="62"/>
      <c r="AL36" s="69" t="s">
        <v>830</v>
      </c>
      <c r="AM36" s="62" t="s">
        <v>869</v>
      </c>
      <c r="AN36" s="62" t="s">
        <v>905</v>
      </c>
      <c r="AO36" s="62" t="s">
        <v>893</v>
      </c>
      <c r="AP36" s="62" t="s">
        <v>872</v>
      </c>
      <c r="AQ36" s="70" t="s">
        <v>916</v>
      </c>
    </row>
    <row r="37" spans="1:43" ht="122.4" x14ac:dyDescent="0.3">
      <c r="A37" s="72" t="s">
        <v>530</v>
      </c>
      <c r="B37" s="62">
        <v>5</v>
      </c>
      <c r="C37" s="63" t="s">
        <v>723</v>
      </c>
      <c r="D37" s="64" t="s">
        <v>882</v>
      </c>
      <c r="E37" s="62" t="s">
        <v>883</v>
      </c>
      <c r="F37" s="63" t="s">
        <v>717</v>
      </c>
      <c r="G37" s="62" t="s">
        <v>912</v>
      </c>
      <c r="H37" s="62" t="s">
        <v>864</v>
      </c>
      <c r="I37" s="63" t="s">
        <v>913</v>
      </c>
      <c r="J37" s="62" t="s">
        <v>555</v>
      </c>
      <c r="K37" s="65" t="s">
        <v>741</v>
      </c>
      <c r="L37" s="62" t="s">
        <v>557</v>
      </c>
      <c r="M37" s="65" t="s">
        <v>741</v>
      </c>
      <c r="N37" s="62" t="s">
        <v>866</v>
      </c>
      <c r="O37" s="63" t="s">
        <v>20</v>
      </c>
      <c r="P37" s="62" t="s">
        <v>867</v>
      </c>
      <c r="Q37" s="63" t="s">
        <v>714</v>
      </c>
      <c r="R37" s="62" t="s">
        <v>914</v>
      </c>
      <c r="S37" s="63" t="s">
        <v>723</v>
      </c>
      <c r="T37" s="62" t="s">
        <v>861</v>
      </c>
      <c r="U37" s="62" t="s">
        <v>742</v>
      </c>
      <c r="V37" s="63" t="s">
        <v>743</v>
      </c>
      <c r="W37" s="72" t="s">
        <v>530</v>
      </c>
      <c r="X37" s="73" t="s">
        <v>603</v>
      </c>
      <c r="Y37" s="75">
        <v>0.44</v>
      </c>
      <c r="Z37" s="75">
        <v>1</v>
      </c>
      <c r="AA37" s="75">
        <v>0.57350000000000001</v>
      </c>
      <c r="AB37" s="75">
        <v>0.62</v>
      </c>
      <c r="AC37" s="75">
        <v>0.18</v>
      </c>
      <c r="AD37" s="72" t="s">
        <v>716</v>
      </c>
      <c r="AE37" s="72"/>
      <c r="AF37" s="72"/>
      <c r="AG37" s="72"/>
      <c r="AH37" s="72" t="s">
        <v>716</v>
      </c>
      <c r="AI37" s="72" t="s">
        <v>716</v>
      </c>
      <c r="AJ37" s="72"/>
      <c r="AK37" s="62"/>
      <c r="AL37" s="69" t="s">
        <v>830</v>
      </c>
      <c r="AM37" s="62" t="s">
        <v>869</v>
      </c>
      <c r="AN37" s="62" t="s">
        <v>870</v>
      </c>
      <c r="AO37" s="62" t="s">
        <v>893</v>
      </c>
      <c r="AP37" s="62" t="s">
        <v>917</v>
      </c>
      <c r="AQ37" s="70" t="s">
        <v>896</v>
      </c>
    </row>
    <row r="38" spans="1:43" ht="122.4" x14ac:dyDescent="0.3">
      <c r="A38" s="72" t="s">
        <v>531</v>
      </c>
      <c r="B38" s="62">
        <v>5</v>
      </c>
      <c r="C38" s="63" t="s">
        <v>723</v>
      </c>
      <c r="D38" s="64" t="s">
        <v>882</v>
      </c>
      <c r="E38" s="62" t="s">
        <v>883</v>
      </c>
      <c r="F38" s="63" t="s">
        <v>717</v>
      </c>
      <c r="G38" s="62" t="s">
        <v>912</v>
      </c>
      <c r="H38" s="62" t="s">
        <v>864</v>
      </c>
      <c r="I38" s="63" t="s">
        <v>913</v>
      </c>
      <c r="J38" s="62" t="s">
        <v>555</v>
      </c>
      <c r="K38" s="65" t="s">
        <v>741</v>
      </c>
      <c r="L38" s="62" t="s">
        <v>557</v>
      </c>
      <c r="M38" s="65" t="s">
        <v>741</v>
      </c>
      <c r="N38" s="62" t="s">
        <v>866</v>
      </c>
      <c r="O38" s="63" t="s">
        <v>20</v>
      </c>
      <c r="P38" s="62" t="s">
        <v>867</v>
      </c>
      <c r="Q38" s="63" t="s">
        <v>714</v>
      </c>
      <c r="R38" s="62" t="s">
        <v>914</v>
      </c>
      <c r="S38" s="63" t="s">
        <v>723</v>
      </c>
      <c r="T38" s="62" t="s">
        <v>861</v>
      </c>
      <c r="U38" s="62" t="s">
        <v>742</v>
      </c>
      <c r="V38" s="63" t="s">
        <v>743</v>
      </c>
      <c r="W38" s="72" t="s">
        <v>531</v>
      </c>
      <c r="X38" s="73" t="s">
        <v>746</v>
      </c>
      <c r="Y38" s="75">
        <v>0.34</v>
      </c>
      <c r="Z38" s="75">
        <v>1</v>
      </c>
      <c r="AA38" s="75">
        <v>0.3286</v>
      </c>
      <c r="AB38" s="75">
        <v>0.56000000000000005</v>
      </c>
      <c r="AC38" s="75">
        <v>0.33</v>
      </c>
      <c r="AD38" s="72" t="s">
        <v>716</v>
      </c>
      <c r="AE38" s="72"/>
      <c r="AF38" s="72"/>
      <c r="AG38" s="72"/>
      <c r="AH38" s="72" t="s">
        <v>716</v>
      </c>
      <c r="AI38" s="72" t="s">
        <v>716</v>
      </c>
      <c r="AJ38" s="72"/>
      <c r="AK38" s="62"/>
      <c r="AL38" s="69" t="s">
        <v>830</v>
      </c>
      <c r="AM38" s="62" t="s">
        <v>869</v>
      </c>
      <c r="AN38" s="62" t="s">
        <v>870</v>
      </c>
      <c r="AO38" s="62" t="s">
        <v>893</v>
      </c>
      <c r="AP38" s="62" t="s">
        <v>917</v>
      </c>
      <c r="AQ38" s="70" t="s">
        <v>896</v>
      </c>
    </row>
    <row r="39" spans="1:43" ht="132.6" x14ac:dyDescent="0.3">
      <c r="A39" s="72" t="s">
        <v>532</v>
      </c>
      <c r="B39" s="62">
        <v>5</v>
      </c>
      <c r="C39" s="63" t="s">
        <v>723</v>
      </c>
      <c r="D39" s="64" t="s">
        <v>882</v>
      </c>
      <c r="E39" s="62" t="s">
        <v>883</v>
      </c>
      <c r="F39" s="63" t="s">
        <v>717</v>
      </c>
      <c r="G39" s="62" t="s">
        <v>912</v>
      </c>
      <c r="H39" s="62" t="s">
        <v>864</v>
      </c>
      <c r="I39" s="63" t="s">
        <v>913</v>
      </c>
      <c r="J39" s="62" t="s">
        <v>555</v>
      </c>
      <c r="K39" s="65" t="s">
        <v>741</v>
      </c>
      <c r="L39" s="62" t="s">
        <v>557</v>
      </c>
      <c r="M39" s="65" t="s">
        <v>741</v>
      </c>
      <c r="N39" s="62" t="s">
        <v>866</v>
      </c>
      <c r="O39" s="63" t="s">
        <v>20</v>
      </c>
      <c r="P39" s="62" t="s">
        <v>867</v>
      </c>
      <c r="Q39" s="63" t="s">
        <v>714</v>
      </c>
      <c r="R39" s="62" t="s">
        <v>914</v>
      </c>
      <c r="S39" s="63" t="s">
        <v>723</v>
      </c>
      <c r="T39" s="62" t="s">
        <v>861</v>
      </c>
      <c r="U39" s="62" t="s">
        <v>742</v>
      </c>
      <c r="V39" s="63" t="s">
        <v>743</v>
      </c>
      <c r="W39" s="72" t="s">
        <v>532</v>
      </c>
      <c r="X39" s="73" t="s">
        <v>164</v>
      </c>
      <c r="Y39" s="74">
        <v>100</v>
      </c>
      <c r="Z39" s="74">
        <v>700</v>
      </c>
      <c r="AA39" s="74">
        <v>120</v>
      </c>
      <c r="AB39" s="74">
        <v>350</v>
      </c>
      <c r="AC39" s="74">
        <v>250</v>
      </c>
      <c r="AD39" s="72" t="s">
        <v>716</v>
      </c>
      <c r="AE39" s="72"/>
      <c r="AF39" s="72"/>
      <c r="AG39" s="72"/>
      <c r="AH39" s="72" t="s">
        <v>716</v>
      </c>
      <c r="AI39" s="72" t="s">
        <v>716</v>
      </c>
      <c r="AJ39" s="72" t="s">
        <v>716</v>
      </c>
      <c r="AK39" s="62" t="s">
        <v>716</v>
      </c>
      <c r="AL39" s="69" t="s">
        <v>829</v>
      </c>
      <c r="AM39" s="62" t="s">
        <v>869</v>
      </c>
      <c r="AN39" s="62" t="s">
        <v>870</v>
      </c>
      <c r="AO39" s="62" t="s">
        <v>893</v>
      </c>
      <c r="AP39" s="62" t="s">
        <v>917</v>
      </c>
      <c r="AQ39" s="70" t="s">
        <v>896</v>
      </c>
    </row>
    <row r="40" spans="1:43" ht="81.599999999999994" x14ac:dyDescent="0.3">
      <c r="A40" s="72" t="s">
        <v>323</v>
      </c>
      <c r="B40" s="62">
        <v>5</v>
      </c>
      <c r="C40" s="63" t="s">
        <v>723</v>
      </c>
      <c r="D40" s="64" t="s">
        <v>861</v>
      </c>
      <c r="E40" s="62" t="s">
        <v>911</v>
      </c>
      <c r="F40" s="63" t="s">
        <v>93</v>
      </c>
      <c r="G40" s="62" t="s">
        <v>912</v>
      </c>
      <c r="H40" s="62" t="s">
        <v>864</v>
      </c>
      <c r="I40" s="63" t="s">
        <v>913</v>
      </c>
      <c r="J40" s="62" t="s">
        <v>555</v>
      </c>
      <c r="K40" s="65" t="s">
        <v>741</v>
      </c>
      <c r="L40" s="62" t="s">
        <v>557</v>
      </c>
      <c r="M40" s="65" t="s">
        <v>741</v>
      </c>
      <c r="N40" s="62" t="s">
        <v>866</v>
      </c>
      <c r="O40" s="63" t="s">
        <v>20</v>
      </c>
      <c r="P40" s="62" t="s">
        <v>867</v>
      </c>
      <c r="Q40" s="63" t="s">
        <v>714</v>
      </c>
      <c r="R40" s="62" t="s">
        <v>914</v>
      </c>
      <c r="S40" s="63" t="s">
        <v>723</v>
      </c>
      <c r="T40" s="62" t="s">
        <v>861</v>
      </c>
      <c r="U40" s="62" t="s">
        <v>742</v>
      </c>
      <c r="V40" s="63" t="s">
        <v>743</v>
      </c>
      <c r="W40" s="72" t="s">
        <v>323</v>
      </c>
      <c r="X40" s="73" t="s">
        <v>918</v>
      </c>
      <c r="Y40" s="75">
        <v>1</v>
      </c>
      <c r="Z40" s="75" t="s">
        <v>686</v>
      </c>
      <c r="AA40" s="75">
        <v>1</v>
      </c>
      <c r="AB40" s="75">
        <v>1</v>
      </c>
      <c r="AC40" s="75">
        <v>1</v>
      </c>
      <c r="AD40" s="72" t="s">
        <v>716</v>
      </c>
      <c r="AE40" s="72" t="s">
        <v>716</v>
      </c>
      <c r="AF40" s="72"/>
      <c r="AG40" s="72"/>
      <c r="AH40" s="72" t="s">
        <v>716</v>
      </c>
      <c r="AI40" s="72"/>
      <c r="AJ40" s="72"/>
      <c r="AK40" s="62"/>
      <c r="AL40" s="69" t="s">
        <v>830</v>
      </c>
      <c r="AM40" s="62" t="s">
        <v>869</v>
      </c>
      <c r="AN40" s="62" t="s">
        <v>905</v>
      </c>
      <c r="AO40" s="62" t="s">
        <v>893</v>
      </c>
      <c r="AP40" s="62" t="s">
        <v>872</v>
      </c>
      <c r="AQ40" s="70" t="s">
        <v>916</v>
      </c>
    </row>
    <row r="41" spans="1:43" ht="81.599999999999994" x14ac:dyDescent="0.3">
      <c r="A41" s="72" t="s">
        <v>533</v>
      </c>
      <c r="B41" s="62">
        <v>5</v>
      </c>
      <c r="C41" s="63" t="s">
        <v>723</v>
      </c>
      <c r="D41" s="64" t="s">
        <v>861</v>
      </c>
      <c r="E41" s="62" t="s">
        <v>911</v>
      </c>
      <c r="F41" s="63" t="s">
        <v>93</v>
      </c>
      <c r="G41" s="62" t="s">
        <v>912</v>
      </c>
      <c r="H41" s="62" t="s">
        <v>864</v>
      </c>
      <c r="I41" s="63" t="s">
        <v>913</v>
      </c>
      <c r="J41" s="62" t="s">
        <v>555</v>
      </c>
      <c r="K41" s="65" t="s">
        <v>741</v>
      </c>
      <c r="L41" s="62" t="s">
        <v>557</v>
      </c>
      <c r="M41" s="65" t="s">
        <v>741</v>
      </c>
      <c r="N41" s="62" t="s">
        <v>866</v>
      </c>
      <c r="O41" s="63" t="s">
        <v>20</v>
      </c>
      <c r="P41" s="62" t="s">
        <v>867</v>
      </c>
      <c r="Q41" s="63" t="s">
        <v>714</v>
      </c>
      <c r="R41" s="62" t="s">
        <v>914</v>
      </c>
      <c r="S41" s="63" t="s">
        <v>723</v>
      </c>
      <c r="T41" s="62" t="s">
        <v>861</v>
      </c>
      <c r="U41" s="62" t="s">
        <v>742</v>
      </c>
      <c r="V41" s="63" t="s">
        <v>743</v>
      </c>
      <c r="W41" s="72" t="s">
        <v>533</v>
      </c>
      <c r="X41" s="73" t="s">
        <v>747</v>
      </c>
      <c r="Y41" s="75">
        <v>0.65</v>
      </c>
      <c r="Z41" s="75">
        <v>0.7</v>
      </c>
      <c r="AA41" s="75">
        <v>0.74439999999999995</v>
      </c>
      <c r="AB41" s="75">
        <v>0.65</v>
      </c>
      <c r="AC41" s="75">
        <v>0.65</v>
      </c>
      <c r="AD41" s="72" t="s">
        <v>716</v>
      </c>
      <c r="AE41" s="72" t="s">
        <v>716</v>
      </c>
      <c r="AF41" s="72"/>
      <c r="AG41" s="72"/>
      <c r="AH41" s="72" t="s">
        <v>716</v>
      </c>
      <c r="AI41" s="72" t="s">
        <v>716</v>
      </c>
      <c r="AJ41" s="72" t="s">
        <v>716</v>
      </c>
      <c r="AK41" s="62" t="s">
        <v>716</v>
      </c>
      <c r="AL41" s="69" t="s">
        <v>830</v>
      </c>
      <c r="AM41" s="62" t="s">
        <v>869</v>
      </c>
      <c r="AN41" s="62" t="s">
        <v>905</v>
      </c>
      <c r="AO41" s="62" t="s">
        <v>893</v>
      </c>
      <c r="AP41" s="62" t="s">
        <v>872</v>
      </c>
      <c r="AQ41" s="70" t="s">
        <v>916</v>
      </c>
    </row>
    <row r="42" spans="1:43" ht="81.599999999999994" x14ac:dyDescent="0.3">
      <c r="A42" s="72" t="s">
        <v>534</v>
      </c>
      <c r="B42" s="62">
        <v>5</v>
      </c>
      <c r="C42" s="63" t="s">
        <v>723</v>
      </c>
      <c r="D42" s="64" t="s">
        <v>861</v>
      </c>
      <c r="E42" s="62" t="s">
        <v>911</v>
      </c>
      <c r="F42" s="63" t="s">
        <v>93</v>
      </c>
      <c r="G42" s="62" t="s">
        <v>912</v>
      </c>
      <c r="H42" s="62" t="s">
        <v>864</v>
      </c>
      <c r="I42" s="63" t="s">
        <v>913</v>
      </c>
      <c r="J42" s="62" t="s">
        <v>555</v>
      </c>
      <c r="K42" s="65" t="s">
        <v>741</v>
      </c>
      <c r="L42" s="62" t="s">
        <v>557</v>
      </c>
      <c r="M42" s="65" t="s">
        <v>741</v>
      </c>
      <c r="N42" s="62" t="s">
        <v>866</v>
      </c>
      <c r="O42" s="63" t="s">
        <v>20</v>
      </c>
      <c r="P42" s="62" t="s">
        <v>867</v>
      </c>
      <c r="Q42" s="63" t="s">
        <v>714</v>
      </c>
      <c r="R42" s="62" t="s">
        <v>914</v>
      </c>
      <c r="S42" s="63" t="s">
        <v>723</v>
      </c>
      <c r="T42" s="62" t="s">
        <v>861</v>
      </c>
      <c r="U42" s="62" t="s">
        <v>742</v>
      </c>
      <c r="V42" s="63" t="s">
        <v>743</v>
      </c>
      <c r="W42" s="72" t="s">
        <v>534</v>
      </c>
      <c r="X42" s="73" t="s">
        <v>748</v>
      </c>
      <c r="Y42" s="75">
        <v>1</v>
      </c>
      <c r="Z42" s="75">
        <v>1</v>
      </c>
      <c r="AA42" s="75">
        <v>0.95699999999999996</v>
      </c>
      <c r="AB42" s="75">
        <v>1</v>
      </c>
      <c r="AC42" s="75">
        <v>1</v>
      </c>
      <c r="AD42" s="72" t="s">
        <v>716</v>
      </c>
      <c r="AE42" s="72" t="s">
        <v>716</v>
      </c>
      <c r="AF42" s="72"/>
      <c r="AG42" s="72"/>
      <c r="AH42" s="72" t="s">
        <v>716</v>
      </c>
      <c r="AI42" s="72" t="s">
        <v>716</v>
      </c>
      <c r="AJ42" s="72"/>
      <c r="AK42" s="62"/>
      <c r="AL42" s="69" t="s">
        <v>830</v>
      </c>
      <c r="AM42" s="62" t="s">
        <v>869</v>
      </c>
      <c r="AN42" s="62" t="s">
        <v>905</v>
      </c>
      <c r="AO42" s="62" t="s">
        <v>893</v>
      </c>
      <c r="AP42" s="62" t="s">
        <v>872</v>
      </c>
      <c r="AQ42" s="70" t="s">
        <v>916</v>
      </c>
    </row>
    <row r="43" spans="1:43" ht="132.6" x14ac:dyDescent="0.3">
      <c r="A43" s="72" t="s">
        <v>535</v>
      </c>
      <c r="B43" s="62">
        <v>5</v>
      </c>
      <c r="C43" s="63" t="s">
        <v>723</v>
      </c>
      <c r="D43" s="64" t="s">
        <v>861</v>
      </c>
      <c r="E43" s="62" t="s">
        <v>911</v>
      </c>
      <c r="F43" s="63" t="s">
        <v>93</v>
      </c>
      <c r="G43" s="62" t="s">
        <v>912</v>
      </c>
      <c r="H43" s="62" t="s">
        <v>864</v>
      </c>
      <c r="I43" s="63" t="s">
        <v>913</v>
      </c>
      <c r="J43" s="62" t="s">
        <v>555</v>
      </c>
      <c r="K43" s="65" t="s">
        <v>741</v>
      </c>
      <c r="L43" s="62" t="s">
        <v>557</v>
      </c>
      <c r="M43" s="65" t="s">
        <v>741</v>
      </c>
      <c r="N43" s="62" t="s">
        <v>866</v>
      </c>
      <c r="O43" s="63" t="s">
        <v>20</v>
      </c>
      <c r="P43" s="62" t="s">
        <v>867</v>
      </c>
      <c r="Q43" s="63" t="s">
        <v>714</v>
      </c>
      <c r="R43" s="62" t="s">
        <v>914</v>
      </c>
      <c r="S43" s="63" t="s">
        <v>723</v>
      </c>
      <c r="T43" s="62" t="s">
        <v>861</v>
      </c>
      <c r="U43" s="62" t="s">
        <v>742</v>
      </c>
      <c r="V43" s="63" t="s">
        <v>743</v>
      </c>
      <c r="W43" s="72" t="s">
        <v>535</v>
      </c>
      <c r="X43" s="73" t="s">
        <v>749</v>
      </c>
      <c r="Y43" s="75">
        <v>0.25</v>
      </c>
      <c r="Z43" s="75">
        <v>1</v>
      </c>
      <c r="AA43" s="75">
        <v>0.35920000000000002</v>
      </c>
      <c r="AB43" s="75">
        <v>1</v>
      </c>
      <c r="AC43" s="75">
        <v>1</v>
      </c>
      <c r="AD43" s="72" t="s">
        <v>716</v>
      </c>
      <c r="AE43" s="72" t="s">
        <v>716</v>
      </c>
      <c r="AF43" s="72"/>
      <c r="AG43" s="72"/>
      <c r="AH43" s="72" t="s">
        <v>716</v>
      </c>
      <c r="AI43" s="72" t="s">
        <v>716</v>
      </c>
      <c r="AJ43" s="72" t="s">
        <v>716</v>
      </c>
      <c r="AK43" s="62" t="s">
        <v>716</v>
      </c>
      <c r="AL43" s="69" t="s">
        <v>830</v>
      </c>
      <c r="AM43" s="62" t="s">
        <v>869</v>
      </c>
      <c r="AN43" s="62" t="s">
        <v>905</v>
      </c>
      <c r="AO43" s="62" t="s">
        <v>893</v>
      </c>
      <c r="AP43" s="62" t="s">
        <v>875</v>
      </c>
      <c r="AQ43" s="70" t="s">
        <v>881</v>
      </c>
    </row>
    <row r="44" spans="1:43" ht="122.4" x14ac:dyDescent="0.3">
      <c r="A44" s="72" t="s">
        <v>536</v>
      </c>
      <c r="B44" s="62">
        <v>5</v>
      </c>
      <c r="C44" s="63" t="s">
        <v>723</v>
      </c>
      <c r="D44" s="64" t="s">
        <v>861</v>
      </c>
      <c r="E44" s="62" t="s">
        <v>911</v>
      </c>
      <c r="F44" s="63" t="s">
        <v>93</v>
      </c>
      <c r="G44" s="62" t="s">
        <v>912</v>
      </c>
      <c r="H44" s="62" t="s">
        <v>864</v>
      </c>
      <c r="I44" s="63" t="s">
        <v>913</v>
      </c>
      <c r="J44" s="62" t="s">
        <v>555</v>
      </c>
      <c r="K44" s="65" t="s">
        <v>741</v>
      </c>
      <c r="L44" s="62" t="s">
        <v>557</v>
      </c>
      <c r="M44" s="65" t="s">
        <v>741</v>
      </c>
      <c r="N44" s="62" t="s">
        <v>866</v>
      </c>
      <c r="O44" s="63" t="s">
        <v>20</v>
      </c>
      <c r="P44" s="62" t="s">
        <v>867</v>
      </c>
      <c r="Q44" s="63" t="s">
        <v>714</v>
      </c>
      <c r="R44" s="62" t="s">
        <v>914</v>
      </c>
      <c r="S44" s="63" t="s">
        <v>723</v>
      </c>
      <c r="T44" s="62" t="s">
        <v>861</v>
      </c>
      <c r="U44" s="62" t="s">
        <v>742</v>
      </c>
      <c r="V44" s="63" t="s">
        <v>743</v>
      </c>
      <c r="W44" s="72" t="s">
        <v>536</v>
      </c>
      <c r="X44" s="73" t="s">
        <v>919</v>
      </c>
      <c r="Y44" s="75">
        <v>0.12</v>
      </c>
      <c r="Z44" s="75">
        <v>0.65</v>
      </c>
      <c r="AA44" s="75">
        <v>0.17050000000000001</v>
      </c>
      <c r="AB44" s="75">
        <v>0.55000000000000004</v>
      </c>
      <c r="AC44" s="75">
        <v>0.55000000000000004</v>
      </c>
      <c r="AD44" s="72" t="s">
        <v>716</v>
      </c>
      <c r="AE44" s="72"/>
      <c r="AF44" s="72"/>
      <c r="AG44" s="72"/>
      <c r="AH44" s="72" t="s">
        <v>716</v>
      </c>
      <c r="AI44" s="72" t="s">
        <v>716</v>
      </c>
      <c r="AJ44" s="72" t="s">
        <v>716</v>
      </c>
      <c r="AK44" s="62" t="s">
        <v>716</v>
      </c>
      <c r="AL44" s="69" t="s">
        <v>830</v>
      </c>
      <c r="AM44" s="62" t="s">
        <v>869</v>
      </c>
      <c r="AN44" s="62" t="s">
        <v>905</v>
      </c>
      <c r="AO44" s="62" t="s">
        <v>893</v>
      </c>
      <c r="AP44" s="62" t="s">
        <v>875</v>
      </c>
      <c r="AQ44" s="70" t="s">
        <v>881</v>
      </c>
    </row>
    <row r="45" spans="1:43" ht="81.599999999999994" x14ac:dyDescent="0.3">
      <c r="A45" s="72" t="s">
        <v>537</v>
      </c>
      <c r="B45" s="62">
        <v>5</v>
      </c>
      <c r="C45" s="63" t="s">
        <v>723</v>
      </c>
      <c r="D45" s="64" t="s">
        <v>861</v>
      </c>
      <c r="E45" s="62" t="s">
        <v>911</v>
      </c>
      <c r="F45" s="63" t="s">
        <v>93</v>
      </c>
      <c r="G45" s="62" t="s">
        <v>912</v>
      </c>
      <c r="H45" s="62" t="s">
        <v>864</v>
      </c>
      <c r="I45" s="63" t="s">
        <v>913</v>
      </c>
      <c r="J45" s="62" t="s">
        <v>555</v>
      </c>
      <c r="K45" s="65" t="s">
        <v>741</v>
      </c>
      <c r="L45" s="62" t="s">
        <v>557</v>
      </c>
      <c r="M45" s="65" t="s">
        <v>741</v>
      </c>
      <c r="N45" s="62" t="s">
        <v>866</v>
      </c>
      <c r="O45" s="63" t="s">
        <v>20</v>
      </c>
      <c r="P45" s="62" t="s">
        <v>867</v>
      </c>
      <c r="Q45" s="63" t="s">
        <v>714</v>
      </c>
      <c r="R45" s="62" t="s">
        <v>914</v>
      </c>
      <c r="S45" s="63" t="s">
        <v>723</v>
      </c>
      <c r="T45" s="62" t="s">
        <v>861</v>
      </c>
      <c r="U45" s="62" t="s">
        <v>742</v>
      </c>
      <c r="V45" s="63" t="s">
        <v>743</v>
      </c>
      <c r="W45" s="72" t="s">
        <v>537</v>
      </c>
      <c r="X45" s="73" t="s">
        <v>165</v>
      </c>
      <c r="Y45" s="75">
        <v>0.25</v>
      </c>
      <c r="Z45" s="75">
        <v>1</v>
      </c>
      <c r="AA45" s="75">
        <v>0.2581</v>
      </c>
      <c r="AB45" s="75">
        <v>0.5</v>
      </c>
      <c r="AC45" s="75">
        <v>0.25</v>
      </c>
      <c r="AD45" s="72" t="s">
        <v>716</v>
      </c>
      <c r="AE45" s="72"/>
      <c r="AF45" s="72"/>
      <c r="AG45" s="72"/>
      <c r="AH45" s="72" t="s">
        <v>716</v>
      </c>
      <c r="AI45" s="72" t="s">
        <v>716</v>
      </c>
      <c r="AJ45" s="72"/>
      <c r="AK45" s="62"/>
      <c r="AL45" s="69" t="s">
        <v>830</v>
      </c>
      <c r="AM45" s="62" t="s">
        <v>869</v>
      </c>
      <c r="AN45" s="62" t="s">
        <v>870</v>
      </c>
      <c r="AO45" s="62" t="s">
        <v>893</v>
      </c>
      <c r="AP45" s="62" t="s">
        <v>875</v>
      </c>
      <c r="AQ45" s="70" t="s">
        <v>881</v>
      </c>
    </row>
    <row r="46" spans="1:43" ht="142.80000000000001" x14ac:dyDescent="0.3">
      <c r="A46" s="72" t="s">
        <v>538</v>
      </c>
      <c r="B46" s="62">
        <v>5</v>
      </c>
      <c r="C46" s="63" t="s">
        <v>723</v>
      </c>
      <c r="D46" s="64" t="s">
        <v>882</v>
      </c>
      <c r="E46" s="62" t="s">
        <v>883</v>
      </c>
      <c r="F46" s="63" t="s">
        <v>717</v>
      </c>
      <c r="G46" s="62" t="s">
        <v>912</v>
      </c>
      <c r="H46" s="62" t="s">
        <v>864</v>
      </c>
      <c r="I46" s="63" t="s">
        <v>913</v>
      </c>
      <c r="J46" s="62" t="s">
        <v>555</v>
      </c>
      <c r="K46" s="65" t="s">
        <v>741</v>
      </c>
      <c r="L46" s="62" t="s">
        <v>557</v>
      </c>
      <c r="M46" s="65" t="s">
        <v>741</v>
      </c>
      <c r="N46" s="62" t="s">
        <v>866</v>
      </c>
      <c r="O46" s="63" t="s">
        <v>20</v>
      </c>
      <c r="P46" s="62" t="s">
        <v>867</v>
      </c>
      <c r="Q46" s="63" t="s">
        <v>714</v>
      </c>
      <c r="R46" s="62" t="s">
        <v>914</v>
      </c>
      <c r="S46" s="63" t="s">
        <v>723</v>
      </c>
      <c r="T46" s="62" t="s">
        <v>861</v>
      </c>
      <c r="U46" s="62" t="s">
        <v>742</v>
      </c>
      <c r="V46" s="63" t="s">
        <v>743</v>
      </c>
      <c r="W46" s="72" t="s">
        <v>538</v>
      </c>
      <c r="X46" s="73" t="s">
        <v>750</v>
      </c>
      <c r="Y46" s="75">
        <v>0.5</v>
      </c>
      <c r="Z46" s="75">
        <v>1</v>
      </c>
      <c r="AA46" s="75">
        <v>0.5</v>
      </c>
      <c r="AB46" s="75">
        <v>0.67</v>
      </c>
      <c r="AC46" s="75">
        <v>0.17</v>
      </c>
      <c r="AD46" s="72" t="s">
        <v>716</v>
      </c>
      <c r="AE46" s="72"/>
      <c r="AF46" s="72"/>
      <c r="AG46" s="72"/>
      <c r="AH46" s="72" t="s">
        <v>716</v>
      </c>
      <c r="AI46" s="72" t="s">
        <v>716</v>
      </c>
      <c r="AJ46" s="72" t="s">
        <v>716</v>
      </c>
      <c r="AK46" s="62" t="s">
        <v>716</v>
      </c>
      <c r="AL46" s="69" t="s">
        <v>830</v>
      </c>
      <c r="AM46" s="62" t="s">
        <v>869</v>
      </c>
      <c r="AN46" s="62" t="s">
        <v>870</v>
      </c>
      <c r="AO46" s="62" t="s">
        <v>893</v>
      </c>
      <c r="AP46" s="62" t="s">
        <v>875</v>
      </c>
      <c r="AQ46" s="70" t="s">
        <v>881</v>
      </c>
    </row>
    <row r="47" spans="1:43" ht="193.8" x14ac:dyDescent="0.3">
      <c r="A47" s="72" t="s">
        <v>347</v>
      </c>
      <c r="B47" s="62">
        <v>6</v>
      </c>
      <c r="C47" s="63" t="s">
        <v>751</v>
      </c>
      <c r="D47" s="64" t="s">
        <v>906</v>
      </c>
      <c r="E47" s="62" t="s">
        <v>920</v>
      </c>
      <c r="F47" s="63" t="s">
        <v>752</v>
      </c>
      <c r="G47" s="62" t="s">
        <v>921</v>
      </c>
      <c r="H47" s="62" t="s">
        <v>922</v>
      </c>
      <c r="I47" s="63" t="s">
        <v>923</v>
      </c>
      <c r="J47" s="76" t="s">
        <v>576</v>
      </c>
      <c r="K47" s="65" t="s">
        <v>753</v>
      </c>
      <c r="L47" s="62" t="s">
        <v>578</v>
      </c>
      <c r="M47" s="65" t="s">
        <v>753</v>
      </c>
      <c r="N47" s="62" t="s">
        <v>924</v>
      </c>
      <c r="O47" s="63" t="s">
        <v>26</v>
      </c>
      <c r="P47" s="62" t="s">
        <v>925</v>
      </c>
      <c r="Q47" s="63" t="s">
        <v>30</v>
      </c>
      <c r="R47" s="62" t="s">
        <v>926</v>
      </c>
      <c r="S47" s="63" t="s">
        <v>927</v>
      </c>
      <c r="T47" s="62" t="s">
        <v>906</v>
      </c>
      <c r="U47" s="62" t="s">
        <v>754</v>
      </c>
      <c r="V47" s="63" t="s">
        <v>349</v>
      </c>
      <c r="W47" s="72" t="s">
        <v>347</v>
      </c>
      <c r="X47" s="73" t="s">
        <v>268</v>
      </c>
      <c r="Y47" s="75">
        <v>1</v>
      </c>
      <c r="Z47" s="75" t="s">
        <v>686</v>
      </c>
      <c r="AA47" s="75">
        <v>0.9798</v>
      </c>
      <c r="AB47" s="75">
        <v>1</v>
      </c>
      <c r="AC47" s="75">
        <v>1</v>
      </c>
      <c r="AD47" s="72" t="s">
        <v>716</v>
      </c>
      <c r="AE47" s="72" t="s">
        <v>716</v>
      </c>
      <c r="AF47" s="72"/>
      <c r="AG47" s="72"/>
      <c r="AH47" s="72" t="s">
        <v>716</v>
      </c>
      <c r="AI47" s="72"/>
      <c r="AJ47" s="72"/>
      <c r="AK47" s="62"/>
      <c r="AL47" s="69" t="s">
        <v>830</v>
      </c>
      <c r="AM47" s="62" t="s">
        <v>869</v>
      </c>
      <c r="AN47" s="62" t="s">
        <v>870</v>
      </c>
      <c r="AO47" s="62" t="s">
        <v>877</v>
      </c>
      <c r="AP47" s="62" t="s">
        <v>928</v>
      </c>
      <c r="AQ47" s="70" t="s">
        <v>896</v>
      </c>
    </row>
    <row r="48" spans="1:43" ht="193.8" x14ac:dyDescent="0.3">
      <c r="A48" s="72" t="s">
        <v>345</v>
      </c>
      <c r="B48" s="62">
        <v>6</v>
      </c>
      <c r="C48" s="63" t="s">
        <v>751</v>
      </c>
      <c r="D48" s="64" t="s">
        <v>906</v>
      </c>
      <c r="E48" s="62" t="s">
        <v>920</v>
      </c>
      <c r="F48" s="63" t="s">
        <v>752</v>
      </c>
      <c r="G48" s="62" t="s">
        <v>921</v>
      </c>
      <c r="H48" s="62" t="s">
        <v>922</v>
      </c>
      <c r="I48" s="63" t="s">
        <v>923</v>
      </c>
      <c r="J48" s="76" t="s">
        <v>576</v>
      </c>
      <c r="K48" s="65" t="s">
        <v>753</v>
      </c>
      <c r="L48" s="62" t="s">
        <v>578</v>
      </c>
      <c r="M48" s="65" t="s">
        <v>753</v>
      </c>
      <c r="N48" s="62" t="s">
        <v>924</v>
      </c>
      <c r="O48" s="63" t="s">
        <v>26</v>
      </c>
      <c r="P48" s="62" t="s">
        <v>929</v>
      </c>
      <c r="Q48" s="63" t="s">
        <v>28</v>
      </c>
      <c r="R48" s="62" t="s">
        <v>930</v>
      </c>
      <c r="S48" s="63" t="s">
        <v>751</v>
      </c>
      <c r="T48" s="62" t="s">
        <v>906</v>
      </c>
      <c r="U48" s="62" t="s">
        <v>754</v>
      </c>
      <c r="V48" s="63" t="s">
        <v>349</v>
      </c>
      <c r="W48" s="72" t="s">
        <v>345</v>
      </c>
      <c r="X48" s="73" t="s">
        <v>269</v>
      </c>
      <c r="Y48" s="75">
        <v>1</v>
      </c>
      <c r="Z48" s="75" t="s">
        <v>686</v>
      </c>
      <c r="AA48" s="75">
        <v>6.8000000000000005E-2</v>
      </c>
      <c r="AB48" s="75">
        <v>0.04</v>
      </c>
      <c r="AC48" s="75">
        <v>1</v>
      </c>
      <c r="AD48" s="72" t="s">
        <v>716</v>
      </c>
      <c r="AE48" s="72"/>
      <c r="AF48" s="72"/>
      <c r="AG48" s="72"/>
      <c r="AH48" s="72" t="s">
        <v>716</v>
      </c>
      <c r="AI48" s="72"/>
      <c r="AJ48" s="72"/>
      <c r="AK48" s="62"/>
      <c r="AL48" s="69" t="s">
        <v>830</v>
      </c>
      <c r="AM48" s="62" t="s">
        <v>869</v>
      </c>
      <c r="AN48" s="62" t="s">
        <v>931</v>
      </c>
      <c r="AO48" s="62" t="s">
        <v>877</v>
      </c>
      <c r="AP48" s="62" t="s">
        <v>875</v>
      </c>
      <c r="AQ48" s="70" t="s">
        <v>881</v>
      </c>
    </row>
    <row r="49" spans="1:43" ht="193.8" x14ac:dyDescent="0.3">
      <c r="A49" s="72" t="s">
        <v>346</v>
      </c>
      <c r="B49" s="62">
        <v>6</v>
      </c>
      <c r="C49" s="63" t="s">
        <v>751</v>
      </c>
      <c r="D49" s="64" t="s">
        <v>906</v>
      </c>
      <c r="E49" s="62" t="s">
        <v>920</v>
      </c>
      <c r="F49" s="63" t="s">
        <v>752</v>
      </c>
      <c r="G49" s="62" t="s">
        <v>921</v>
      </c>
      <c r="H49" s="62" t="s">
        <v>922</v>
      </c>
      <c r="I49" s="63" t="s">
        <v>923</v>
      </c>
      <c r="J49" s="76" t="s">
        <v>576</v>
      </c>
      <c r="K49" s="65" t="s">
        <v>753</v>
      </c>
      <c r="L49" s="62" t="s">
        <v>578</v>
      </c>
      <c r="M49" s="65" t="s">
        <v>753</v>
      </c>
      <c r="N49" s="62" t="s">
        <v>924</v>
      </c>
      <c r="O49" s="63" t="s">
        <v>26</v>
      </c>
      <c r="P49" s="62" t="s">
        <v>932</v>
      </c>
      <c r="Q49" s="63" t="s">
        <v>29</v>
      </c>
      <c r="R49" s="62" t="s">
        <v>930</v>
      </c>
      <c r="S49" s="63" t="s">
        <v>751</v>
      </c>
      <c r="T49" s="62" t="s">
        <v>906</v>
      </c>
      <c r="U49" s="62" t="s">
        <v>754</v>
      </c>
      <c r="V49" s="63" t="s">
        <v>349</v>
      </c>
      <c r="W49" s="72" t="s">
        <v>346</v>
      </c>
      <c r="X49" s="73" t="s">
        <v>270</v>
      </c>
      <c r="Y49" s="75">
        <v>0.87</v>
      </c>
      <c r="Z49" s="75" t="s">
        <v>686</v>
      </c>
      <c r="AA49" s="75">
        <v>0.87129999999999996</v>
      </c>
      <c r="AB49" s="75">
        <v>0.87</v>
      </c>
      <c r="AC49" s="75">
        <v>0.87</v>
      </c>
      <c r="AD49" s="72" t="s">
        <v>716</v>
      </c>
      <c r="AE49" s="72" t="s">
        <v>716</v>
      </c>
      <c r="AF49" s="72"/>
      <c r="AG49" s="72"/>
      <c r="AH49" s="72" t="s">
        <v>716</v>
      </c>
      <c r="AI49" s="72"/>
      <c r="AJ49" s="72"/>
      <c r="AK49" s="62"/>
      <c r="AL49" s="69" t="s">
        <v>830</v>
      </c>
      <c r="AM49" s="62" t="s">
        <v>869</v>
      </c>
      <c r="AN49" s="62" t="s">
        <v>870</v>
      </c>
      <c r="AO49" s="62" t="s">
        <v>877</v>
      </c>
      <c r="AP49" s="62" t="s">
        <v>928</v>
      </c>
      <c r="AQ49" s="70" t="s">
        <v>896</v>
      </c>
    </row>
    <row r="50" spans="1:43" ht="193.8" x14ac:dyDescent="0.3">
      <c r="A50" s="72" t="s">
        <v>344</v>
      </c>
      <c r="B50" s="62">
        <v>6</v>
      </c>
      <c r="C50" s="63" t="s">
        <v>751</v>
      </c>
      <c r="D50" s="64" t="s">
        <v>906</v>
      </c>
      <c r="E50" s="62" t="s">
        <v>920</v>
      </c>
      <c r="F50" s="63" t="s">
        <v>752</v>
      </c>
      <c r="G50" s="62" t="s">
        <v>921</v>
      </c>
      <c r="H50" s="62" t="s">
        <v>922</v>
      </c>
      <c r="I50" s="63" t="s">
        <v>923</v>
      </c>
      <c r="J50" s="76" t="s">
        <v>576</v>
      </c>
      <c r="K50" s="65" t="s">
        <v>753</v>
      </c>
      <c r="L50" s="62" t="s">
        <v>578</v>
      </c>
      <c r="M50" s="65" t="s">
        <v>753</v>
      </c>
      <c r="N50" s="62" t="s">
        <v>924</v>
      </c>
      <c r="O50" s="63" t="s">
        <v>26</v>
      </c>
      <c r="P50" s="62" t="s">
        <v>933</v>
      </c>
      <c r="Q50" s="63" t="s">
        <v>27</v>
      </c>
      <c r="R50" s="62" t="s">
        <v>930</v>
      </c>
      <c r="S50" s="63" t="s">
        <v>751</v>
      </c>
      <c r="T50" s="62" t="s">
        <v>906</v>
      </c>
      <c r="U50" s="62" t="s">
        <v>754</v>
      </c>
      <c r="V50" s="63" t="s">
        <v>349</v>
      </c>
      <c r="W50" s="72" t="s">
        <v>344</v>
      </c>
      <c r="X50" s="73" t="s">
        <v>934</v>
      </c>
      <c r="Y50" s="75">
        <v>0.35</v>
      </c>
      <c r="Z50" s="75">
        <v>1</v>
      </c>
      <c r="AA50" s="75">
        <v>0.31590000000000001</v>
      </c>
      <c r="AB50" s="75">
        <v>1</v>
      </c>
      <c r="AC50" s="75">
        <v>1</v>
      </c>
      <c r="AD50" s="72" t="s">
        <v>716</v>
      </c>
      <c r="AE50" s="72"/>
      <c r="AF50" s="72"/>
      <c r="AG50" s="72"/>
      <c r="AH50" s="72" t="s">
        <v>716</v>
      </c>
      <c r="AI50" s="72" t="s">
        <v>716</v>
      </c>
      <c r="AJ50" s="72"/>
      <c r="AK50" s="62"/>
      <c r="AL50" s="69" t="s">
        <v>830</v>
      </c>
      <c r="AM50" s="62" t="s">
        <v>869</v>
      </c>
      <c r="AN50" s="62" t="s">
        <v>870</v>
      </c>
      <c r="AO50" s="62" t="s">
        <v>877</v>
      </c>
      <c r="AP50" s="62" t="s">
        <v>875</v>
      </c>
      <c r="AQ50" s="70" t="s">
        <v>881</v>
      </c>
    </row>
    <row r="51" spans="1:43" ht="193.8" x14ac:dyDescent="0.3">
      <c r="A51" s="72" t="s">
        <v>444</v>
      </c>
      <c r="B51" s="62">
        <v>6</v>
      </c>
      <c r="C51" s="63" t="s">
        <v>751</v>
      </c>
      <c r="D51" s="64" t="s">
        <v>906</v>
      </c>
      <c r="E51" s="62" t="s">
        <v>935</v>
      </c>
      <c r="F51" s="63" t="s">
        <v>755</v>
      </c>
      <c r="G51" s="62" t="s">
        <v>936</v>
      </c>
      <c r="H51" s="62" t="s">
        <v>937</v>
      </c>
      <c r="I51" s="63" t="s">
        <v>938</v>
      </c>
      <c r="J51" s="76" t="s">
        <v>576</v>
      </c>
      <c r="K51" s="65" t="s">
        <v>753</v>
      </c>
      <c r="L51" s="62" t="s">
        <v>578</v>
      </c>
      <c r="M51" s="65" t="s">
        <v>753</v>
      </c>
      <c r="N51" s="62" t="s">
        <v>939</v>
      </c>
      <c r="O51" s="63" t="s">
        <v>88</v>
      </c>
      <c r="P51" s="62" t="s">
        <v>940</v>
      </c>
      <c r="Q51" s="63" t="s">
        <v>40</v>
      </c>
      <c r="R51" s="62" t="s">
        <v>930</v>
      </c>
      <c r="S51" s="63" t="s">
        <v>751</v>
      </c>
      <c r="T51" s="62" t="s">
        <v>906</v>
      </c>
      <c r="U51" s="62" t="s">
        <v>756</v>
      </c>
      <c r="V51" s="63" t="s">
        <v>446</v>
      </c>
      <c r="W51" s="72" t="s">
        <v>444</v>
      </c>
      <c r="X51" s="73" t="s">
        <v>757</v>
      </c>
      <c r="Y51" s="75">
        <v>1</v>
      </c>
      <c r="Z51" s="75">
        <v>1</v>
      </c>
      <c r="AA51" s="75">
        <v>0.98129999999999995</v>
      </c>
      <c r="AB51" s="75">
        <v>1</v>
      </c>
      <c r="AC51" s="75">
        <v>1</v>
      </c>
      <c r="AD51" s="72" t="s">
        <v>716</v>
      </c>
      <c r="AE51" s="72" t="s">
        <v>716</v>
      </c>
      <c r="AF51" s="72"/>
      <c r="AG51" s="72" t="s">
        <v>716</v>
      </c>
      <c r="AH51" s="72" t="s">
        <v>716</v>
      </c>
      <c r="AI51" s="72" t="s">
        <v>716</v>
      </c>
      <c r="AJ51" s="72"/>
      <c r="AK51" s="62"/>
      <c r="AL51" s="69" t="s">
        <v>830</v>
      </c>
      <c r="AM51" s="62" t="s">
        <v>874</v>
      </c>
      <c r="AN51" s="62" t="s">
        <v>870</v>
      </c>
      <c r="AO51" s="62" t="s">
        <v>877</v>
      </c>
      <c r="AP51" s="62" t="s">
        <v>872</v>
      </c>
      <c r="AQ51" s="70" t="s">
        <v>916</v>
      </c>
    </row>
    <row r="52" spans="1:43" ht="193.8" x14ac:dyDescent="0.3">
      <c r="A52" s="72" t="s">
        <v>445</v>
      </c>
      <c r="B52" s="62">
        <v>6</v>
      </c>
      <c r="C52" s="63" t="s">
        <v>751</v>
      </c>
      <c r="D52" s="64" t="s">
        <v>906</v>
      </c>
      <c r="E52" s="62" t="s">
        <v>935</v>
      </c>
      <c r="F52" s="63" t="s">
        <v>755</v>
      </c>
      <c r="G52" s="62" t="s">
        <v>936</v>
      </c>
      <c r="H52" s="62" t="s">
        <v>937</v>
      </c>
      <c r="I52" s="63" t="s">
        <v>938</v>
      </c>
      <c r="J52" s="76" t="s">
        <v>576</v>
      </c>
      <c r="K52" s="65" t="s">
        <v>753</v>
      </c>
      <c r="L52" s="62" t="s">
        <v>578</v>
      </c>
      <c r="M52" s="65" t="s">
        <v>753</v>
      </c>
      <c r="N52" s="62" t="s">
        <v>939</v>
      </c>
      <c r="O52" s="63" t="s">
        <v>88</v>
      </c>
      <c r="P52" s="62" t="s">
        <v>940</v>
      </c>
      <c r="Q52" s="63" t="s">
        <v>40</v>
      </c>
      <c r="R52" s="62" t="s">
        <v>930</v>
      </c>
      <c r="S52" s="63" t="s">
        <v>751</v>
      </c>
      <c r="T52" s="62" t="s">
        <v>906</v>
      </c>
      <c r="U52" s="62" t="s">
        <v>756</v>
      </c>
      <c r="V52" s="63" t="s">
        <v>446</v>
      </c>
      <c r="W52" s="72" t="s">
        <v>445</v>
      </c>
      <c r="X52" s="73" t="s">
        <v>758</v>
      </c>
      <c r="Y52" s="75">
        <v>1</v>
      </c>
      <c r="Z52" s="75">
        <v>1</v>
      </c>
      <c r="AA52" s="75">
        <v>0.88970000000000005</v>
      </c>
      <c r="AB52" s="75">
        <v>1</v>
      </c>
      <c r="AC52" s="75">
        <v>1</v>
      </c>
      <c r="AD52" s="72" t="s">
        <v>716</v>
      </c>
      <c r="AE52" s="72" t="s">
        <v>716</v>
      </c>
      <c r="AF52" s="72"/>
      <c r="AG52" s="72" t="s">
        <v>716</v>
      </c>
      <c r="AH52" s="72" t="s">
        <v>716</v>
      </c>
      <c r="AI52" s="72" t="s">
        <v>716</v>
      </c>
      <c r="AJ52" s="72"/>
      <c r="AK52" s="62"/>
      <c r="AL52" s="69" t="s">
        <v>830</v>
      </c>
      <c r="AM52" s="62" t="s">
        <v>874</v>
      </c>
      <c r="AN52" s="62" t="s">
        <v>870</v>
      </c>
      <c r="AO52" s="62" t="s">
        <v>877</v>
      </c>
      <c r="AP52" s="62" t="s">
        <v>872</v>
      </c>
      <c r="AQ52" s="70" t="s">
        <v>916</v>
      </c>
    </row>
    <row r="53" spans="1:43" ht="193.8" x14ac:dyDescent="0.3">
      <c r="A53" s="72" t="s">
        <v>438</v>
      </c>
      <c r="B53" s="62">
        <v>6</v>
      </c>
      <c r="C53" s="63" t="s">
        <v>751</v>
      </c>
      <c r="D53" s="64" t="s">
        <v>906</v>
      </c>
      <c r="E53" s="62" t="s">
        <v>920</v>
      </c>
      <c r="F53" s="63" t="s">
        <v>752</v>
      </c>
      <c r="G53" s="62" t="s">
        <v>941</v>
      </c>
      <c r="H53" s="62" t="s">
        <v>942</v>
      </c>
      <c r="I53" s="63" t="s">
        <v>943</v>
      </c>
      <c r="J53" s="76" t="s">
        <v>576</v>
      </c>
      <c r="K53" s="65" t="s">
        <v>753</v>
      </c>
      <c r="L53" s="62" t="s">
        <v>578</v>
      </c>
      <c r="M53" s="65" t="s">
        <v>753</v>
      </c>
      <c r="N53" s="62" t="s">
        <v>866</v>
      </c>
      <c r="O53" s="63" t="s">
        <v>20</v>
      </c>
      <c r="P53" s="62" t="s">
        <v>867</v>
      </c>
      <c r="Q53" s="63" t="s">
        <v>714</v>
      </c>
      <c r="R53" s="62" t="s">
        <v>904</v>
      </c>
      <c r="S53" s="63" t="s">
        <v>731</v>
      </c>
      <c r="T53" s="62" t="s">
        <v>906</v>
      </c>
      <c r="U53" s="62" t="s">
        <v>759</v>
      </c>
      <c r="V53" s="63" t="s">
        <v>443</v>
      </c>
      <c r="W53" s="72" t="s">
        <v>438</v>
      </c>
      <c r="X53" s="73" t="s">
        <v>944</v>
      </c>
      <c r="Y53" s="75">
        <v>0.8</v>
      </c>
      <c r="Z53" s="75">
        <v>0.8</v>
      </c>
      <c r="AA53" s="75">
        <v>0.82869999999999999</v>
      </c>
      <c r="AB53" s="75">
        <v>0.85</v>
      </c>
      <c r="AC53" s="75">
        <v>0.85</v>
      </c>
      <c r="AD53" s="72" t="s">
        <v>716</v>
      </c>
      <c r="AE53" s="72"/>
      <c r="AF53" s="72"/>
      <c r="AG53" s="72"/>
      <c r="AH53" s="72" t="s">
        <v>716</v>
      </c>
      <c r="AI53" s="72" t="s">
        <v>716</v>
      </c>
      <c r="AJ53" s="72"/>
      <c r="AK53" s="62"/>
      <c r="AL53" s="69" t="s">
        <v>830</v>
      </c>
      <c r="AM53" s="62" t="s">
        <v>869</v>
      </c>
      <c r="AN53" s="62" t="s">
        <v>870</v>
      </c>
      <c r="AO53" s="62" t="s">
        <v>877</v>
      </c>
      <c r="AP53" s="62" t="s">
        <v>875</v>
      </c>
      <c r="AQ53" s="70" t="s">
        <v>881</v>
      </c>
    </row>
    <row r="54" spans="1:43" ht="193.8" x14ac:dyDescent="0.3">
      <c r="A54" s="72" t="s">
        <v>350</v>
      </c>
      <c r="B54" s="62">
        <v>6</v>
      </c>
      <c r="C54" s="63" t="s">
        <v>751</v>
      </c>
      <c r="D54" s="64" t="s">
        <v>906</v>
      </c>
      <c r="E54" s="62" t="s">
        <v>907</v>
      </c>
      <c r="F54" s="63" t="s">
        <v>735</v>
      </c>
      <c r="G54" s="62" t="s">
        <v>936</v>
      </c>
      <c r="H54" s="62" t="s">
        <v>937</v>
      </c>
      <c r="I54" s="63" t="s">
        <v>938</v>
      </c>
      <c r="J54" s="76" t="s">
        <v>576</v>
      </c>
      <c r="K54" s="65" t="s">
        <v>753</v>
      </c>
      <c r="L54" s="62" t="s">
        <v>578</v>
      </c>
      <c r="M54" s="65" t="s">
        <v>753</v>
      </c>
      <c r="N54" s="62" t="s">
        <v>866</v>
      </c>
      <c r="O54" s="63" t="s">
        <v>20</v>
      </c>
      <c r="P54" s="62" t="s">
        <v>867</v>
      </c>
      <c r="Q54" s="63" t="s">
        <v>714</v>
      </c>
      <c r="R54" s="62" t="s">
        <v>930</v>
      </c>
      <c r="S54" s="63" t="s">
        <v>751</v>
      </c>
      <c r="T54" s="62" t="s">
        <v>906</v>
      </c>
      <c r="U54" s="62" t="s">
        <v>760</v>
      </c>
      <c r="V54" s="63" t="s">
        <v>360</v>
      </c>
      <c r="W54" s="72" t="s">
        <v>350</v>
      </c>
      <c r="X54" s="73" t="s">
        <v>351</v>
      </c>
      <c r="Y54" s="74">
        <v>8</v>
      </c>
      <c r="Z54" s="74">
        <v>26</v>
      </c>
      <c r="AA54" s="74">
        <v>8</v>
      </c>
      <c r="AB54" s="74">
        <v>14</v>
      </c>
      <c r="AC54" s="74">
        <v>6</v>
      </c>
      <c r="AD54" s="72" t="s">
        <v>716</v>
      </c>
      <c r="AE54" s="72"/>
      <c r="AF54" s="72"/>
      <c r="AG54" s="72"/>
      <c r="AH54" s="72" t="s">
        <v>716</v>
      </c>
      <c r="AI54" s="72" t="s">
        <v>716</v>
      </c>
      <c r="AJ54" s="72"/>
      <c r="AK54" s="62"/>
      <c r="AL54" s="69" t="s">
        <v>829</v>
      </c>
      <c r="AM54" s="62" t="s">
        <v>869</v>
      </c>
      <c r="AN54" s="62" t="s">
        <v>870</v>
      </c>
      <c r="AO54" s="62" t="s">
        <v>871</v>
      </c>
      <c r="AP54" s="62" t="s">
        <v>875</v>
      </c>
      <c r="AQ54" s="70" t="s">
        <v>881</v>
      </c>
    </row>
    <row r="55" spans="1:43" ht="193.8" x14ac:dyDescent="0.3">
      <c r="A55" s="72" t="s">
        <v>352</v>
      </c>
      <c r="B55" s="62">
        <v>6</v>
      </c>
      <c r="C55" s="63" t="s">
        <v>751</v>
      </c>
      <c r="D55" s="64" t="s">
        <v>906</v>
      </c>
      <c r="E55" s="62" t="s">
        <v>907</v>
      </c>
      <c r="F55" s="63" t="s">
        <v>735</v>
      </c>
      <c r="G55" s="62" t="s">
        <v>936</v>
      </c>
      <c r="H55" s="62" t="s">
        <v>937</v>
      </c>
      <c r="I55" s="63" t="s">
        <v>938</v>
      </c>
      <c r="J55" s="76" t="s">
        <v>576</v>
      </c>
      <c r="K55" s="65" t="s">
        <v>753</v>
      </c>
      <c r="L55" s="62" t="s">
        <v>578</v>
      </c>
      <c r="M55" s="65" t="s">
        <v>753</v>
      </c>
      <c r="N55" s="62" t="s">
        <v>866</v>
      </c>
      <c r="O55" s="63" t="s">
        <v>20</v>
      </c>
      <c r="P55" s="62" t="s">
        <v>867</v>
      </c>
      <c r="Q55" s="63" t="s">
        <v>714</v>
      </c>
      <c r="R55" s="62" t="s">
        <v>930</v>
      </c>
      <c r="S55" s="63" t="s">
        <v>751</v>
      </c>
      <c r="T55" s="62" t="s">
        <v>906</v>
      </c>
      <c r="U55" s="62" t="s">
        <v>760</v>
      </c>
      <c r="V55" s="63" t="s">
        <v>360</v>
      </c>
      <c r="W55" s="72" t="s">
        <v>352</v>
      </c>
      <c r="X55" s="73" t="s">
        <v>353</v>
      </c>
      <c r="Y55" s="74">
        <v>70</v>
      </c>
      <c r="Z55" s="74">
        <v>109</v>
      </c>
      <c r="AA55" s="74">
        <v>71</v>
      </c>
      <c r="AB55" s="74">
        <v>79</v>
      </c>
      <c r="AC55" s="74">
        <v>9</v>
      </c>
      <c r="AD55" s="72" t="s">
        <v>716</v>
      </c>
      <c r="AE55" s="72"/>
      <c r="AF55" s="72"/>
      <c r="AG55" s="72"/>
      <c r="AH55" s="72" t="s">
        <v>716</v>
      </c>
      <c r="AI55" s="72" t="s">
        <v>716</v>
      </c>
      <c r="AJ55" s="72"/>
      <c r="AK55" s="62"/>
      <c r="AL55" s="69" t="s">
        <v>829</v>
      </c>
      <c r="AM55" s="62" t="s">
        <v>869</v>
      </c>
      <c r="AN55" s="62" t="s">
        <v>870</v>
      </c>
      <c r="AO55" s="62" t="s">
        <v>871</v>
      </c>
      <c r="AP55" s="62" t="s">
        <v>875</v>
      </c>
      <c r="AQ55" s="70" t="s">
        <v>881</v>
      </c>
    </row>
    <row r="56" spans="1:43" ht="193.8" x14ac:dyDescent="0.3">
      <c r="A56" s="72" t="s">
        <v>761</v>
      </c>
      <c r="B56" s="62">
        <v>6</v>
      </c>
      <c r="C56" s="63" t="s">
        <v>751</v>
      </c>
      <c r="D56" s="64" t="s">
        <v>906</v>
      </c>
      <c r="E56" s="62" t="s">
        <v>907</v>
      </c>
      <c r="F56" s="63" t="s">
        <v>735</v>
      </c>
      <c r="G56" s="62" t="s">
        <v>936</v>
      </c>
      <c r="H56" s="62" t="s">
        <v>937</v>
      </c>
      <c r="I56" s="63" t="s">
        <v>938</v>
      </c>
      <c r="J56" s="76" t="s">
        <v>576</v>
      </c>
      <c r="K56" s="65" t="s">
        <v>753</v>
      </c>
      <c r="L56" s="62" t="s">
        <v>578</v>
      </c>
      <c r="M56" s="65" t="s">
        <v>753</v>
      </c>
      <c r="N56" s="62" t="s">
        <v>939</v>
      </c>
      <c r="O56" s="63" t="s">
        <v>38</v>
      </c>
      <c r="P56" s="62" t="s">
        <v>945</v>
      </c>
      <c r="Q56" s="63" t="s">
        <v>41</v>
      </c>
      <c r="R56" s="62" t="s">
        <v>930</v>
      </c>
      <c r="S56" s="63" t="s">
        <v>751</v>
      </c>
      <c r="T56" s="62" t="s">
        <v>906</v>
      </c>
      <c r="U56" s="62" t="s">
        <v>760</v>
      </c>
      <c r="V56" s="63" t="s">
        <v>360</v>
      </c>
      <c r="W56" s="72" t="s">
        <v>761</v>
      </c>
      <c r="X56" s="77" t="s">
        <v>762</v>
      </c>
      <c r="Y56" s="75" t="s">
        <v>686</v>
      </c>
      <c r="Z56" s="74" t="s">
        <v>686</v>
      </c>
      <c r="AA56" s="75">
        <v>0.86799999999999999</v>
      </c>
      <c r="AB56" s="75">
        <v>0.9</v>
      </c>
      <c r="AC56" s="75">
        <v>0.9</v>
      </c>
      <c r="AD56" s="72" t="s">
        <v>716</v>
      </c>
      <c r="AE56" s="78" t="s">
        <v>716</v>
      </c>
      <c r="AF56" s="72"/>
      <c r="AG56" s="72" t="s">
        <v>716</v>
      </c>
      <c r="AH56" s="72" t="s">
        <v>716</v>
      </c>
      <c r="AI56" s="72"/>
      <c r="AJ56" s="72"/>
      <c r="AK56" s="62"/>
      <c r="AL56" s="69" t="s">
        <v>831</v>
      </c>
      <c r="AM56" s="62" t="s">
        <v>869</v>
      </c>
      <c r="AN56" s="62" t="s">
        <v>905</v>
      </c>
      <c r="AO56" s="62" t="s">
        <v>877</v>
      </c>
      <c r="AP56" s="62" t="s">
        <v>872</v>
      </c>
      <c r="AQ56" s="70" t="s">
        <v>881</v>
      </c>
    </row>
    <row r="57" spans="1:43" ht="193.8" x14ac:dyDescent="0.3">
      <c r="A57" s="72" t="s">
        <v>381</v>
      </c>
      <c r="B57" s="62">
        <v>6</v>
      </c>
      <c r="C57" s="63" t="s">
        <v>751</v>
      </c>
      <c r="D57" s="64" t="s">
        <v>906</v>
      </c>
      <c r="E57" s="62" t="s">
        <v>946</v>
      </c>
      <c r="F57" s="63" t="s">
        <v>80</v>
      </c>
      <c r="G57" s="62" t="s">
        <v>921</v>
      </c>
      <c r="H57" s="62" t="s">
        <v>922</v>
      </c>
      <c r="I57" s="63" t="s">
        <v>923</v>
      </c>
      <c r="J57" s="76" t="s">
        <v>572</v>
      </c>
      <c r="K57" s="65" t="s">
        <v>763</v>
      </c>
      <c r="L57" s="62" t="s">
        <v>574</v>
      </c>
      <c r="M57" s="65" t="s">
        <v>764</v>
      </c>
      <c r="N57" s="62" t="s">
        <v>866</v>
      </c>
      <c r="O57" s="63" t="s">
        <v>20</v>
      </c>
      <c r="P57" s="62" t="s">
        <v>867</v>
      </c>
      <c r="Q57" s="63" t="s">
        <v>714</v>
      </c>
      <c r="R57" s="62" t="s">
        <v>930</v>
      </c>
      <c r="S57" s="63" t="s">
        <v>751</v>
      </c>
      <c r="T57" s="62" t="s">
        <v>906</v>
      </c>
      <c r="U57" s="62" t="s">
        <v>765</v>
      </c>
      <c r="V57" s="63" t="s">
        <v>386</v>
      </c>
      <c r="W57" s="72" t="s">
        <v>381</v>
      </c>
      <c r="X57" s="73" t="s">
        <v>1001</v>
      </c>
      <c r="Y57" s="75">
        <v>0.25</v>
      </c>
      <c r="Z57" s="75">
        <v>1</v>
      </c>
      <c r="AA57" s="75">
        <v>0.16669999999999999</v>
      </c>
      <c r="AB57" s="75">
        <v>0.5</v>
      </c>
      <c r="AC57" s="75">
        <v>0.25</v>
      </c>
      <c r="AD57" s="72" t="s">
        <v>716</v>
      </c>
      <c r="AE57" s="72"/>
      <c r="AF57" s="72"/>
      <c r="AG57" s="72"/>
      <c r="AH57" s="72" t="s">
        <v>716</v>
      </c>
      <c r="AI57" s="72" t="s">
        <v>716</v>
      </c>
      <c r="AJ57" s="72"/>
      <c r="AK57" s="62"/>
      <c r="AL57" s="69" t="s">
        <v>830</v>
      </c>
      <c r="AM57" s="62" t="s">
        <v>874</v>
      </c>
      <c r="AN57" s="62" t="s">
        <v>870</v>
      </c>
      <c r="AO57" s="62" t="s">
        <v>877</v>
      </c>
      <c r="AP57" s="62" t="s">
        <v>875</v>
      </c>
      <c r="AQ57" s="70" t="s">
        <v>881</v>
      </c>
    </row>
    <row r="58" spans="1:43" ht="193.8" x14ac:dyDescent="0.3">
      <c r="A58" s="72" t="s">
        <v>379</v>
      </c>
      <c r="B58" s="62">
        <v>6</v>
      </c>
      <c r="C58" s="63" t="s">
        <v>751</v>
      </c>
      <c r="D58" s="64" t="s">
        <v>906</v>
      </c>
      <c r="E58" s="62" t="s">
        <v>946</v>
      </c>
      <c r="F58" s="63" t="s">
        <v>80</v>
      </c>
      <c r="G58" s="62" t="s">
        <v>948</v>
      </c>
      <c r="H58" s="62" t="s">
        <v>922</v>
      </c>
      <c r="I58" s="63" t="s">
        <v>949</v>
      </c>
      <c r="J58" s="76" t="s">
        <v>572</v>
      </c>
      <c r="K58" s="65" t="s">
        <v>763</v>
      </c>
      <c r="L58" s="62" t="s">
        <v>574</v>
      </c>
      <c r="M58" s="65" t="s">
        <v>764</v>
      </c>
      <c r="N58" s="62" t="s">
        <v>950</v>
      </c>
      <c r="O58" s="63" t="s">
        <v>32</v>
      </c>
      <c r="P58" s="62" t="s">
        <v>951</v>
      </c>
      <c r="Q58" s="63" t="s">
        <v>35</v>
      </c>
      <c r="R58" s="62" t="s">
        <v>930</v>
      </c>
      <c r="S58" s="63" t="s">
        <v>751</v>
      </c>
      <c r="T58" s="62" t="s">
        <v>906</v>
      </c>
      <c r="U58" s="62" t="s">
        <v>765</v>
      </c>
      <c r="V58" s="63" t="s">
        <v>386</v>
      </c>
      <c r="W58" s="72" t="s">
        <v>379</v>
      </c>
      <c r="X58" s="73" t="s">
        <v>380</v>
      </c>
      <c r="Y58" s="75">
        <v>0.25</v>
      </c>
      <c r="Z58" s="75">
        <v>1</v>
      </c>
      <c r="AA58" s="75">
        <v>0.25</v>
      </c>
      <c r="AB58" s="75">
        <v>0.5</v>
      </c>
      <c r="AC58" s="75">
        <v>0.25</v>
      </c>
      <c r="AD58" s="72" t="s">
        <v>716</v>
      </c>
      <c r="AE58" s="72"/>
      <c r="AF58" s="72"/>
      <c r="AG58" s="72"/>
      <c r="AH58" s="72" t="s">
        <v>716</v>
      </c>
      <c r="AI58" s="72" t="s">
        <v>716</v>
      </c>
      <c r="AJ58" s="72"/>
      <c r="AK58" s="62"/>
      <c r="AL58" s="69" t="s">
        <v>830</v>
      </c>
      <c r="AM58" s="62" t="s">
        <v>869</v>
      </c>
      <c r="AN58" s="62" t="s">
        <v>870</v>
      </c>
      <c r="AO58" s="62" t="s">
        <v>877</v>
      </c>
      <c r="AP58" s="62" t="s">
        <v>917</v>
      </c>
      <c r="AQ58" s="70" t="s">
        <v>896</v>
      </c>
    </row>
    <row r="59" spans="1:43" ht="193.8" x14ac:dyDescent="0.3">
      <c r="A59" s="72" t="s">
        <v>377</v>
      </c>
      <c r="B59" s="62">
        <v>6</v>
      </c>
      <c r="C59" s="63" t="s">
        <v>751</v>
      </c>
      <c r="D59" s="64" t="s">
        <v>906</v>
      </c>
      <c r="E59" s="62" t="s">
        <v>946</v>
      </c>
      <c r="F59" s="63" t="s">
        <v>80</v>
      </c>
      <c r="G59" s="62" t="s">
        <v>921</v>
      </c>
      <c r="H59" s="62" t="s">
        <v>922</v>
      </c>
      <c r="I59" s="63" t="s">
        <v>923</v>
      </c>
      <c r="J59" s="76" t="s">
        <v>572</v>
      </c>
      <c r="K59" s="65" t="s">
        <v>763</v>
      </c>
      <c r="L59" s="62" t="s">
        <v>574</v>
      </c>
      <c r="M59" s="65" t="s">
        <v>764</v>
      </c>
      <c r="N59" s="62" t="s">
        <v>866</v>
      </c>
      <c r="O59" s="63" t="s">
        <v>20</v>
      </c>
      <c r="P59" s="62" t="s">
        <v>867</v>
      </c>
      <c r="Q59" s="63" t="s">
        <v>714</v>
      </c>
      <c r="R59" s="62" t="s">
        <v>930</v>
      </c>
      <c r="S59" s="63" t="s">
        <v>751</v>
      </c>
      <c r="T59" s="62" t="s">
        <v>906</v>
      </c>
      <c r="U59" s="62" t="s">
        <v>765</v>
      </c>
      <c r="V59" s="63" t="s">
        <v>386</v>
      </c>
      <c r="W59" s="72" t="s">
        <v>377</v>
      </c>
      <c r="X59" s="73" t="s">
        <v>378</v>
      </c>
      <c r="Y59" s="75">
        <v>0.85</v>
      </c>
      <c r="Z59" s="75" t="s">
        <v>686</v>
      </c>
      <c r="AA59" s="75">
        <v>0.95830000000000004</v>
      </c>
      <c r="AB59" s="75">
        <v>0.85</v>
      </c>
      <c r="AC59" s="75">
        <v>0.85</v>
      </c>
      <c r="AD59" s="72" t="s">
        <v>716</v>
      </c>
      <c r="AE59" s="72"/>
      <c r="AF59" s="72"/>
      <c r="AG59" s="72"/>
      <c r="AH59" s="72" t="s">
        <v>716</v>
      </c>
      <c r="AI59" s="72"/>
      <c r="AJ59" s="72"/>
      <c r="AK59" s="62"/>
      <c r="AL59" s="69" t="s">
        <v>830</v>
      </c>
      <c r="AM59" s="62" t="s">
        <v>869</v>
      </c>
      <c r="AN59" s="62" t="s">
        <v>870</v>
      </c>
      <c r="AO59" s="62" t="s">
        <v>877</v>
      </c>
      <c r="AP59" s="62" t="s">
        <v>928</v>
      </c>
      <c r="AQ59" s="70" t="s">
        <v>891</v>
      </c>
    </row>
    <row r="60" spans="1:43" ht="193.8" x14ac:dyDescent="0.3">
      <c r="A60" s="72" t="s">
        <v>367</v>
      </c>
      <c r="B60" s="62">
        <v>6</v>
      </c>
      <c r="C60" s="63" t="s">
        <v>751</v>
      </c>
      <c r="D60" s="64" t="s">
        <v>906</v>
      </c>
      <c r="E60" s="62" t="s">
        <v>946</v>
      </c>
      <c r="F60" s="63" t="s">
        <v>80</v>
      </c>
      <c r="G60" s="62" t="s">
        <v>952</v>
      </c>
      <c r="H60" s="62" t="s">
        <v>922</v>
      </c>
      <c r="I60" s="63" t="s">
        <v>953</v>
      </c>
      <c r="J60" s="76" t="s">
        <v>576</v>
      </c>
      <c r="K60" s="65" t="s">
        <v>753</v>
      </c>
      <c r="L60" s="62" t="s">
        <v>578</v>
      </c>
      <c r="M60" s="65" t="s">
        <v>753</v>
      </c>
      <c r="N60" s="62" t="s">
        <v>950</v>
      </c>
      <c r="O60" s="63" t="s">
        <v>32</v>
      </c>
      <c r="P60" s="62" t="s">
        <v>954</v>
      </c>
      <c r="Q60" s="63" t="s">
        <v>33</v>
      </c>
      <c r="R60" s="62" t="s">
        <v>930</v>
      </c>
      <c r="S60" s="63" t="s">
        <v>751</v>
      </c>
      <c r="T60" s="62" t="s">
        <v>906</v>
      </c>
      <c r="U60" s="62" t="s">
        <v>765</v>
      </c>
      <c r="V60" s="63" t="s">
        <v>386</v>
      </c>
      <c r="W60" s="72" t="s">
        <v>367</v>
      </c>
      <c r="X60" s="73" t="s">
        <v>368</v>
      </c>
      <c r="Y60" s="75">
        <v>0.6</v>
      </c>
      <c r="Z60" s="75" t="s">
        <v>686</v>
      </c>
      <c r="AA60" s="75">
        <v>0.5</v>
      </c>
      <c r="AB60" s="75">
        <v>0.6</v>
      </c>
      <c r="AC60" s="75">
        <v>0.6</v>
      </c>
      <c r="AD60" s="72" t="s">
        <v>716</v>
      </c>
      <c r="AE60" s="72"/>
      <c r="AF60" s="72"/>
      <c r="AG60" s="72"/>
      <c r="AH60" s="72" t="s">
        <v>716</v>
      </c>
      <c r="AI60" s="72"/>
      <c r="AJ60" s="72"/>
      <c r="AK60" s="62"/>
      <c r="AL60" s="69" t="s">
        <v>830</v>
      </c>
      <c r="AM60" s="62" t="s">
        <v>869</v>
      </c>
      <c r="AN60" s="62" t="s">
        <v>870</v>
      </c>
      <c r="AO60" s="62" t="s">
        <v>893</v>
      </c>
      <c r="AP60" s="62" t="s">
        <v>917</v>
      </c>
      <c r="AQ60" s="70" t="s">
        <v>896</v>
      </c>
    </row>
    <row r="61" spans="1:43" ht="193.8" x14ac:dyDescent="0.3">
      <c r="A61" s="72" t="s">
        <v>372</v>
      </c>
      <c r="B61" s="62">
        <v>6</v>
      </c>
      <c r="C61" s="63" t="s">
        <v>751</v>
      </c>
      <c r="D61" s="64" t="s">
        <v>906</v>
      </c>
      <c r="E61" s="62" t="s">
        <v>946</v>
      </c>
      <c r="F61" s="63" t="s">
        <v>80</v>
      </c>
      <c r="G61" s="62" t="s">
        <v>948</v>
      </c>
      <c r="H61" s="62" t="s">
        <v>922</v>
      </c>
      <c r="I61" s="63" t="s">
        <v>949</v>
      </c>
      <c r="J61" s="76" t="s">
        <v>576</v>
      </c>
      <c r="K61" s="65" t="s">
        <v>753</v>
      </c>
      <c r="L61" s="62" t="s">
        <v>578</v>
      </c>
      <c r="M61" s="65" t="s">
        <v>753</v>
      </c>
      <c r="N61" s="62" t="s">
        <v>950</v>
      </c>
      <c r="O61" s="63" t="s">
        <v>32</v>
      </c>
      <c r="P61" s="62" t="s">
        <v>955</v>
      </c>
      <c r="Q61" s="63" t="s">
        <v>37</v>
      </c>
      <c r="R61" s="62" t="s">
        <v>930</v>
      </c>
      <c r="S61" s="63" t="s">
        <v>751</v>
      </c>
      <c r="T61" s="62" t="s">
        <v>906</v>
      </c>
      <c r="U61" s="62" t="s">
        <v>765</v>
      </c>
      <c r="V61" s="63" t="s">
        <v>386</v>
      </c>
      <c r="W61" s="72" t="s">
        <v>372</v>
      </c>
      <c r="X61" s="73" t="s">
        <v>956</v>
      </c>
      <c r="Y61" s="75">
        <v>0.2</v>
      </c>
      <c r="Z61" s="75" t="s">
        <v>686</v>
      </c>
      <c r="AA61" s="75">
        <v>0.52410000000000001</v>
      </c>
      <c r="AB61" s="75">
        <v>0.5</v>
      </c>
      <c r="AC61" s="75">
        <v>0.5</v>
      </c>
      <c r="AD61" s="72" t="s">
        <v>716</v>
      </c>
      <c r="AE61" s="72"/>
      <c r="AF61" s="72"/>
      <c r="AG61" s="72"/>
      <c r="AH61" s="72" t="s">
        <v>716</v>
      </c>
      <c r="AI61" s="72"/>
      <c r="AJ61" s="72"/>
      <c r="AK61" s="62"/>
      <c r="AL61" s="69" t="s">
        <v>830</v>
      </c>
      <c r="AM61" s="62" t="s">
        <v>869</v>
      </c>
      <c r="AN61" s="62" t="s">
        <v>870</v>
      </c>
      <c r="AO61" s="62" t="s">
        <v>877</v>
      </c>
      <c r="AP61" s="62" t="s">
        <v>917</v>
      </c>
      <c r="AQ61" s="70" t="s">
        <v>896</v>
      </c>
    </row>
    <row r="62" spans="1:43" ht="193.8" x14ac:dyDescent="0.3">
      <c r="A62" s="72" t="s">
        <v>766</v>
      </c>
      <c r="B62" s="62">
        <v>6</v>
      </c>
      <c r="C62" s="63" t="s">
        <v>751</v>
      </c>
      <c r="D62" s="64" t="s">
        <v>906</v>
      </c>
      <c r="E62" s="62" t="s">
        <v>946</v>
      </c>
      <c r="F62" s="63" t="s">
        <v>80</v>
      </c>
      <c r="G62" s="62" t="s">
        <v>921</v>
      </c>
      <c r="H62" s="62" t="s">
        <v>922</v>
      </c>
      <c r="I62" s="63" t="s">
        <v>923</v>
      </c>
      <c r="J62" s="76" t="s">
        <v>572</v>
      </c>
      <c r="K62" s="65" t="s">
        <v>763</v>
      </c>
      <c r="L62" s="62" t="s">
        <v>574</v>
      </c>
      <c r="M62" s="65" t="s">
        <v>764</v>
      </c>
      <c r="N62" s="62" t="s">
        <v>866</v>
      </c>
      <c r="O62" s="63" t="s">
        <v>20</v>
      </c>
      <c r="P62" s="62" t="s">
        <v>867</v>
      </c>
      <c r="Q62" s="63" t="s">
        <v>714</v>
      </c>
      <c r="R62" s="62" t="s">
        <v>930</v>
      </c>
      <c r="S62" s="63" t="s">
        <v>751</v>
      </c>
      <c r="T62" s="62" t="s">
        <v>906</v>
      </c>
      <c r="U62" s="62" t="s">
        <v>765</v>
      </c>
      <c r="V62" s="63" t="s">
        <v>386</v>
      </c>
      <c r="W62" s="72" t="s">
        <v>766</v>
      </c>
      <c r="X62" s="73" t="s">
        <v>383</v>
      </c>
      <c r="Y62" s="74" t="s">
        <v>686</v>
      </c>
      <c r="Z62" s="74" t="s">
        <v>686</v>
      </c>
      <c r="AA62" s="74" t="s">
        <v>686</v>
      </c>
      <c r="AB62" s="74">
        <v>344</v>
      </c>
      <c r="AC62" s="74">
        <v>344</v>
      </c>
      <c r="AD62" s="72" t="s">
        <v>716</v>
      </c>
      <c r="AE62" s="72"/>
      <c r="AF62" s="72"/>
      <c r="AG62" s="72"/>
      <c r="AH62" s="72" t="s">
        <v>716</v>
      </c>
      <c r="AI62" s="72"/>
      <c r="AJ62" s="72"/>
      <c r="AK62" s="62"/>
      <c r="AL62" s="69" t="s">
        <v>829</v>
      </c>
      <c r="AM62" s="62" t="s">
        <v>874</v>
      </c>
      <c r="AN62" s="62" t="s">
        <v>870</v>
      </c>
      <c r="AO62" s="62" t="s">
        <v>893</v>
      </c>
      <c r="AP62" s="62" t="s">
        <v>872</v>
      </c>
      <c r="AQ62" s="70" t="s">
        <v>881</v>
      </c>
    </row>
    <row r="63" spans="1:43" ht="193.8" x14ac:dyDescent="0.3">
      <c r="A63" s="72" t="s">
        <v>420</v>
      </c>
      <c r="B63" s="62">
        <v>6</v>
      </c>
      <c r="C63" s="63" t="s">
        <v>751</v>
      </c>
      <c r="D63" s="64" t="s">
        <v>906</v>
      </c>
      <c r="E63" s="62" t="s">
        <v>907</v>
      </c>
      <c r="F63" s="63" t="s">
        <v>735</v>
      </c>
      <c r="G63" s="62" t="s">
        <v>936</v>
      </c>
      <c r="H63" s="62" t="s">
        <v>937</v>
      </c>
      <c r="I63" s="63" t="s">
        <v>938</v>
      </c>
      <c r="J63" s="76" t="s">
        <v>576</v>
      </c>
      <c r="K63" s="65" t="s">
        <v>753</v>
      </c>
      <c r="L63" s="62" t="s">
        <v>578</v>
      </c>
      <c r="M63" s="65" t="s">
        <v>753</v>
      </c>
      <c r="N63" s="62" t="s">
        <v>866</v>
      </c>
      <c r="O63" s="63" t="s">
        <v>20</v>
      </c>
      <c r="P63" s="62" t="s">
        <v>867</v>
      </c>
      <c r="Q63" s="63" t="s">
        <v>714</v>
      </c>
      <c r="R63" s="62" t="s">
        <v>930</v>
      </c>
      <c r="S63" s="63" t="s">
        <v>751</v>
      </c>
      <c r="T63" s="62" t="s">
        <v>906</v>
      </c>
      <c r="U63" s="62" t="s">
        <v>767</v>
      </c>
      <c r="V63" s="63" t="s">
        <v>768</v>
      </c>
      <c r="W63" s="72" t="s">
        <v>420</v>
      </c>
      <c r="X63" s="73" t="s">
        <v>957</v>
      </c>
      <c r="Y63" s="75">
        <v>1</v>
      </c>
      <c r="Z63" s="75">
        <v>1</v>
      </c>
      <c r="AA63" s="75">
        <v>0.9</v>
      </c>
      <c r="AB63" s="75">
        <v>1</v>
      </c>
      <c r="AC63" s="75">
        <v>1</v>
      </c>
      <c r="AD63" s="72" t="s">
        <v>716</v>
      </c>
      <c r="AE63" s="72"/>
      <c r="AF63" s="72"/>
      <c r="AG63" s="72"/>
      <c r="AH63" s="72" t="s">
        <v>716</v>
      </c>
      <c r="AI63" s="72" t="s">
        <v>716</v>
      </c>
      <c r="AJ63" s="72"/>
      <c r="AK63" s="62"/>
      <c r="AL63" s="69" t="s">
        <v>830</v>
      </c>
      <c r="AM63" s="62" t="s">
        <v>874</v>
      </c>
      <c r="AN63" s="62" t="s">
        <v>870</v>
      </c>
      <c r="AO63" s="62" t="s">
        <v>877</v>
      </c>
      <c r="AP63" s="62" t="s">
        <v>917</v>
      </c>
      <c r="AQ63" s="70" t="s">
        <v>896</v>
      </c>
    </row>
    <row r="64" spans="1:43" ht="193.8" x14ac:dyDescent="0.3">
      <c r="A64" s="72" t="s">
        <v>421</v>
      </c>
      <c r="B64" s="62">
        <v>6</v>
      </c>
      <c r="C64" s="63" t="s">
        <v>751</v>
      </c>
      <c r="D64" s="64" t="s">
        <v>906</v>
      </c>
      <c r="E64" s="62" t="s">
        <v>907</v>
      </c>
      <c r="F64" s="63" t="s">
        <v>735</v>
      </c>
      <c r="G64" s="62" t="s">
        <v>936</v>
      </c>
      <c r="H64" s="62" t="s">
        <v>937</v>
      </c>
      <c r="I64" s="63" t="s">
        <v>938</v>
      </c>
      <c r="J64" s="76" t="s">
        <v>576</v>
      </c>
      <c r="K64" s="65" t="s">
        <v>753</v>
      </c>
      <c r="L64" s="62" t="s">
        <v>578</v>
      </c>
      <c r="M64" s="65" t="s">
        <v>753</v>
      </c>
      <c r="N64" s="62" t="s">
        <v>866</v>
      </c>
      <c r="O64" s="63" t="s">
        <v>20</v>
      </c>
      <c r="P64" s="62" t="s">
        <v>867</v>
      </c>
      <c r="Q64" s="63" t="s">
        <v>714</v>
      </c>
      <c r="R64" s="62" t="s">
        <v>930</v>
      </c>
      <c r="S64" s="63" t="s">
        <v>751</v>
      </c>
      <c r="T64" s="62" t="s">
        <v>906</v>
      </c>
      <c r="U64" s="62" t="s">
        <v>767</v>
      </c>
      <c r="V64" s="63" t="s">
        <v>768</v>
      </c>
      <c r="W64" s="72" t="s">
        <v>421</v>
      </c>
      <c r="X64" s="77" t="s">
        <v>422</v>
      </c>
      <c r="Y64" s="75">
        <v>1</v>
      </c>
      <c r="Z64" s="75" t="s">
        <v>686</v>
      </c>
      <c r="AA64" s="75">
        <v>0.70809999999999995</v>
      </c>
      <c r="AB64" s="75">
        <v>1</v>
      </c>
      <c r="AC64" s="75">
        <v>0.8</v>
      </c>
      <c r="AD64" s="72" t="s">
        <v>716</v>
      </c>
      <c r="AE64" s="78" t="s">
        <v>716</v>
      </c>
      <c r="AF64" s="72"/>
      <c r="AG64" s="72" t="s">
        <v>716</v>
      </c>
      <c r="AH64" s="72" t="s">
        <v>716</v>
      </c>
      <c r="AI64" s="72"/>
      <c r="AJ64" s="72"/>
      <c r="AK64" s="62"/>
      <c r="AL64" s="69" t="s">
        <v>831</v>
      </c>
      <c r="AM64" s="62" t="s">
        <v>874</v>
      </c>
      <c r="AN64" s="62" t="s">
        <v>870</v>
      </c>
      <c r="AO64" s="62" t="s">
        <v>877</v>
      </c>
      <c r="AP64" s="62" t="s">
        <v>928</v>
      </c>
      <c r="AQ64" s="70" t="s">
        <v>873</v>
      </c>
    </row>
    <row r="65" spans="1:43" ht="193.8" x14ac:dyDescent="0.3">
      <c r="A65" s="72" t="s">
        <v>455</v>
      </c>
      <c r="B65" s="62">
        <v>6</v>
      </c>
      <c r="C65" s="63" t="s">
        <v>751</v>
      </c>
      <c r="D65" s="64" t="s">
        <v>906</v>
      </c>
      <c r="E65" s="62" t="s">
        <v>958</v>
      </c>
      <c r="F65" s="63" t="s">
        <v>769</v>
      </c>
      <c r="G65" s="62" t="s">
        <v>941</v>
      </c>
      <c r="H65" s="62" t="s">
        <v>942</v>
      </c>
      <c r="I65" s="63" t="s">
        <v>943</v>
      </c>
      <c r="J65" s="76" t="s">
        <v>576</v>
      </c>
      <c r="K65" s="65" t="s">
        <v>753</v>
      </c>
      <c r="L65" s="62" t="s">
        <v>578</v>
      </c>
      <c r="M65" s="65" t="s">
        <v>753</v>
      </c>
      <c r="N65" s="62" t="s">
        <v>866</v>
      </c>
      <c r="O65" s="63" t="s">
        <v>20</v>
      </c>
      <c r="P65" s="62" t="s">
        <v>867</v>
      </c>
      <c r="Q65" s="63" t="s">
        <v>714</v>
      </c>
      <c r="R65" s="62" t="s">
        <v>930</v>
      </c>
      <c r="S65" s="63" t="s">
        <v>751</v>
      </c>
      <c r="T65" s="62" t="s">
        <v>906</v>
      </c>
      <c r="U65" s="62" t="s">
        <v>770</v>
      </c>
      <c r="V65" s="63" t="s">
        <v>460</v>
      </c>
      <c r="W65" s="72" t="s">
        <v>455</v>
      </c>
      <c r="X65" s="73" t="s">
        <v>771</v>
      </c>
      <c r="Y65" s="75">
        <v>0.5</v>
      </c>
      <c r="Z65" s="75">
        <v>1</v>
      </c>
      <c r="AA65" s="75">
        <v>0.5</v>
      </c>
      <c r="AB65" s="75">
        <v>0.75</v>
      </c>
      <c r="AC65" s="75">
        <v>0.25</v>
      </c>
      <c r="AD65" s="72" t="s">
        <v>716</v>
      </c>
      <c r="AE65" s="72"/>
      <c r="AF65" s="72"/>
      <c r="AG65" s="72"/>
      <c r="AH65" s="72" t="s">
        <v>716</v>
      </c>
      <c r="AI65" s="72" t="s">
        <v>716</v>
      </c>
      <c r="AJ65" s="72"/>
      <c r="AK65" s="62"/>
      <c r="AL65" s="69" t="s">
        <v>830</v>
      </c>
      <c r="AM65" s="62" t="s">
        <v>869</v>
      </c>
      <c r="AN65" s="62" t="s">
        <v>870</v>
      </c>
      <c r="AO65" s="62" t="s">
        <v>877</v>
      </c>
      <c r="AP65" s="62" t="s">
        <v>917</v>
      </c>
      <c r="AQ65" s="70" t="s">
        <v>896</v>
      </c>
    </row>
    <row r="66" spans="1:43" ht="193.8" x14ac:dyDescent="0.3">
      <c r="A66" s="72" t="s">
        <v>448</v>
      </c>
      <c r="B66" s="62">
        <v>6</v>
      </c>
      <c r="C66" s="63" t="s">
        <v>751</v>
      </c>
      <c r="D66" s="64" t="s">
        <v>885</v>
      </c>
      <c r="E66" s="62" t="s">
        <v>886</v>
      </c>
      <c r="F66" s="63" t="s">
        <v>121</v>
      </c>
      <c r="G66" s="62" t="s">
        <v>959</v>
      </c>
      <c r="H66" s="62" t="s">
        <v>942</v>
      </c>
      <c r="I66" s="63" t="s">
        <v>960</v>
      </c>
      <c r="J66" s="76" t="s">
        <v>576</v>
      </c>
      <c r="K66" s="65" t="s">
        <v>753</v>
      </c>
      <c r="L66" s="62" t="s">
        <v>578</v>
      </c>
      <c r="M66" s="65" t="s">
        <v>753</v>
      </c>
      <c r="N66" s="62" t="s">
        <v>866</v>
      </c>
      <c r="O66" s="63" t="s">
        <v>20</v>
      </c>
      <c r="P66" s="62" t="s">
        <v>867</v>
      </c>
      <c r="Q66" s="63" t="s">
        <v>714</v>
      </c>
      <c r="R66" s="62" t="s">
        <v>930</v>
      </c>
      <c r="S66" s="63" t="s">
        <v>751</v>
      </c>
      <c r="T66" s="62" t="s">
        <v>906</v>
      </c>
      <c r="U66" s="62" t="s">
        <v>772</v>
      </c>
      <c r="V66" s="63" t="s">
        <v>773</v>
      </c>
      <c r="W66" s="72" t="s">
        <v>448</v>
      </c>
      <c r="X66" s="73" t="s">
        <v>449</v>
      </c>
      <c r="Y66" s="75">
        <v>0.25</v>
      </c>
      <c r="Z66" s="75">
        <v>1</v>
      </c>
      <c r="AA66" s="75">
        <v>0.16750000000000001</v>
      </c>
      <c r="AB66" s="75">
        <v>0.5</v>
      </c>
      <c r="AC66" s="75">
        <v>0.25</v>
      </c>
      <c r="AD66" s="72" t="s">
        <v>716</v>
      </c>
      <c r="AE66" s="72"/>
      <c r="AF66" s="72"/>
      <c r="AG66" s="72"/>
      <c r="AH66" s="72" t="s">
        <v>716</v>
      </c>
      <c r="AI66" s="72" t="s">
        <v>716</v>
      </c>
      <c r="AJ66" s="72"/>
      <c r="AK66" s="62"/>
      <c r="AL66" s="69" t="s">
        <v>831</v>
      </c>
      <c r="AM66" s="62" t="s">
        <v>869</v>
      </c>
      <c r="AN66" s="62" t="s">
        <v>870</v>
      </c>
      <c r="AO66" s="62" t="s">
        <v>871</v>
      </c>
      <c r="AP66" s="62" t="s">
        <v>975</v>
      </c>
      <c r="AQ66" s="70" t="s">
        <v>976</v>
      </c>
    </row>
    <row r="67" spans="1:43" ht="193.8" x14ac:dyDescent="0.3">
      <c r="A67" s="72" t="s">
        <v>425</v>
      </c>
      <c r="B67" s="62">
        <v>6</v>
      </c>
      <c r="C67" s="63" t="s">
        <v>751</v>
      </c>
      <c r="D67" s="64" t="s">
        <v>885</v>
      </c>
      <c r="E67" s="62" t="s">
        <v>886</v>
      </c>
      <c r="F67" s="63" t="s">
        <v>121</v>
      </c>
      <c r="G67" s="62" t="s">
        <v>959</v>
      </c>
      <c r="H67" s="62" t="s">
        <v>942</v>
      </c>
      <c r="I67" s="63" t="s">
        <v>960</v>
      </c>
      <c r="J67" s="76" t="s">
        <v>576</v>
      </c>
      <c r="K67" s="65" t="s">
        <v>753</v>
      </c>
      <c r="L67" s="62" t="s">
        <v>578</v>
      </c>
      <c r="M67" s="65" t="s">
        <v>753</v>
      </c>
      <c r="N67" s="62" t="s">
        <v>866</v>
      </c>
      <c r="O67" s="63" t="s">
        <v>20</v>
      </c>
      <c r="P67" s="62" t="s">
        <v>867</v>
      </c>
      <c r="Q67" s="63" t="s">
        <v>714</v>
      </c>
      <c r="R67" s="62" t="s">
        <v>930</v>
      </c>
      <c r="S67" s="63" t="s">
        <v>751</v>
      </c>
      <c r="T67" s="62" t="s">
        <v>906</v>
      </c>
      <c r="U67" s="62" t="s">
        <v>774</v>
      </c>
      <c r="V67" s="63" t="s">
        <v>442</v>
      </c>
      <c r="W67" s="72" t="s">
        <v>425</v>
      </c>
      <c r="X67" s="73" t="s">
        <v>961</v>
      </c>
      <c r="Y67" s="74">
        <v>10</v>
      </c>
      <c r="Z67" s="74">
        <v>32</v>
      </c>
      <c r="AA67" s="74">
        <v>10</v>
      </c>
      <c r="AB67" s="74">
        <v>18</v>
      </c>
      <c r="AC67" s="74">
        <v>8</v>
      </c>
      <c r="AD67" s="72" t="s">
        <v>716</v>
      </c>
      <c r="AE67" s="72"/>
      <c r="AF67" s="72"/>
      <c r="AG67" s="72"/>
      <c r="AH67" s="72" t="s">
        <v>716</v>
      </c>
      <c r="AI67" s="72" t="s">
        <v>716</v>
      </c>
      <c r="AJ67" s="72"/>
      <c r="AK67" s="62"/>
      <c r="AL67" s="69" t="s">
        <v>829</v>
      </c>
      <c r="AM67" s="62" t="s">
        <v>869</v>
      </c>
      <c r="AN67" s="62" t="s">
        <v>870</v>
      </c>
      <c r="AO67" s="62" t="s">
        <v>877</v>
      </c>
      <c r="AP67" s="62" t="s">
        <v>875</v>
      </c>
      <c r="AQ67" s="70" t="s">
        <v>891</v>
      </c>
    </row>
    <row r="68" spans="1:43" ht="193.8" x14ac:dyDescent="0.3">
      <c r="A68" s="72" t="s">
        <v>426</v>
      </c>
      <c r="B68" s="62">
        <v>6</v>
      </c>
      <c r="C68" s="63" t="s">
        <v>751</v>
      </c>
      <c r="D68" s="64" t="s">
        <v>885</v>
      </c>
      <c r="E68" s="62" t="s">
        <v>886</v>
      </c>
      <c r="F68" s="63" t="s">
        <v>121</v>
      </c>
      <c r="G68" s="62" t="s">
        <v>959</v>
      </c>
      <c r="H68" s="62" t="s">
        <v>942</v>
      </c>
      <c r="I68" s="63" t="s">
        <v>960</v>
      </c>
      <c r="J68" s="76" t="s">
        <v>576</v>
      </c>
      <c r="K68" s="65" t="s">
        <v>753</v>
      </c>
      <c r="L68" s="62" t="s">
        <v>578</v>
      </c>
      <c r="M68" s="65" t="s">
        <v>753</v>
      </c>
      <c r="N68" s="62" t="s">
        <v>866</v>
      </c>
      <c r="O68" s="63" t="s">
        <v>20</v>
      </c>
      <c r="P68" s="62" t="s">
        <v>867</v>
      </c>
      <c r="Q68" s="63" t="s">
        <v>714</v>
      </c>
      <c r="R68" s="62" t="s">
        <v>930</v>
      </c>
      <c r="S68" s="63" t="s">
        <v>751</v>
      </c>
      <c r="T68" s="62" t="s">
        <v>906</v>
      </c>
      <c r="U68" s="62" t="s">
        <v>774</v>
      </c>
      <c r="V68" s="63" t="s">
        <v>442</v>
      </c>
      <c r="W68" s="72" t="s">
        <v>426</v>
      </c>
      <c r="X68" s="73" t="s">
        <v>775</v>
      </c>
      <c r="Y68" s="74">
        <v>50</v>
      </c>
      <c r="Z68" s="74">
        <v>210</v>
      </c>
      <c r="AA68" s="74">
        <v>64</v>
      </c>
      <c r="AB68" s="74">
        <v>100</v>
      </c>
      <c r="AC68" s="74">
        <v>50</v>
      </c>
      <c r="AD68" s="72" t="s">
        <v>716</v>
      </c>
      <c r="AE68" s="72"/>
      <c r="AF68" s="72"/>
      <c r="AG68" s="72"/>
      <c r="AH68" s="72" t="s">
        <v>716</v>
      </c>
      <c r="AI68" s="72" t="s">
        <v>716</v>
      </c>
      <c r="AJ68" s="72"/>
      <c r="AK68" s="62"/>
      <c r="AL68" s="69" t="s">
        <v>829</v>
      </c>
      <c r="AM68" s="62" t="s">
        <v>869</v>
      </c>
      <c r="AN68" s="62" t="s">
        <v>870</v>
      </c>
      <c r="AO68" s="62" t="s">
        <v>877</v>
      </c>
      <c r="AP68" s="62" t="s">
        <v>875</v>
      </c>
      <c r="AQ68" s="70" t="s">
        <v>881</v>
      </c>
    </row>
    <row r="69" spans="1:43" ht="193.8" x14ac:dyDescent="0.3">
      <c r="A69" s="72" t="s">
        <v>427</v>
      </c>
      <c r="B69" s="62">
        <v>6</v>
      </c>
      <c r="C69" s="63" t="s">
        <v>751</v>
      </c>
      <c r="D69" s="64" t="s">
        <v>885</v>
      </c>
      <c r="E69" s="62" t="s">
        <v>886</v>
      </c>
      <c r="F69" s="63" t="s">
        <v>121</v>
      </c>
      <c r="G69" s="62" t="s">
        <v>959</v>
      </c>
      <c r="H69" s="62" t="s">
        <v>942</v>
      </c>
      <c r="I69" s="63" t="s">
        <v>960</v>
      </c>
      <c r="J69" s="76" t="s">
        <v>576</v>
      </c>
      <c r="K69" s="65" t="s">
        <v>753</v>
      </c>
      <c r="L69" s="62" t="s">
        <v>578</v>
      </c>
      <c r="M69" s="65" t="s">
        <v>753</v>
      </c>
      <c r="N69" s="62" t="s">
        <v>866</v>
      </c>
      <c r="O69" s="63" t="s">
        <v>20</v>
      </c>
      <c r="P69" s="62" t="s">
        <v>867</v>
      </c>
      <c r="Q69" s="63" t="s">
        <v>714</v>
      </c>
      <c r="R69" s="62" t="s">
        <v>930</v>
      </c>
      <c r="S69" s="63" t="s">
        <v>751</v>
      </c>
      <c r="T69" s="62" t="s">
        <v>906</v>
      </c>
      <c r="U69" s="62" t="s">
        <v>774</v>
      </c>
      <c r="V69" s="63" t="s">
        <v>442</v>
      </c>
      <c r="W69" s="72" t="s">
        <v>427</v>
      </c>
      <c r="X69" s="73" t="s">
        <v>776</v>
      </c>
      <c r="Y69" s="74">
        <v>100000</v>
      </c>
      <c r="Z69" s="74">
        <v>400000</v>
      </c>
      <c r="AA69" s="74">
        <v>131567</v>
      </c>
      <c r="AB69" s="74">
        <v>200000</v>
      </c>
      <c r="AC69" s="74">
        <v>100000</v>
      </c>
      <c r="AD69" s="72" t="s">
        <v>716</v>
      </c>
      <c r="AE69" s="72"/>
      <c r="AF69" s="72"/>
      <c r="AG69" s="72"/>
      <c r="AH69" s="72" t="s">
        <v>716</v>
      </c>
      <c r="AI69" s="72" t="s">
        <v>716</v>
      </c>
      <c r="AJ69" s="72"/>
      <c r="AK69" s="62"/>
      <c r="AL69" s="69" t="s">
        <v>829</v>
      </c>
      <c r="AM69" s="62" t="s">
        <v>869</v>
      </c>
      <c r="AN69" s="62" t="s">
        <v>870</v>
      </c>
      <c r="AO69" s="62" t="s">
        <v>877</v>
      </c>
      <c r="AP69" s="62" t="s">
        <v>875</v>
      </c>
      <c r="AQ69" s="70" t="s">
        <v>881</v>
      </c>
    </row>
    <row r="70" spans="1:43" ht="193.8" x14ac:dyDescent="0.3">
      <c r="A70" s="72" t="s">
        <v>428</v>
      </c>
      <c r="B70" s="62">
        <v>6</v>
      </c>
      <c r="C70" s="63" t="s">
        <v>751</v>
      </c>
      <c r="D70" s="64" t="s">
        <v>885</v>
      </c>
      <c r="E70" s="62" t="s">
        <v>886</v>
      </c>
      <c r="F70" s="63" t="s">
        <v>121</v>
      </c>
      <c r="G70" s="62" t="s">
        <v>959</v>
      </c>
      <c r="H70" s="62" t="s">
        <v>942</v>
      </c>
      <c r="I70" s="63" t="s">
        <v>960</v>
      </c>
      <c r="J70" s="76" t="s">
        <v>576</v>
      </c>
      <c r="K70" s="65" t="s">
        <v>753</v>
      </c>
      <c r="L70" s="62" t="s">
        <v>578</v>
      </c>
      <c r="M70" s="65" t="s">
        <v>753</v>
      </c>
      <c r="N70" s="62" t="s">
        <v>866</v>
      </c>
      <c r="O70" s="63" t="s">
        <v>20</v>
      </c>
      <c r="P70" s="62" t="s">
        <v>867</v>
      </c>
      <c r="Q70" s="63" t="s">
        <v>714</v>
      </c>
      <c r="R70" s="62" t="s">
        <v>930</v>
      </c>
      <c r="S70" s="63" t="s">
        <v>751</v>
      </c>
      <c r="T70" s="62" t="s">
        <v>906</v>
      </c>
      <c r="U70" s="62" t="s">
        <v>774</v>
      </c>
      <c r="V70" s="63" t="s">
        <v>442</v>
      </c>
      <c r="W70" s="72" t="s">
        <v>428</v>
      </c>
      <c r="X70" s="73" t="s">
        <v>962</v>
      </c>
      <c r="Y70" s="74">
        <v>40000</v>
      </c>
      <c r="Z70" s="74">
        <v>200000</v>
      </c>
      <c r="AA70" s="74">
        <v>65804</v>
      </c>
      <c r="AB70" s="74">
        <v>90000</v>
      </c>
      <c r="AC70" s="74">
        <v>50000</v>
      </c>
      <c r="AD70" s="72" t="s">
        <v>716</v>
      </c>
      <c r="AE70" s="72"/>
      <c r="AF70" s="72"/>
      <c r="AG70" s="72"/>
      <c r="AH70" s="72" t="s">
        <v>716</v>
      </c>
      <c r="AI70" s="72" t="s">
        <v>716</v>
      </c>
      <c r="AJ70" s="72"/>
      <c r="AK70" s="62"/>
      <c r="AL70" s="69" t="s">
        <v>829</v>
      </c>
      <c r="AM70" s="62" t="s">
        <v>869</v>
      </c>
      <c r="AN70" s="62" t="s">
        <v>870</v>
      </c>
      <c r="AO70" s="62" t="s">
        <v>877</v>
      </c>
      <c r="AP70" s="62" t="s">
        <v>872</v>
      </c>
      <c r="AQ70" s="70" t="s">
        <v>916</v>
      </c>
    </row>
    <row r="71" spans="1:43" ht="193.8" x14ac:dyDescent="0.3">
      <c r="A71" s="72" t="s">
        <v>341</v>
      </c>
      <c r="B71" s="62">
        <v>6</v>
      </c>
      <c r="C71" s="63" t="s">
        <v>751</v>
      </c>
      <c r="D71" s="64" t="s">
        <v>882</v>
      </c>
      <c r="E71" s="62" t="s">
        <v>963</v>
      </c>
      <c r="F71" s="63" t="s">
        <v>94</v>
      </c>
      <c r="G71" s="62" t="s">
        <v>941</v>
      </c>
      <c r="H71" s="62" t="s">
        <v>942</v>
      </c>
      <c r="I71" s="63" t="s">
        <v>943</v>
      </c>
      <c r="J71" s="76" t="s">
        <v>576</v>
      </c>
      <c r="K71" s="65" t="s">
        <v>753</v>
      </c>
      <c r="L71" s="62" t="s">
        <v>578</v>
      </c>
      <c r="M71" s="65" t="s">
        <v>753</v>
      </c>
      <c r="N71" s="62" t="s">
        <v>964</v>
      </c>
      <c r="O71" s="63" t="s">
        <v>22</v>
      </c>
      <c r="P71" s="62" t="s">
        <v>965</v>
      </c>
      <c r="Q71" s="63" t="s">
        <v>25</v>
      </c>
      <c r="R71" s="62" t="s">
        <v>930</v>
      </c>
      <c r="S71" s="63" t="s">
        <v>751</v>
      </c>
      <c r="T71" s="62" t="s">
        <v>906</v>
      </c>
      <c r="U71" s="62" t="s">
        <v>777</v>
      </c>
      <c r="V71" s="63" t="s">
        <v>348</v>
      </c>
      <c r="W71" s="72" t="s">
        <v>341</v>
      </c>
      <c r="X71" s="73" t="s">
        <v>778</v>
      </c>
      <c r="Y71" s="75">
        <v>0.9</v>
      </c>
      <c r="Z71" s="75" t="s">
        <v>686</v>
      </c>
      <c r="AA71" s="75">
        <v>0.79</v>
      </c>
      <c r="AB71" s="75">
        <v>1</v>
      </c>
      <c r="AC71" s="75">
        <v>0.9</v>
      </c>
      <c r="AD71" s="72" t="s">
        <v>716</v>
      </c>
      <c r="AE71" s="72"/>
      <c r="AF71" s="72"/>
      <c r="AG71" s="72"/>
      <c r="AH71" s="72" t="s">
        <v>716</v>
      </c>
      <c r="AI71" s="72"/>
      <c r="AJ71" s="72"/>
      <c r="AK71" s="62"/>
      <c r="AL71" s="69" t="s">
        <v>830</v>
      </c>
      <c r="AM71" s="62" t="s">
        <v>869</v>
      </c>
      <c r="AN71" s="62" t="s">
        <v>870</v>
      </c>
      <c r="AO71" s="62" t="s">
        <v>877</v>
      </c>
      <c r="AP71" s="62" t="s">
        <v>875</v>
      </c>
      <c r="AQ71" s="70" t="s">
        <v>891</v>
      </c>
    </row>
    <row r="72" spans="1:43" ht="193.8" x14ac:dyDescent="0.3">
      <c r="A72" s="72" t="s">
        <v>342</v>
      </c>
      <c r="B72" s="62">
        <v>6</v>
      </c>
      <c r="C72" s="63" t="s">
        <v>751</v>
      </c>
      <c r="D72" s="64" t="s">
        <v>882</v>
      </c>
      <c r="E72" s="62" t="s">
        <v>963</v>
      </c>
      <c r="F72" s="63" t="s">
        <v>94</v>
      </c>
      <c r="G72" s="62" t="s">
        <v>941</v>
      </c>
      <c r="H72" s="62" t="s">
        <v>942</v>
      </c>
      <c r="I72" s="63" t="s">
        <v>943</v>
      </c>
      <c r="J72" s="76" t="s">
        <v>576</v>
      </c>
      <c r="K72" s="65" t="s">
        <v>753</v>
      </c>
      <c r="L72" s="62" t="s">
        <v>578</v>
      </c>
      <c r="M72" s="65" t="s">
        <v>753</v>
      </c>
      <c r="N72" s="62" t="s">
        <v>964</v>
      </c>
      <c r="O72" s="63" t="s">
        <v>22</v>
      </c>
      <c r="P72" s="62" t="s">
        <v>965</v>
      </c>
      <c r="Q72" s="63" t="s">
        <v>25</v>
      </c>
      <c r="R72" s="62" t="s">
        <v>930</v>
      </c>
      <c r="S72" s="63" t="s">
        <v>751</v>
      </c>
      <c r="T72" s="62" t="s">
        <v>906</v>
      </c>
      <c r="U72" s="62" t="s">
        <v>777</v>
      </c>
      <c r="V72" s="63" t="s">
        <v>348</v>
      </c>
      <c r="W72" s="72" t="s">
        <v>342</v>
      </c>
      <c r="X72" s="73" t="s">
        <v>779</v>
      </c>
      <c r="Y72" s="75">
        <v>0.3</v>
      </c>
      <c r="Z72" s="75">
        <v>1</v>
      </c>
      <c r="AA72" s="75">
        <v>0.3</v>
      </c>
      <c r="AB72" s="75">
        <v>0.6</v>
      </c>
      <c r="AC72" s="75">
        <v>0.3</v>
      </c>
      <c r="AD72" s="72" t="s">
        <v>716</v>
      </c>
      <c r="AE72" s="72"/>
      <c r="AF72" s="72"/>
      <c r="AG72" s="72"/>
      <c r="AH72" s="72" t="s">
        <v>716</v>
      </c>
      <c r="AI72" s="72" t="s">
        <v>716</v>
      </c>
      <c r="AJ72" s="72"/>
      <c r="AK72" s="62"/>
      <c r="AL72" s="69" t="s">
        <v>830</v>
      </c>
      <c r="AM72" s="62" t="s">
        <v>869</v>
      </c>
      <c r="AN72" s="62" t="s">
        <v>870</v>
      </c>
      <c r="AO72" s="62" t="s">
        <v>877</v>
      </c>
      <c r="AP72" s="62" t="s">
        <v>875</v>
      </c>
      <c r="AQ72" s="70" t="s">
        <v>891</v>
      </c>
    </row>
    <row r="73" spans="1:43" ht="193.8" x14ac:dyDescent="0.3">
      <c r="A73" s="72" t="s">
        <v>343</v>
      </c>
      <c r="B73" s="62">
        <v>6</v>
      </c>
      <c r="C73" s="63" t="s">
        <v>751</v>
      </c>
      <c r="D73" s="64" t="s">
        <v>882</v>
      </c>
      <c r="E73" s="62" t="s">
        <v>963</v>
      </c>
      <c r="F73" s="63" t="s">
        <v>94</v>
      </c>
      <c r="G73" s="62" t="s">
        <v>941</v>
      </c>
      <c r="H73" s="62" t="s">
        <v>942</v>
      </c>
      <c r="I73" s="63" t="s">
        <v>943</v>
      </c>
      <c r="J73" s="76" t="s">
        <v>576</v>
      </c>
      <c r="K73" s="65" t="s">
        <v>753</v>
      </c>
      <c r="L73" s="62" t="s">
        <v>578</v>
      </c>
      <c r="M73" s="65" t="s">
        <v>753</v>
      </c>
      <c r="N73" s="62" t="s">
        <v>964</v>
      </c>
      <c r="O73" s="63" t="s">
        <v>22</v>
      </c>
      <c r="P73" s="62" t="s">
        <v>965</v>
      </c>
      <c r="Q73" s="63" t="s">
        <v>25</v>
      </c>
      <c r="R73" s="62" t="s">
        <v>930</v>
      </c>
      <c r="S73" s="63" t="s">
        <v>751</v>
      </c>
      <c r="T73" s="62" t="s">
        <v>906</v>
      </c>
      <c r="U73" s="62" t="s">
        <v>777</v>
      </c>
      <c r="V73" s="63" t="s">
        <v>348</v>
      </c>
      <c r="W73" s="72" t="s">
        <v>343</v>
      </c>
      <c r="X73" s="73" t="s">
        <v>258</v>
      </c>
      <c r="Y73" s="75">
        <v>1</v>
      </c>
      <c r="Z73" s="75" t="s">
        <v>686</v>
      </c>
      <c r="AA73" s="75">
        <v>0.95089999999999997</v>
      </c>
      <c r="AB73" s="75">
        <v>1</v>
      </c>
      <c r="AC73" s="75">
        <v>1</v>
      </c>
      <c r="AD73" s="72" t="s">
        <v>716</v>
      </c>
      <c r="AE73" s="72" t="s">
        <v>716</v>
      </c>
      <c r="AF73" s="72" t="s">
        <v>716</v>
      </c>
      <c r="AG73" s="72"/>
      <c r="AH73" s="72" t="s">
        <v>716</v>
      </c>
      <c r="AI73" s="72"/>
      <c r="AJ73" s="72"/>
      <c r="AK73" s="62"/>
      <c r="AL73" s="69" t="s">
        <v>830</v>
      </c>
      <c r="AM73" s="62" t="s">
        <v>874</v>
      </c>
      <c r="AN73" s="62" t="s">
        <v>870</v>
      </c>
      <c r="AO73" s="62" t="s">
        <v>893</v>
      </c>
      <c r="AP73" s="62" t="s">
        <v>872</v>
      </c>
      <c r="AQ73" s="70" t="s">
        <v>916</v>
      </c>
    </row>
    <row r="74" spans="1:43" ht="193.8" x14ac:dyDescent="0.3">
      <c r="A74" s="72" t="s">
        <v>780</v>
      </c>
      <c r="B74" s="62">
        <v>6</v>
      </c>
      <c r="C74" s="63" t="s">
        <v>751</v>
      </c>
      <c r="D74" s="64" t="s">
        <v>882</v>
      </c>
      <c r="E74" s="62" t="s">
        <v>963</v>
      </c>
      <c r="F74" s="63" t="s">
        <v>94</v>
      </c>
      <c r="G74" s="62" t="s">
        <v>941</v>
      </c>
      <c r="H74" s="62" t="s">
        <v>942</v>
      </c>
      <c r="I74" s="63" t="s">
        <v>943</v>
      </c>
      <c r="J74" s="76" t="s">
        <v>576</v>
      </c>
      <c r="K74" s="65" t="s">
        <v>753</v>
      </c>
      <c r="L74" s="62" t="s">
        <v>578</v>
      </c>
      <c r="M74" s="65" t="s">
        <v>753</v>
      </c>
      <c r="N74" s="62" t="s">
        <v>964</v>
      </c>
      <c r="O74" s="63" t="s">
        <v>22</v>
      </c>
      <c r="P74" s="62" t="s">
        <v>966</v>
      </c>
      <c r="Q74" s="63" t="s">
        <v>23</v>
      </c>
      <c r="R74" s="62" t="s">
        <v>930</v>
      </c>
      <c r="S74" s="63" t="s">
        <v>751</v>
      </c>
      <c r="T74" s="62" t="s">
        <v>906</v>
      </c>
      <c r="U74" s="62" t="s">
        <v>777</v>
      </c>
      <c r="V74" s="63" t="s">
        <v>348</v>
      </c>
      <c r="W74" s="72" t="s">
        <v>780</v>
      </c>
      <c r="X74" s="73" t="s">
        <v>781</v>
      </c>
      <c r="Y74" s="75" t="s">
        <v>686</v>
      </c>
      <c r="Z74" s="75" t="s">
        <v>686</v>
      </c>
      <c r="AA74" s="75" t="s">
        <v>686</v>
      </c>
      <c r="AB74" s="75">
        <v>1</v>
      </c>
      <c r="AC74" s="75">
        <v>1</v>
      </c>
      <c r="AD74" s="72" t="s">
        <v>716</v>
      </c>
      <c r="AE74" s="72"/>
      <c r="AF74" s="72"/>
      <c r="AG74" s="72"/>
      <c r="AH74" s="72" t="s">
        <v>716</v>
      </c>
      <c r="AI74" s="72"/>
      <c r="AJ74" s="72"/>
      <c r="AK74" s="62"/>
      <c r="AL74" s="69" t="s">
        <v>830</v>
      </c>
      <c r="AM74" s="62" t="s">
        <v>869</v>
      </c>
      <c r="AN74" s="62" t="s">
        <v>870</v>
      </c>
      <c r="AO74" s="62" t="s">
        <v>877</v>
      </c>
      <c r="AP74" s="62" t="s">
        <v>875</v>
      </c>
      <c r="AQ74" s="70" t="s">
        <v>881</v>
      </c>
    </row>
    <row r="75" spans="1:43" ht="193.8" x14ac:dyDescent="0.3">
      <c r="A75" s="72" t="s">
        <v>491</v>
      </c>
      <c r="B75" s="62">
        <v>6</v>
      </c>
      <c r="C75" s="63" t="s">
        <v>751</v>
      </c>
      <c r="D75" s="64" t="s">
        <v>882</v>
      </c>
      <c r="E75" s="62" t="s">
        <v>967</v>
      </c>
      <c r="F75" s="63" t="s">
        <v>87</v>
      </c>
      <c r="G75" s="62" t="s">
        <v>952</v>
      </c>
      <c r="H75" s="62" t="s">
        <v>922</v>
      </c>
      <c r="I75" s="63" t="s">
        <v>953</v>
      </c>
      <c r="J75" s="62" t="s">
        <v>562</v>
      </c>
      <c r="K75" s="65" t="s">
        <v>782</v>
      </c>
      <c r="L75" s="62" t="s">
        <v>564</v>
      </c>
      <c r="M75" s="65" t="s">
        <v>783</v>
      </c>
      <c r="N75" s="62" t="s">
        <v>950</v>
      </c>
      <c r="O75" s="63" t="s">
        <v>32</v>
      </c>
      <c r="P75" s="62" t="s">
        <v>968</v>
      </c>
      <c r="Q75" s="63" t="s">
        <v>36</v>
      </c>
      <c r="R75" s="62" t="s">
        <v>930</v>
      </c>
      <c r="S75" s="63" t="s">
        <v>751</v>
      </c>
      <c r="T75" s="62" t="s">
        <v>906</v>
      </c>
      <c r="U75" s="62" t="s">
        <v>784</v>
      </c>
      <c r="V75" s="63" t="s">
        <v>592</v>
      </c>
      <c r="W75" s="72" t="s">
        <v>491</v>
      </c>
      <c r="X75" s="73" t="s">
        <v>785</v>
      </c>
      <c r="Y75" s="75">
        <v>0.2</v>
      </c>
      <c r="Z75" s="75">
        <v>1</v>
      </c>
      <c r="AA75" s="75">
        <v>0.2</v>
      </c>
      <c r="AB75" s="75">
        <v>0.4</v>
      </c>
      <c r="AC75" s="75">
        <v>0.2</v>
      </c>
      <c r="AD75" s="72" t="s">
        <v>716</v>
      </c>
      <c r="AE75" s="72"/>
      <c r="AF75" s="72"/>
      <c r="AG75" s="72"/>
      <c r="AH75" s="72" t="s">
        <v>716</v>
      </c>
      <c r="AI75" s="72" t="s">
        <v>716</v>
      </c>
      <c r="AJ75" s="72"/>
      <c r="AK75" s="62"/>
      <c r="AL75" s="69" t="s">
        <v>830</v>
      </c>
      <c r="AM75" s="62" t="s">
        <v>869</v>
      </c>
      <c r="AN75" s="62" t="s">
        <v>870</v>
      </c>
      <c r="AO75" s="62" t="s">
        <v>893</v>
      </c>
      <c r="AP75" s="62" t="s">
        <v>875</v>
      </c>
      <c r="AQ75" s="70" t="s">
        <v>881</v>
      </c>
    </row>
    <row r="76" spans="1:43" ht="193.8" x14ac:dyDescent="0.3">
      <c r="A76" s="72" t="s">
        <v>492</v>
      </c>
      <c r="B76" s="62">
        <v>6</v>
      </c>
      <c r="C76" s="63" t="s">
        <v>751</v>
      </c>
      <c r="D76" s="64" t="s">
        <v>882</v>
      </c>
      <c r="E76" s="62" t="s">
        <v>967</v>
      </c>
      <c r="F76" s="63" t="s">
        <v>87</v>
      </c>
      <c r="G76" s="62" t="s">
        <v>952</v>
      </c>
      <c r="H76" s="62" t="s">
        <v>922</v>
      </c>
      <c r="I76" s="63" t="s">
        <v>953</v>
      </c>
      <c r="J76" s="62" t="s">
        <v>562</v>
      </c>
      <c r="K76" s="65" t="s">
        <v>782</v>
      </c>
      <c r="L76" s="62" t="s">
        <v>564</v>
      </c>
      <c r="M76" s="65" t="s">
        <v>783</v>
      </c>
      <c r="N76" s="62" t="s">
        <v>950</v>
      </c>
      <c r="O76" s="63" t="s">
        <v>32</v>
      </c>
      <c r="P76" s="62" t="s">
        <v>968</v>
      </c>
      <c r="Q76" s="63" t="s">
        <v>36</v>
      </c>
      <c r="R76" s="62" t="s">
        <v>930</v>
      </c>
      <c r="S76" s="63" t="s">
        <v>751</v>
      </c>
      <c r="T76" s="62" t="s">
        <v>906</v>
      </c>
      <c r="U76" s="62" t="s">
        <v>784</v>
      </c>
      <c r="V76" s="63" t="s">
        <v>592</v>
      </c>
      <c r="W76" s="72" t="s">
        <v>492</v>
      </c>
      <c r="X76" s="73" t="s">
        <v>493</v>
      </c>
      <c r="Y76" s="75">
        <v>1</v>
      </c>
      <c r="Z76" s="75" t="s">
        <v>686</v>
      </c>
      <c r="AA76" s="75">
        <v>0.99980000000000002</v>
      </c>
      <c r="AB76" s="75">
        <v>1</v>
      </c>
      <c r="AC76" s="75">
        <v>1</v>
      </c>
      <c r="AD76" s="72" t="s">
        <v>716</v>
      </c>
      <c r="AE76" s="72"/>
      <c r="AF76" s="72"/>
      <c r="AG76" s="72"/>
      <c r="AH76" s="72" t="s">
        <v>716</v>
      </c>
      <c r="AI76" s="72"/>
      <c r="AJ76" s="72"/>
      <c r="AK76" s="62"/>
      <c r="AL76" s="69" t="s">
        <v>830</v>
      </c>
      <c r="AM76" s="62" t="s">
        <v>869</v>
      </c>
      <c r="AN76" s="62" t="s">
        <v>870</v>
      </c>
      <c r="AO76" s="62" t="s">
        <v>893</v>
      </c>
      <c r="AP76" s="62" t="s">
        <v>875</v>
      </c>
      <c r="AQ76" s="70" t="s">
        <v>881</v>
      </c>
    </row>
    <row r="77" spans="1:43" ht="193.8" x14ac:dyDescent="0.3">
      <c r="A77" s="72" t="s">
        <v>402</v>
      </c>
      <c r="B77" s="62">
        <v>6</v>
      </c>
      <c r="C77" s="63" t="s">
        <v>751</v>
      </c>
      <c r="D77" s="64" t="s">
        <v>885</v>
      </c>
      <c r="E77" s="62" t="s">
        <v>969</v>
      </c>
      <c r="F77" s="63" t="s">
        <v>786</v>
      </c>
      <c r="G77" s="62" t="s">
        <v>936</v>
      </c>
      <c r="H77" s="62" t="s">
        <v>937</v>
      </c>
      <c r="I77" s="63" t="s">
        <v>938</v>
      </c>
      <c r="J77" s="62" t="s">
        <v>566</v>
      </c>
      <c r="K77" s="65" t="s">
        <v>787</v>
      </c>
      <c r="L77" s="62" t="s">
        <v>568</v>
      </c>
      <c r="M77" s="65" t="s">
        <v>788</v>
      </c>
      <c r="N77" s="62" t="s">
        <v>866</v>
      </c>
      <c r="O77" s="63" t="s">
        <v>20</v>
      </c>
      <c r="P77" s="62" t="s">
        <v>867</v>
      </c>
      <c r="Q77" s="63" t="s">
        <v>714</v>
      </c>
      <c r="R77" s="62" t="s">
        <v>930</v>
      </c>
      <c r="S77" s="63" t="s">
        <v>751</v>
      </c>
      <c r="T77" s="62" t="s">
        <v>906</v>
      </c>
      <c r="U77" s="62" t="s">
        <v>789</v>
      </c>
      <c r="V77" s="63" t="s">
        <v>790</v>
      </c>
      <c r="W77" s="72" t="s">
        <v>402</v>
      </c>
      <c r="X77" s="73" t="s">
        <v>403</v>
      </c>
      <c r="Y77" s="74">
        <v>4</v>
      </c>
      <c r="Z77" s="74">
        <v>16</v>
      </c>
      <c r="AA77" s="74">
        <v>4</v>
      </c>
      <c r="AB77" s="74">
        <v>8</v>
      </c>
      <c r="AC77" s="74">
        <v>4</v>
      </c>
      <c r="AD77" s="72" t="s">
        <v>716</v>
      </c>
      <c r="AE77" s="72"/>
      <c r="AF77" s="72"/>
      <c r="AG77" s="72"/>
      <c r="AH77" s="72" t="s">
        <v>716</v>
      </c>
      <c r="AI77" s="72" t="s">
        <v>716</v>
      </c>
      <c r="AJ77" s="72"/>
      <c r="AK77" s="62"/>
      <c r="AL77" s="69" t="s">
        <v>829</v>
      </c>
      <c r="AM77" s="62" t="s">
        <v>869</v>
      </c>
      <c r="AN77" s="62" t="s">
        <v>870</v>
      </c>
      <c r="AO77" s="62" t="s">
        <v>871</v>
      </c>
      <c r="AP77" s="62" t="s">
        <v>875</v>
      </c>
      <c r="AQ77" s="70" t="s">
        <v>881</v>
      </c>
    </row>
    <row r="78" spans="1:43" ht="193.8" x14ac:dyDescent="0.3">
      <c r="A78" s="72" t="s">
        <v>404</v>
      </c>
      <c r="B78" s="62">
        <v>6</v>
      </c>
      <c r="C78" s="63" t="s">
        <v>751</v>
      </c>
      <c r="D78" s="64" t="s">
        <v>885</v>
      </c>
      <c r="E78" s="62" t="s">
        <v>969</v>
      </c>
      <c r="F78" s="63" t="s">
        <v>786</v>
      </c>
      <c r="G78" s="62" t="s">
        <v>936</v>
      </c>
      <c r="H78" s="62" t="s">
        <v>937</v>
      </c>
      <c r="I78" s="63" t="s">
        <v>938</v>
      </c>
      <c r="J78" s="62" t="s">
        <v>566</v>
      </c>
      <c r="K78" s="65" t="s">
        <v>787</v>
      </c>
      <c r="L78" s="62" t="s">
        <v>568</v>
      </c>
      <c r="M78" s="65" t="s">
        <v>788</v>
      </c>
      <c r="N78" s="62" t="s">
        <v>866</v>
      </c>
      <c r="O78" s="63" t="s">
        <v>20</v>
      </c>
      <c r="P78" s="62" t="s">
        <v>867</v>
      </c>
      <c r="Q78" s="63" t="s">
        <v>714</v>
      </c>
      <c r="R78" s="62" t="s">
        <v>930</v>
      </c>
      <c r="S78" s="63" t="s">
        <v>751</v>
      </c>
      <c r="T78" s="62" t="s">
        <v>906</v>
      </c>
      <c r="U78" s="62" t="s">
        <v>789</v>
      </c>
      <c r="V78" s="63" t="s">
        <v>790</v>
      </c>
      <c r="W78" s="72" t="s">
        <v>404</v>
      </c>
      <c r="X78" s="73" t="s">
        <v>405</v>
      </c>
      <c r="Y78" s="74">
        <v>3698145</v>
      </c>
      <c r="Z78" s="74">
        <v>4021284</v>
      </c>
      <c r="AA78" s="74">
        <v>3439838</v>
      </c>
      <c r="AB78" s="74">
        <v>3809089</v>
      </c>
      <c r="AC78" s="74">
        <v>3809089</v>
      </c>
      <c r="AD78" s="72" t="s">
        <v>716</v>
      </c>
      <c r="AE78" s="72"/>
      <c r="AF78" s="72"/>
      <c r="AG78" s="72"/>
      <c r="AH78" s="72" t="s">
        <v>716</v>
      </c>
      <c r="AI78" s="72" t="s">
        <v>716</v>
      </c>
      <c r="AJ78" s="72"/>
      <c r="AK78" s="62"/>
      <c r="AL78" s="69" t="s">
        <v>829</v>
      </c>
      <c r="AM78" s="62" t="s">
        <v>869</v>
      </c>
      <c r="AN78" s="62" t="s">
        <v>870</v>
      </c>
      <c r="AO78" s="62" t="s">
        <v>877</v>
      </c>
      <c r="AP78" s="62" t="s">
        <v>875</v>
      </c>
      <c r="AQ78" s="70" t="s">
        <v>881</v>
      </c>
    </row>
    <row r="79" spans="1:43" ht="193.8" x14ac:dyDescent="0.3">
      <c r="A79" s="72" t="s">
        <v>406</v>
      </c>
      <c r="B79" s="62">
        <v>6</v>
      </c>
      <c r="C79" s="63" t="s">
        <v>751</v>
      </c>
      <c r="D79" s="64" t="s">
        <v>885</v>
      </c>
      <c r="E79" s="62" t="s">
        <v>969</v>
      </c>
      <c r="F79" s="63" t="s">
        <v>786</v>
      </c>
      <c r="G79" s="62" t="s">
        <v>936</v>
      </c>
      <c r="H79" s="62" t="s">
        <v>937</v>
      </c>
      <c r="I79" s="63" t="s">
        <v>938</v>
      </c>
      <c r="J79" s="62" t="s">
        <v>566</v>
      </c>
      <c r="K79" s="65" t="s">
        <v>787</v>
      </c>
      <c r="L79" s="62" t="s">
        <v>568</v>
      </c>
      <c r="M79" s="65" t="s">
        <v>788</v>
      </c>
      <c r="N79" s="62" t="s">
        <v>866</v>
      </c>
      <c r="O79" s="63" t="s">
        <v>20</v>
      </c>
      <c r="P79" s="62" t="s">
        <v>867</v>
      </c>
      <c r="Q79" s="63" t="s">
        <v>714</v>
      </c>
      <c r="R79" s="62" t="s">
        <v>930</v>
      </c>
      <c r="S79" s="63" t="s">
        <v>751</v>
      </c>
      <c r="T79" s="62" t="s">
        <v>906</v>
      </c>
      <c r="U79" s="62" t="s">
        <v>789</v>
      </c>
      <c r="V79" s="63" t="s">
        <v>790</v>
      </c>
      <c r="W79" s="72" t="s">
        <v>406</v>
      </c>
      <c r="X79" s="73" t="s">
        <v>970</v>
      </c>
      <c r="Y79" s="74">
        <v>620</v>
      </c>
      <c r="Z79" s="74">
        <v>0</v>
      </c>
      <c r="AA79" s="74">
        <v>730</v>
      </c>
      <c r="AB79" s="74">
        <v>759</v>
      </c>
      <c r="AC79" s="74">
        <v>759</v>
      </c>
      <c r="AD79" s="72" t="s">
        <v>716</v>
      </c>
      <c r="AE79" s="72"/>
      <c r="AF79" s="72"/>
      <c r="AG79" s="72"/>
      <c r="AH79" s="72" t="s">
        <v>716</v>
      </c>
      <c r="AI79" s="72"/>
      <c r="AJ79" s="72"/>
      <c r="AK79" s="62"/>
      <c r="AL79" s="69" t="s">
        <v>829</v>
      </c>
      <c r="AM79" s="62" t="s">
        <v>869</v>
      </c>
      <c r="AN79" s="62" t="s">
        <v>870</v>
      </c>
      <c r="AO79" s="62" t="s">
        <v>871</v>
      </c>
      <c r="AP79" s="62" t="s">
        <v>875</v>
      </c>
      <c r="AQ79" s="70" t="s">
        <v>881</v>
      </c>
    </row>
    <row r="80" spans="1:43" ht="193.8" x14ac:dyDescent="0.3">
      <c r="A80" s="72" t="s">
        <v>593</v>
      </c>
      <c r="B80" s="62">
        <v>6</v>
      </c>
      <c r="C80" s="63" t="s">
        <v>751</v>
      </c>
      <c r="D80" s="64" t="s">
        <v>906</v>
      </c>
      <c r="E80" s="62" t="s">
        <v>935</v>
      </c>
      <c r="F80" s="63" t="s">
        <v>755</v>
      </c>
      <c r="G80" s="62" t="s">
        <v>936</v>
      </c>
      <c r="H80" s="62" t="s">
        <v>937</v>
      </c>
      <c r="I80" s="63" t="s">
        <v>938</v>
      </c>
      <c r="J80" s="76" t="s">
        <v>576</v>
      </c>
      <c r="K80" s="65" t="s">
        <v>753</v>
      </c>
      <c r="L80" s="62" t="s">
        <v>578</v>
      </c>
      <c r="M80" s="65" t="s">
        <v>753</v>
      </c>
      <c r="N80" s="62" t="s">
        <v>939</v>
      </c>
      <c r="O80" s="63" t="s">
        <v>88</v>
      </c>
      <c r="P80" s="62" t="s">
        <v>971</v>
      </c>
      <c r="Q80" s="63" t="s">
        <v>39</v>
      </c>
      <c r="R80" s="62" t="s">
        <v>930</v>
      </c>
      <c r="S80" s="63" t="s">
        <v>751</v>
      </c>
      <c r="T80" s="62" t="s">
        <v>906</v>
      </c>
      <c r="U80" s="62" t="s">
        <v>791</v>
      </c>
      <c r="V80" s="63" t="s">
        <v>257</v>
      </c>
      <c r="W80" s="72" t="s">
        <v>593</v>
      </c>
      <c r="X80" s="73" t="s">
        <v>972</v>
      </c>
      <c r="Y80" s="75">
        <v>1</v>
      </c>
      <c r="Z80" s="75">
        <v>0</v>
      </c>
      <c r="AA80" s="75">
        <v>0</v>
      </c>
      <c r="AB80" s="75">
        <v>1</v>
      </c>
      <c r="AC80" s="75">
        <v>1</v>
      </c>
      <c r="AD80" s="72" t="s">
        <v>716</v>
      </c>
      <c r="AE80" s="72"/>
      <c r="AF80" s="72"/>
      <c r="AG80" s="72"/>
      <c r="AH80" s="72" t="s">
        <v>716</v>
      </c>
      <c r="AI80" s="72"/>
      <c r="AJ80" s="72"/>
      <c r="AK80" s="62"/>
      <c r="AL80" s="69" t="s">
        <v>830</v>
      </c>
      <c r="AM80" s="62" t="s">
        <v>874</v>
      </c>
      <c r="AN80" s="62" t="s">
        <v>870</v>
      </c>
      <c r="AO80" s="62" t="s">
        <v>877</v>
      </c>
      <c r="AP80" s="62" t="s">
        <v>872</v>
      </c>
      <c r="AQ80" s="70" t="s">
        <v>916</v>
      </c>
    </row>
    <row r="81" spans="1:43" ht="193.8" x14ac:dyDescent="0.3">
      <c r="A81" s="72" t="s">
        <v>792</v>
      </c>
      <c r="B81" s="62">
        <v>6</v>
      </c>
      <c r="C81" s="63" t="s">
        <v>751</v>
      </c>
      <c r="D81" s="64" t="s">
        <v>885</v>
      </c>
      <c r="E81" s="62" t="s">
        <v>886</v>
      </c>
      <c r="F81" s="63" t="s">
        <v>121</v>
      </c>
      <c r="G81" s="62" t="s">
        <v>936</v>
      </c>
      <c r="H81" s="62" t="s">
        <v>937</v>
      </c>
      <c r="I81" s="63" t="s">
        <v>938</v>
      </c>
      <c r="J81" s="76" t="s">
        <v>576</v>
      </c>
      <c r="K81" s="65" t="s">
        <v>753</v>
      </c>
      <c r="L81" s="62" t="s">
        <v>578</v>
      </c>
      <c r="M81" s="65" t="s">
        <v>753</v>
      </c>
      <c r="N81" s="62" t="s">
        <v>939</v>
      </c>
      <c r="O81" s="63" t="s">
        <v>88</v>
      </c>
      <c r="P81" s="62" t="s">
        <v>971</v>
      </c>
      <c r="Q81" s="63" t="s">
        <v>39</v>
      </c>
      <c r="R81" s="62" t="s">
        <v>930</v>
      </c>
      <c r="S81" s="63" t="s">
        <v>751</v>
      </c>
      <c r="T81" s="62" t="s">
        <v>906</v>
      </c>
      <c r="U81" s="62" t="s">
        <v>791</v>
      </c>
      <c r="V81" s="63" t="s">
        <v>257</v>
      </c>
      <c r="W81" s="72" t="s">
        <v>792</v>
      </c>
      <c r="X81" s="73" t="s">
        <v>793</v>
      </c>
      <c r="Y81" s="75">
        <v>1</v>
      </c>
      <c r="Z81" s="75" t="s">
        <v>686</v>
      </c>
      <c r="AA81" s="75">
        <v>1.1366000000000001</v>
      </c>
      <c r="AB81" s="75">
        <v>1</v>
      </c>
      <c r="AC81" s="75">
        <v>1</v>
      </c>
      <c r="AD81" s="72" t="s">
        <v>716</v>
      </c>
      <c r="AE81" s="72"/>
      <c r="AF81" s="72"/>
      <c r="AG81" s="72"/>
      <c r="AH81" s="72" t="s">
        <v>716</v>
      </c>
      <c r="AI81" s="72"/>
      <c r="AJ81" s="72"/>
      <c r="AK81" s="62"/>
      <c r="AL81" s="69" t="s">
        <v>830</v>
      </c>
      <c r="AM81" s="62" t="s">
        <v>874</v>
      </c>
      <c r="AN81" s="62" t="s">
        <v>870</v>
      </c>
      <c r="AO81" s="62" t="s">
        <v>877</v>
      </c>
      <c r="AP81" s="62" t="s">
        <v>872</v>
      </c>
      <c r="AQ81" s="70" t="s">
        <v>916</v>
      </c>
    </row>
    <row r="82" spans="1:43" ht="193.8" x14ac:dyDescent="0.3">
      <c r="A82" s="72" t="s">
        <v>539</v>
      </c>
      <c r="B82" s="62">
        <v>6</v>
      </c>
      <c r="C82" s="63" t="s">
        <v>751</v>
      </c>
      <c r="D82" s="64" t="s">
        <v>885</v>
      </c>
      <c r="E82" s="62" t="s">
        <v>886</v>
      </c>
      <c r="F82" s="63" t="s">
        <v>121</v>
      </c>
      <c r="G82" s="62" t="s">
        <v>936</v>
      </c>
      <c r="H82" s="62" t="s">
        <v>937</v>
      </c>
      <c r="I82" s="63" t="s">
        <v>938</v>
      </c>
      <c r="J82" s="76" t="s">
        <v>576</v>
      </c>
      <c r="K82" s="65" t="s">
        <v>753</v>
      </c>
      <c r="L82" s="62" t="s">
        <v>578</v>
      </c>
      <c r="M82" s="65" t="s">
        <v>753</v>
      </c>
      <c r="N82" s="62" t="s">
        <v>866</v>
      </c>
      <c r="O82" s="63" t="s">
        <v>20</v>
      </c>
      <c r="P82" s="62" t="s">
        <v>867</v>
      </c>
      <c r="Q82" s="63" t="s">
        <v>714</v>
      </c>
      <c r="R82" s="62" t="s">
        <v>930</v>
      </c>
      <c r="S82" s="63" t="s">
        <v>751</v>
      </c>
      <c r="T82" s="62" t="s">
        <v>906</v>
      </c>
      <c r="U82" s="62" t="s">
        <v>791</v>
      </c>
      <c r="V82" s="63" t="s">
        <v>257</v>
      </c>
      <c r="W82" s="72" t="s">
        <v>539</v>
      </c>
      <c r="X82" s="73" t="s">
        <v>579</v>
      </c>
      <c r="Y82" s="75">
        <v>0.6</v>
      </c>
      <c r="Z82" s="75">
        <v>1</v>
      </c>
      <c r="AA82" s="75">
        <v>0.68540000000000001</v>
      </c>
      <c r="AB82" s="75">
        <v>0.8</v>
      </c>
      <c r="AC82" s="75">
        <v>0.2</v>
      </c>
      <c r="AD82" s="72" t="s">
        <v>716</v>
      </c>
      <c r="AE82" s="72"/>
      <c r="AF82" s="72"/>
      <c r="AG82" s="72"/>
      <c r="AH82" s="72" t="s">
        <v>716</v>
      </c>
      <c r="AI82" s="72" t="s">
        <v>716</v>
      </c>
      <c r="AJ82" s="72"/>
      <c r="AK82" s="62"/>
      <c r="AL82" s="69" t="s">
        <v>830</v>
      </c>
      <c r="AM82" s="62" t="s">
        <v>973</v>
      </c>
      <c r="AN82" s="62" t="s">
        <v>870</v>
      </c>
      <c r="AO82" s="62" t="s">
        <v>877</v>
      </c>
      <c r="AP82" s="62" t="s">
        <v>875</v>
      </c>
      <c r="AQ82" s="70" t="s">
        <v>881</v>
      </c>
    </row>
    <row r="83" spans="1:43" ht="193.8" x14ac:dyDescent="0.3">
      <c r="A83" s="72" t="s">
        <v>540</v>
      </c>
      <c r="B83" s="62">
        <v>6</v>
      </c>
      <c r="C83" s="63" t="s">
        <v>751</v>
      </c>
      <c r="D83" s="64" t="s">
        <v>885</v>
      </c>
      <c r="E83" s="62" t="s">
        <v>886</v>
      </c>
      <c r="F83" s="63" t="s">
        <v>121</v>
      </c>
      <c r="G83" s="62" t="s">
        <v>936</v>
      </c>
      <c r="H83" s="62" t="s">
        <v>937</v>
      </c>
      <c r="I83" s="63" t="s">
        <v>938</v>
      </c>
      <c r="J83" s="76" t="s">
        <v>576</v>
      </c>
      <c r="K83" s="65" t="s">
        <v>753</v>
      </c>
      <c r="L83" s="62" t="s">
        <v>578</v>
      </c>
      <c r="M83" s="65" t="s">
        <v>753</v>
      </c>
      <c r="N83" s="62" t="s">
        <v>866</v>
      </c>
      <c r="O83" s="63" t="s">
        <v>20</v>
      </c>
      <c r="P83" s="62" t="s">
        <v>867</v>
      </c>
      <c r="Q83" s="63" t="s">
        <v>714</v>
      </c>
      <c r="R83" s="62" t="s">
        <v>930</v>
      </c>
      <c r="S83" s="63" t="s">
        <v>751</v>
      </c>
      <c r="T83" s="62" t="s">
        <v>906</v>
      </c>
      <c r="U83" s="62" t="s">
        <v>791</v>
      </c>
      <c r="V83" s="63" t="s">
        <v>257</v>
      </c>
      <c r="W83" s="72" t="s">
        <v>540</v>
      </c>
      <c r="X83" s="73" t="s">
        <v>580</v>
      </c>
      <c r="Y83" s="75">
        <v>0.6</v>
      </c>
      <c r="Z83" s="75">
        <v>1</v>
      </c>
      <c r="AA83" s="75">
        <v>0.58330000000000004</v>
      </c>
      <c r="AB83" s="75">
        <v>0.8</v>
      </c>
      <c r="AC83" s="75">
        <v>0.2</v>
      </c>
      <c r="AD83" s="72" t="s">
        <v>716</v>
      </c>
      <c r="AE83" s="72"/>
      <c r="AF83" s="72"/>
      <c r="AG83" s="72"/>
      <c r="AH83" s="72" t="s">
        <v>716</v>
      </c>
      <c r="AI83" s="72" t="s">
        <v>716</v>
      </c>
      <c r="AJ83" s="72"/>
      <c r="AK83" s="62"/>
      <c r="AL83" s="69" t="s">
        <v>830</v>
      </c>
      <c r="AM83" s="62" t="s">
        <v>973</v>
      </c>
      <c r="AN83" s="62" t="s">
        <v>870</v>
      </c>
      <c r="AO83" s="62" t="s">
        <v>877</v>
      </c>
      <c r="AP83" s="62" t="s">
        <v>875</v>
      </c>
      <c r="AQ83" s="70" t="s">
        <v>896</v>
      </c>
    </row>
    <row r="84" spans="1:43" ht="193.8" x14ac:dyDescent="0.3">
      <c r="A84" s="72" t="s">
        <v>461</v>
      </c>
      <c r="B84" s="62">
        <v>6</v>
      </c>
      <c r="C84" s="63" t="s">
        <v>751</v>
      </c>
      <c r="D84" s="64" t="s">
        <v>882</v>
      </c>
      <c r="E84" s="62" t="s">
        <v>883</v>
      </c>
      <c r="F84" s="63" t="s">
        <v>717</v>
      </c>
      <c r="G84" s="62" t="s">
        <v>948</v>
      </c>
      <c r="H84" s="62" t="s">
        <v>922</v>
      </c>
      <c r="I84" s="63" t="s">
        <v>949</v>
      </c>
      <c r="J84" s="76" t="s">
        <v>576</v>
      </c>
      <c r="K84" s="65" t="s">
        <v>753</v>
      </c>
      <c r="L84" s="62" t="s">
        <v>578</v>
      </c>
      <c r="M84" s="65" t="s">
        <v>753</v>
      </c>
      <c r="N84" s="62" t="s">
        <v>950</v>
      </c>
      <c r="O84" s="63" t="s">
        <v>32</v>
      </c>
      <c r="P84" s="62" t="s">
        <v>974</v>
      </c>
      <c r="Q84" s="63" t="s">
        <v>31</v>
      </c>
      <c r="R84" s="62" t="s">
        <v>930</v>
      </c>
      <c r="S84" s="63" t="s">
        <v>751</v>
      </c>
      <c r="T84" s="62" t="s">
        <v>906</v>
      </c>
      <c r="U84" s="62" t="s">
        <v>791</v>
      </c>
      <c r="V84" s="63" t="s">
        <v>257</v>
      </c>
      <c r="W84" s="72" t="s">
        <v>461</v>
      </c>
      <c r="X84" s="73" t="s">
        <v>820</v>
      </c>
      <c r="Y84" s="74">
        <v>66</v>
      </c>
      <c r="Z84" s="74">
        <v>136</v>
      </c>
      <c r="AA84" s="74">
        <v>67</v>
      </c>
      <c r="AB84" s="74">
        <v>134</v>
      </c>
      <c r="AC84" s="74">
        <v>68</v>
      </c>
      <c r="AD84" s="72" t="s">
        <v>716</v>
      </c>
      <c r="AE84" s="72"/>
      <c r="AF84" s="72"/>
      <c r="AG84" s="72"/>
      <c r="AH84" s="72" t="s">
        <v>716</v>
      </c>
      <c r="AI84" s="72" t="s">
        <v>716</v>
      </c>
      <c r="AJ84" s="72"/>
      <c r="AK84" s="62"/>
      <c r="AL84" s="69" t="s">
        <v>829</v>
      </c>
      <c r="AM84" s="62" t="s">
        <v>869</v>
      </c>
      <c r="AN84" s="62" t="s">
        <v>870</v>
      </c>
      <c r="AO84" s="62" t="s">
        <v>871</v>
      </c>
      <c r="AP84" s="62" t="s">
        <v>975</v>
      </c>
      <c r="AQ84" s="70" t="s">
        <v>976</v>
      </c>
    </row>
    <row r="85" spans="1:43" ht="193.8" x14ac:dyDescent="0.3">
      <c r="A85" s="72" t="s">
        <v>466</v>
      </c>
      <c r="B85" s="62">
        <v>6</v>
      </c>
      <c r="C85" s="63" t="s">
        <v>751</v>
      </c>
      <c r="D85" s="64" t="s">
        <v>882</v>
      </c>
      <c r="E85" s="62" t="s">
        <v>883</v>
      </c>
      <c r="F85" s="63" t="s">
        <v>717</v>
      </c>
      <c r="G85" s="62" t="s">
        <v>948</v>
      </c>
      <c r="H85" s="62" t="s">
        <v>922</v>
      </c>
      <c r="I85" s="63" t="s">
        <v>949</v>
      </c>
      <c r="J85" s="76" t="s">
        <v>576</v>
      </c>
      <c r="K85" s="65" t="s">
        <v>753</v>
      </c>
      <c r="L85" s="62" t="s">
        <v>578</v>
      </c>
      <c r="M85" s="65" t="s">
        <v>753</v>
      </c>
      <c r="N85" s="62" t="s">
        <v>950</v>
      </c>
      <c r="O85" s="63" t="s">
        <v>32</v>
      </c>
      <c r="P85" s="62" t="s">
        <v>974</v>
      </c>
      <c r="Q85" s="63" t="s">
        <v>31</v>
      </c>
      <c r="R85" s="62" t="s">
        <v>930</v>
      </c>
      <c r="S85" s="63" t="s">
        <v>751</v>
      </c>
      <c r="T85" s="62" t="s">
        <v>906</v>
      </c>
      <c r="U85" s="62" t="s">
        <v>791</v>
      </c>
      <c r="V85" s="63" t="s">
        <v>257</v>
      </c>
      <c r="W85" s="72" t="s">
        <v>466</v>
      </c>
      <c r="X85" s="73" t="s">
        <v>821</v>
      </c>
      <c r="Y85" s="75" t="s">
        <v>686</v>
      </c>
      <c r="Z85" s="75" t="s">
        <v>686</v>
      </c>
      <c r="AA85" s="75" t="s">
        <v>686</v>
      </c>
      <c r="AB85" s="75">
        <v>1</v>
      </c>
      <c r="AC85" s="75">
        <v>1</v>
      </c>
      <c r="AD85" s="72" t="s">
        <v>716</v>
      </c>
      <c r="AE85" s="72"/>
      <c r="AF85" s="72"/>
      <c r="AG85" s="72"/>
      <c r="AH85" s="72" t="s">
        <v>716</v>
      </c>
      <c r="AI85" s="72"/>
      <c r="AJ85" s="72"/>
      <c r="AK85" s="62"/>
      <c r="AL85" s="69" t="s">
        <v>830</v>
      </c>
      <c r="AM85" s="62" t="s">
        <v>869</v>
      </c>
      <c r="AN85" s="62" t="s">
        <v>870</v>
      </c>
      <c r="AO85" s="62" t="s">
        <v>893</v>
      </c>
      <c r="AP85" s="62" t="s">
        <v>875</v>
      </c>
      <c r="AQ85" s="70" t="s">
        <v>891</v>
      </c>
    </row>
    <row r="86" spans="1:43" ht="193.8" x14ac:dyDescent="0.3">
      <c r="A86" s="72" t="s">
        <v>467</v>
      </c>
      <c r="B86" s="62">
        <v>6</v>
      </c>
      <c r="C86" s="63" t="s">
        <v>751</v>
      </c>
      <c r="D86" s="64" t="s">
        <v>882</v>
      </c>
      <c r="E86" s="62" t="s">
        <v>883</v>
      </c>
      <c r="F86" s="63" t="s">
        <v>717</v>
      </c>
      <c r="G86" s="62" t="s">
        <v>948</v>
      </c>
      <c r="H86" s="62" t="s">
        <v>922</v>
      </c>
      <c r="I86" s="63" t="s">
        <v>949</v>
      </c>
      <c r="J86" s="76" t="s">
        <v>576</v>
      </c>
      <c r="K86" s="65" t="s">
        <v>753</v>
      </c>
      <c r="L86" s="62" t="s">
        <v>578</v>
      </c>
      <c r="M86" s="65" t="s">
        <v>753</v>
      </c>
      <c r="N86" s="62" t="s">
        <v>950</v>
      </c>
      <c r="O86" s="63" t="s">
        <v>32</v>
      </c>
      <c r="P86" s="62" t="s">
        <v>974</v>
      </c>
      <c r="Q86" s="63" t="s">
        <v>31</v>
      </c>
      <c r="R86" s="62" t="s">
        <v>930</v>
      </c>
      <c r="S86" s="63" t="s">
        <v>751</v>
      </c>
      <c r="T86" s="62" t="s">
        <v>906</v>
      </c>
      <c r="U86" s="62" t="s">
        <v>791</v>
      </c>
      <c r="V86" s="63" t="s">
        <v>257</v>
      </c>
      <c r="W86" s="72" t="s">
        <v>467</v>
      </c>
      <c r="X86" s="73" t="s">
        <v>465</v>
      </c>
      <c r="Y86" s="75">
        <v>1</v>
      </c>
      <c r="Z86" s="75">
        <v>1</v>
      </c>
      <c r="AA86" s="75">
        <v>1</v>
      </c>
      <c r="AB86" s="75">
        <v>1</v>
      </c>
      <c r="AC86" s="75">
        <v>1</v>
      </c>
      <c r="AD86" s="72" t="s">
        <v>716</v>
      </c>
      <c r="AE86" s="72"/>
      <c r="AF86" s="72"/>
      <c r="AG86" s="72"/>
      <c r="AH86" s="72" t="s">
        <v>716</v>
      </c>
      <c r="AI86" s="72" t="s">
        <v>716</v>
      </c>
      <c r="AJ86" s="72"/>
      <c r="AK86" s="62"/>
      <c r="AL86" s="69" t="s">
        <v>830</v>
      </c>
      <c r="AM86" s="62" t="s">
        <v>869</v>
      </c>
      <c r="AN86" s="62" t="s">
        <v>870</v>
      </c>
      <c r="AO86" s="62" t="s">
        <v>877</v>
      </c>
      <c r="AP86" s="62" t="s">
        <v>875</v>
      </c>
      <c r="AQ86" s="70" t="s">
        <v>881</v>
      </c>
    </row>
    <row r="87" spans="1:43" ht="193.8" x14ac:dyDescent="0.3">
      <c r="A87" s="72" t="s">
        <v>468</v>
      </c>
      <c r="B87" s="62">
        <v>6</v>
      </c>
      <c r="C87" s="63" t="s">
        <v>751</v>
      </c>
      <c r="D87" s="64" t="s">
        <v>882</v>
      </c>
      <c r="E87" s="62" t="s">
        <v>883</v>
      </c>
      <c r="F87" s="63" t="s">
        <v>717</v>
      </c>
      <c r="G87" s="62" t="s">
        <v>941</v>
      </c>
      <c r="H87" s="62" t="s">
        <v>942</v>
      </c>
      <c r="I87" s="63" t="s">
        <v>943</v>
      </c>
      <c r="J87" s="76" t="s">
        <v>576</v>
      </c>
      <c r="K87" s="65" t="s">
        <v>753</v>
      </c>
      <c r="L87" s="62" t="s">
        <v>578</v>
      </c>
      <c r="M87" s="65" t="s">
        <v>753</v>
      </c>
      <c r="N87" s="62" t="s">
        <v>950</v>
      </c>
      <c r="O87" s="63" t="s">
        <v>32</v>
      </c>
      <c r="P87" s="62" t="s">
        <v>977</v>
      </c>
      <c r="Q87" s="63" t="s">
        <v>34</v>
      </c>
      <c r="R87" s="62" t="s">
        <v>930</v>
      </c>
      <c r="S87" s="63" t="s">
        <v>751</v>
      </c>
      <c r="T87" s="62" t="s">
        <v>906</v>
      </c>
      <c r="U87" s="62" t="s">
        <v>791</v>
      </c>
      <c r="V87" s="63" t="s">
        <v>257</v>
      </c>
      <c r="W87" s="72" t="s">
        <v>468</v>
      </c>
      <c r="X87" s="73" t="s">
        <v>978</v>
      </c>
      <c r="Y87" s="74">
        <v>3</v>
      </c>
      <c r="Z87" s="74">
        <v>13</v>
      </c>
      <c r="AA87" s="74">
        <v>3</v>
      </c>
      <c r="AB87" s="74">
        <v>7</v>
      </c>
      <c r="AC87" s="74">
        <v>4</v>
      </c>
      <c r="AD87" s="72" t="s">
        <v>716</v>
      </c>
      <c r="AE87" s="72"/>
      <c r="AF87" s="72"/>
      <c r="AG87" s="72"/>
      <c r="AH87" s="72" t="s">
        <v>716</v>
      </c>
      <c r="AI87" s="72" t="s">
        <v>716</v>
      </c>
      <c r="AJ87" s="72"/>
      <c r="AK87" s="62"/>
      <c r="AL87" s="69" t="s">
        <v>829</v>
      </c>
      <c r="AM87" s="62" t="s">
        <v>869</v>
      </c>
      <c r="AN87" s="62" t="s">
        <v>870</v>
      </c>
      <c r="AO87" s="62" t="s">
        <v>871</v>
      </c>
      <c r="AP87" s="62" t="s">
        <v>975</v>
      </c>
      <c r="AQ87" s="70" t="s">
        <v>976</v>
      </c>
    </row>
    <row r="88" spans="1:43" ht="193.8" x14ac:dyDescent="0.3">
      <c r="A88" s="72" t="s">
        <v>478</v>
      </c>
      <c r="B88" s="62">
        <v>6</v>
      </c>
      <c r="C88" s="63" t="s">
        <v>751</v>
      </c>
      <c r="D88" s="64" t="s">
        <v>878</v>
      </c>
      <c r="E88" s="62" t="s">
        <v>979</v>
      </c>
      <c r="F88" s="63" t="s">
        <v>796</v>
      </c>
      <c r="G88" s="62" t="s">
        <v>948</v>
      </c>
      <c r="H88" s="62" t="s">
        <v>922</v>
      </c>
      <c r="I88" s="63" t="s">
        <v>949</v>
      </c>
      <c r="J88" s="62" t="s">
        <v>569</v>
      </c>
      <c r="K88" s="65" t="s">
        <v>794</v>
      </c>
      <c r="L88" s="62" t="s">
        <v>571</v>
      </c>
      <c r="M88" s="65" t="s">
        <v>795</v>
      </c>
      <c r="N88" s="62" t="s">
        <v>866</v>
      </c>
      <c r="O88" s="63" t="s">
        <v>20</v>
      </c>
      <c r="P88" s="62" t="s">
        <v>867</v>
      </c>
      <c r="Q88" s="63" t="s">
        <v>714</v>
      </c>
      <c r="R88" s="62" t="s">
        <v>930</v>
      </c>
      <c r="S88" s="63" t="s">
        <v>751</v>
      </c>
      <c r="T88" s="62" t="s">
        <v>906</v>
      </c>
      <c r="U88" s="62" t="s">
        <v>791</v>
      </c>
      <c r="V88" s="63" t="s">
        <v>257</v>
      </c>
      <c r="W88" s="72" t="s">
        <v>478</v>
      </c>
      <c r="X88" s="73" t="s">
        <v>479</v>
      </c>
      <c r="Y88" s="74">
        <v>9</v>
      </c>
      <c r="Z88" s="74">
        <v>36</v>
      </c>
      <c r="AA88" s="74">
        <v>9</v>
      </c>
      <c r="AB88" s="74">
        <v>19</v>
      </c>
      <c r="AC88" s="74">
        <v>10</v>
      </c>
      <c r="AD88" s="72" t="s">
        <v>716</v>
      </c>
      <c r="AE88" s="72"/>
      <c r="AF88" s="72"/>
      <c r="AG88" s="72"/>
      <c r="AH88" s="72" t="s">
        <v>716</v>
      </c>
      <c r="AI88" s="72" t="s">
        <v>716</v>
      </c>
      <c r="AJ88" s="72"/>
      <c r="AK88" s="62"/>
      <c r="AL88" s="69" t="s">
        <v>829</v>
      </c>
      <c r="AM88" s="62" t="s">
        <v>874</v>
      </c>
      <c r="AN88" s="62" t="s">
        <v>870</v>
      </c>
      <c r="AO88" s="62" t="s">
        <v>893</v>
      </c>
      <c r="AP88" s="62" t="s">
        <v>975</v>
      </c>
      <c r="AQ88" s="70" t="s">
        <v>976</v>
      </c>
    </row>
    <row r="89" spans="1:43" ht="193.8" x14ac:dyDescent="0.3">
      <c r="A89" s="72" t="s">
        <v>480</v>
      </c>
      <c r="B89" s="62">
        <v>6</v>
      </c>
      <c r="C89" s="63" t="s">
        <v>751</v>
      </c>
      <c r="D89" s="64" t="s">
        <v>882</v>
      </c>
      <c r="E89" s="62" t="s">
        <v>967</v>
      </c>
      <c r="F89" s="63" t="s">
        <v>87</v>
      </c>
      <c r="G89" s="62" t="s">
        <v>948</v>
      </c>
      <c r="H89" s="62" t="s">
        <v>922</v>
      </c>
      <c r="I89" s="63" t="s">
        <v>949</v>
      </c>
      <c r="J89" s="76" t="s">
        <v>576</v>
      </c>
      <c r="K89" s="65" t="s">
        <v>753</v>
      </c>
      <c r="L89" s="62" t="s">
        <v>578</v>
      </c>
      <c r="M89" s="65" t="s">
        <v>753</v>
      </c>
      <c r="N89" s="62" t="s">
        <v>866</v>
      </c>
      <c r="O89" s="63" t="s">
        <v>20</v>
      </c>
      <c r="P89" s="62" t="s">
        <v>867</v>
      </c>
      <c r="Q89" s="63" t="s">
        <v>714</v>
      </c>
      <c r="R89" s="62" t="s">
        <v>930</v>
      </c>
      <c r="S89" s="63" t="s">
        <v>751</v>
      </c>
      <c r="T89" s="62" t="s">
        <v>906</v>
      </c>
      <c r="U89" s="62" t="s">
        <v>791</v>
      </c>
      <c r="V89" s="63" t="s">
        <v>257</v>
      </c>
      <c r="W89" s="72" t="s">
        <v>480</v>
      </c>
      <c r="X89" s="73" t="s">
        <v>986</v>
      </c>
      <c r="Y89" s="75">
        <v>0.5</v>
      </c>
      <c r="Z89" s="75">
        <v>1</v>
      </c>
      <c r="AA89" s="75">
        <v>0.5</v>
      </c>
      <c r="AB89" s="75">
        <v>0.75</v>
      </c>
      <c r="AC89" s="75">
        <v>0.25</v>
      </c>
      <c r="AD89" s="72" t="s">
        <v>716</v>
      </c>
      <c r="AE89" s="72"/>
      <c r="AF89" s="72"/>
      <c r="AG89" s="72"/>
      <c r="AH89" s="72" t="s">
        <v>716</v>
      </c>
      <c r="AI89" s="72" t="s">
        <v>716</v>
      </c>
      <c r="AJ89" s="72"/>
      <c r="AK89" s="62"/>
      <c r="AL89" s="69" t="s">
        <v>830</v>
      </c>
      <c r="AM89" s="62" t="s">
        <v>874</v>
      </c>
      <c r="AN89" s="62" t="s">
        <v>870</v>
      </c>
      <c r="AO89" s="62" t="s">
        <v>893</v>
      </c>
      <c r="AP89" s="62" t="s">
        <v>917</v>
      </c>
      <c r="AQ89" s="70" t="s">
        <v>896</v>
      </c>
    </row>
    <row r="90" spans="1:43" ht="193.8" x14ac:dyDescent="0.3">
      <c r="A90" s="72" t="s">
        <v>340</v>
      </c>
      <c r="B90" s="62">
        <v>6</v>
      </c>
      <c r="C90" s="63" t="s">
        <v>751</v>
      </c>
      <c r="D90" s="64" t="s">
        <v>882</v>
      </c>
      <c r="E90" s="62" t="s">
        <v>963</v>
      </c>
      <c r="F90" s="63" t="s">
        <v>94</v>
      </c>
      <c r="G90" s="62" t="s">
        <v>941</v>
      </c>
      <c r="H90" s="62" t="s">
        <v>942</v>
      </c>
      <c r="I90" s="63" t="s">
        <v>943</v>
      </c>
      <c r="J90" s="76" t="s">
        <v>576</v>
      </c>
      <c r="K90" s="65" t="s">
        <v>753</v>
      </c>
      <c r="L90" s="62" t="s">
        <v>578</v>
      </c>
      <c r="M90" s="65" t="s">
        <v>753</v>
      </c>
      <c r="N90" s="62" t="s">
        <v>964</v>
      </c>
      <c r="O90" s="63" t="s">
        <v>22</v>
      </c>
      <c r="P90" s="62" t="s">
        <v>980</v>
      </c>
      <c r="Q90" s="63" t="s">
        <v>981</v>
      </c>
      <c r="R90" s="62" t="s">
        <v>930</v>
      </c>
      <c r="S90" s="63" t="s">
        <v>751</v>
      </c>
      <c r="T90" s="62" t="s">
        <v>906</v>
      </c>
      <c r="U90" s="62" t="s">
        <v>791</v>
      </c>
      <c r="V90" s="63" t="s">
        <v>257</v>
      </c>
      <c r="W90" s="72" t="s">
        <v>340</v>
      </c>
      <c r="X90" s="73" t="s">
        <v>256</v>
      </c>
      <c r="Y90" s="75">
        <v>1</v>
      </c>
      <c r="Z90" s="75" t="s">
        <v>686</v>
      </c>
      <c r="AA90" s="75">
        <v>0.98839999999999995</v>
      </c>
      <c r="AB90" s="75">
        <v>1</v>
      </c>
      <c r="AC90" s="75">
        <v>1</v>
      </c>
      <c r="AD90" s="72" t="s">
        <v>716</v>
      </c>
      <c r="AE90" s="72" t="s">
        <v>716</v>
      </c>
      <c r="AF90" s="72" t="s">
        <v>716</v>
      </c>
      <c r="AG90" s="72"/>
      <c r="AH90" s="72" t="s">
        <v>716</v>
      </c>
      <c r="AI90" s="72"/>
      <c r="AJ90" s="72"/>
      <c r="AK90" s="62"/>
      <c r="AL90" s="69" t="s">
        <v>830</v>
      </c>
      <c r="AM90" s="62" t="s">
        <v>874</v>
      </c>
      <c r="AN90" s="62" t="s">
        <v>870</v>
      </c>
      <c r="AO90" s="62" t="s">
        <v>893</v>
      </c>
      <c r="AP90" s="62" t="s">
        <v>875</v>
      </c>
      <c r="AQ90" s="70" t="s">
        <v>891</v>
      </c>
    </row>
    <row r="91" spans="1:43" ht="193.8" x14ac:dyDescent="0.3">
      <c r="A91" s="72" t="s">
        <v>798</v>
      </c>
      <c r="B91" s="62">
        <v>6</v>
      </c>
      <c r="C91" s="63" t="s">
        <v>751</v>
      </c>
      <c r="D91" s="64" t="s">
        <v>885</v>
      </c>
      <c r="E91" s="62" t="s">
        <v>886</v>
      </c>
      <c r="F91" s="63" t="s">
        <v>121</v>
      </c>
      <c r="G91" s="62" t="s">
        <v>936</v>
      </c>
      <c r="H91" s="62" t="s">
        <v>937</v>
      </c>
      <c r="I91" s="63" t="s">
        <v>938</v>
      </c>
      <c r="J91" s="76" t="s">
        <v>576</v>
      </c>
      <c r="K91" s="65" t="s">
        <v>753</v>
      </c>
      <c r="L91" s="62" t="s">
        <v>578</v>
      </c>
      <c r="M91" s="65" t="s">
        <v>753</v>
      </c>
      <c r="N91" s="62" t="s">
        <v>939</v>
      </c>
      <c r="O91" s="63" t="s">
        <v>88</v>
      </c>
      <c r="P91" s="62" t="s">
        <v>982</v>
      </c>
      <c r="Q91" s="63" t="s">
        <v>797</v>
      </c>
      <c r="R91" s="62" t="s">
        <v>930</v>
      </c>
      <c r="S91" s="63" t="s">
        <v>751</v>
      </c>
      <c r="T91" s="62" t="s">
        <v>906</v>
      </c>
      <c r="U91" s="62" t="s">
        <v>791</v>
      </c>
      <c r="V91" s="63" t="s">
        <v>257</v>
      </c>
      <c r="W91" s="72" t="s">
        <v>798</v>
      </c>
      <c r="X91" s="73" t="s">
        <v>799</v>
      </c>
      <c r="Y91" s="75" t="s">
        <v>686</v>
      </c>
      <c r="Z91" s="74" t="s">
        <v>686</v>
      </c>
      <c r="AA91" s="75" t="s">
        <v>686</v>
      </c>
      <c r="AB91" s="75">
        <v>1</v>
      </c>
      <c r="AC91" s="75">
        <v>1</v>
      </c>
      <c r="AD91" s="72" t="s">
        <v>716</v>
      </c>
      <c r="AE91" s="72"/>
      <c r="AF91" s="72"/>
      <c r="AG91" s="72"/>
      <c r="AH91" s="72" t="s">
        <v>716</v>
      </c>
      <c r="AI91" s="72"/>
      <c r="AJ91" s="72"/>
      <c r="AK91" s="62"/>
      <c r="AL91" s="69" t="s">
        <v>830</v>
      </c>
      <c r="AM91" s="62" t="s">
        <v>869</v>
      </c>
      <c r="AN91" s="62" t="s">
        <v>870</v>
      </c>
      <c r="AO91" s="62" t="s">
        <v>893</v>
      </c>
      <c r="AP91" s="62" t="s">
        <v>875</v>
      </c>
      <c r="AQ91" s="70" t="s">
        <v>881</v>
      </c>
    </row>
    <row r="92" spans="1:43" ht="193.8" x14ac:dyDescent="0.3">
      <c r="A92" s="72" t="s">
        <v>800</v>
      </c>
      <c r="B92" s="62">
        <v>6</v>
      </c>
      <c r="C92" s="63" t="s">
        <v>751</v>
      </c>
      <c r="D92" s="64" t="s">
        <v>882</v>
      </c>
      <c r="E92" s="62" t="s">
        <v>883</v>
      </c>
      <c r="F92" s="63" t="s">
        <v>717</v>
      </c>
      <c r="G92" s="62" t="s">
        <v>948</v>
      </c>
      <c r="H92" s="62" t="s">
        <v>922</v>
      </c>
      <c r="I92" s="63" t="s">
        <v>949</v>
      </c>
      <c r="J92" s="62" t="s">
        <v>569</v>
      </c>
      <c r="K92" s="65" t="s">
        <v>794</v>
      </c>
      <c r="L92" s="62" t="s">
        <v>571</v>
      </c>
      <c r="M92" s="65" t="s">
        <v>795</v>
      </c>
      <c r="N92" s="62" t="s">
        <v>866</v>
      </c>
      <c r="O92" s="63" t="s">
        <v>20</v>
      </c>
      <c r="P92" s="62" t="s">
        <v>867</v>
      </c>
      <c r="Q92" s="63" t="s">
        <v>714</v>
      </c>
      <c r="R92" s="62" t="s">
        <v>930</v>
      </c>
      <c r="S92" s="63" t="s">
        <v>751</v>
      </c>
      <c r="T92" s="62" t="s">
        <v>906</v>
      </c>
      <c r="U92" s="62" t="s">
        <v>791</v>
      </c>
      <c r="V92" s="63" t="s">
        <v>257</v>
      </c>
      <c r="W92" s="72" t="s">
        <v>800</v>
      </c>
      <c r="X92" s="73" t="s">
        <v>801</v>
      </c>
      <c r="Y92" s="74" t="s">
        <v>686</v>
      </c>
      <c r="Z92" s="74" t="s">
        <v>686</v>
      </c>
      <c r="AA92" s="74" t="s">
        <v>686</v>
      </c>
      <c r="AB92" s="74">
        <v>6</v>
      </c>
      <c r="AC92" s="74">
        <v>6</v>
      </c>
      <c r="AD92" s="72" t="s">
        <v>716</v>
      </c>
      <c r="AE92" s="72"/>
      <c r="AF92" s="72"/>
      <c r="AG92" s="72"/>
      <c r="AH92" s="72" t="s">
        <v>716</v>
      </c>
      <c r="AI92" s="72"/>
      <c r="AJ92" s="72"/>
      <c r="AK92" s="62"/>
      <c r="AL92" s="69" t="s">
        <v>829</v>
      </c>
      <c r="AM92" s="62" t="s">
        <v>874</v>
      </c>
      <c r="AN92" s="62" t="s">
        <v>870</v>
      </c>
      <c r="AO92" s="62" t="s">
        <v>893</v>
      </c>
      <c r="AP92" s="62" t="s">
        <v>917</v>
      </c>
      <c r="AQ92" s="70" t="s">
        <v>983</v>
      </c>
    </row>
    <row r="93" spans="1:43" ht="193.8" x14ac:dyDescent="0.3">
      <c r="A93" s="72" t="s">
        <v>334</v>
      </c>
      <c r="B93" s="62">
        <v>6</v>
      </c>
      <c r="C93" s="63" t="s">
        <v>751</v>
      </c>
      <c r="D93" s="64" t="s">
        <v>885</v>
      </c>
      <c r="E93" s="62" t="s">
        <v>909</v>
      </c>
      <c r="F93" s="63" t="s">
        <v>739</v>
      </c>
      <c r="G93" s="62" t="s">
        <v>959</v>
      </c>
      <c r="H93" s="62" t="s">
        <v>942</v>
      </c>
      <c r="I93" s="63" t="s">
        <v>960</v>
      </c>
      <c r="J93" s="76" t="s">
        <v>559</v>
      </c>
      <c r="K93" s="65" t="s">
        <v>802</v>
      </c>
      <c r="L93" s="62" t="s">
        <v>561</v>
      </c>
      <c r="M93" s="65" t="s">
        <v>803</v>
      </c>
      <c r="N93" s="62" t="s">
        <v>964</v>
      </c>
      <c r="O93" s="63" t="s">
        <v>22</v>
      </c>
      <c r="P93" s="62" t="s">
        <v>984</v>
      </c>
      <c r="Q93" s="63" t="s">
        <v>24</v>
      </c>
      <c r="R93" s="62" t="s">
        <v>930</v>
      </c>
      <c r="S93" s="63" t="s">
        <v>751</v>
      </c>
      <c r="T93" s="62" t="s">
        <v>906</v>
      </c>
      <c r="U93" s="62" t="s">
        <v>804</v>
      </c>
      <c r="V93" s="63" t="s">
        <v>805</v>
      </c>
      <c r="W93" s="72" t="s">
        <v>334</v>
      </c>
      <c r="X93" s="73" t="s">
        <v>229</v>
      </c>
      <c r="Y93" s="74">
        <v>1134</v>
      </c>
      <c r="Z93" s="74">
        <v>1133</v>
      </c>
      <c r="AA93" s="74">
        <v>1133</v>
      </c>
      <c r="AB93" s="74">
        <v>1133</v>
      </c>
      <c r="AC93" s="74">
        <v>1133</v>
      </c>
      <c r="AD93" s="72" t="s">
        <v>716</v>
      </c>
      <c r="AE93" s="72" t="s">
        <v>716</v>
      </c>
      <c r="AF93" s="72"/>
      <c r="AG93" s="72"/>
      <c r="AH93" s="72" t="s">
        <v>716</v>
      </c>
      <c r="AI93" s="72" t="s">
        <v>716</v>
      </c>
      <c r="AJ93" s="72"/>
      <c r="AK93" s="62"/>
      <c r="AL93" s="69" t="s">
        <v>829</v>
      </c>
      <c r="AM93" s="62" t="s">
        <v>869</v>
      </c>
      <c r="AN93" s="62" t="s">
        <v>870</v>
      </c>
      <c r="AO93" s="62" t="s">
        <v>877</v>
      </c>
      <c r="AP93" s="62" t="s">
        <v>875</v>
      </c>
      <c r="AQ93" s="70" t="s">
        <v>881</v>
      </c>
    </row>
    <row r="94" spans="1:43" ht="193.8" x14ac:dyDescent="0.3">
      <c r="A94" s="72" t="s">
        <v>335</v>
      </c>
      <c r="B94" s="62">
        <v>6</v>
      </c>
      <c r="C94" s="63" t="s">
        <v>751</v>
      </c>
      <c r="D94" s="64" t="s">
        <v>885</v>
      </c>
      <c r="E94" s="62" t="s">
        <v>909</v>
      </c>
      <c r="F94" s="63" t="s">
        <v>739</v>
      </c>
      <c r="G94" s="62" t="s">
        <v>959</v>
      </c>
      <c r="H94" s="62" t="s">
        <v>942</v>
      </c>
      <c r="I94" s="63" t="s">
        <v>960</v>
      </c>
      <c r="J94" s="76" t="s">
        <v>559</v>
      </c>
      <c r="K94" s="65" t="s">
        <v>802</v>
      </c>
      <c r="L94" s="62" t="s">
        <v>561</v>
      </c>
      <c r="M94" s="65" t="s">
        <v>803</v>
      </c>
      <c r="N94" s="62" t="s">
        <v>964</v>
      </c>
      <c r="O94" s="63" t="s">
        <v>22</v>
      </c>
      <c r="P94" s="62" t="s">
        <v>984</v>
      </c>
      <c r="Q94" s="63" t="s">
        <v>24</v>
      </c>
      <c r="R94" s="62" t="s">
        <v>930</v>
      </c>
      <c r="S94" s="63" t="s">
        <v>751</v>
      </c>
      <c r="T94" s="62" t="s">
        <v>906</v>
      </c>
      <c r="U94" s="62" t="s">
        <v>804</v>
      </c>
      <c r="V94" s="63" t="s">
        <v>805</v>
      </c>
      <c r="W94" s="72" t="s">
        <v>335</v>
      </c>
      <c r="X94" s="73" t="s">
        <v>230</v>
      </c>
      <c r="Y94" s="74">
        <v>150</v>
      </c>
      <c r="Z94" s="74">
        <v>350</v>
      </c>
      <c r="AA94" s="74">
        <v>150</v>
      </c>
      <c r="AB94" s="74">
        <v>220</v>
      </c>
      <c r="AC94" s="74">
        <v>70</v>
      </c>
      <c r="AD94" s="72" t="s">
        <v>716</v>
      </c>
      <c r="AE94" s="72" t="s">
        <v>716</v>
      </c>
      <c r="AF94" s="72"/>
      <c r="AG94" s="72"/>
      <c r="AH94" s="72" t="s">
        <v>716</v>
      </c>
      <c r="AI94" s="72" t="s">
        <v>716</v>
      </c>
      <c r="AJ94" s="72" t="s">
        <v>716</v>
      </c>
      <c r="AK94" s="62" t="s">
        <v>716</v>
      </c>
      <c r="AL94" s="69" t="s">
        <v>829</v>
      </c>
      <c r="AM94" s="62" t="s">
        <v>869</v>
      </c>
      <c r="AN94" s="62" t="s">
        <v>905</v>
      </c>
      <c r="AO94" s="62" t="s">
        <v>877</v>
      </c>
      <c r="AP94" s="62" t="s">
        <v>875</v>
      </c>
      <c r="AQ94" s="70" t="s">
        <v>881</v>
      </c>
    </row>
    <row r="95" spans="1:43" ht="193.8" x14ac:dyDescent="0.3">
      <c r="A95" s="72" t="s">
        <v>339</v>
      </c>
      <c r="B95" s="62">
        <v>6</v>
      </c>
      <c r="C95" s="63" t="s">
        <v>751</v>
      </c>
      <c r="D95" s="64" t="s">
        <v>885</v>
      </c>
      <c r="E95" s="62" t="s">
        <v>909</v>
      </c>
      <c r="F95" s="63" t="s">
        <v>739</v>
      </c>
      <c r="G95" s="62" t="s">
        <v>959</v>
      </c>
      <c r="H95" s="62" t="s">
        <v>942</v>
      </c>
      <c r="I95" s="63" t="s">
        <v>960</v>
      </c>
      <c r="J95" s="76" t="s">
        <v>559</v>
      </c>
      <c r="K95" s="65" t="s">
        <v>802</v>
      </c>
      <c r="L95" s="62" t="s">
        <v>561</v>
      </c>
      <c r="M95" s="65" t="s">
        <v>803</v>
      </c>
      <c r="N95" s="62" t="s">
        <v>964</v>
      </c>
      <c r="O95" s="63" t="s">
        <v>22</v>
      </c>
      <c r="P95" s="62" t="s">
        <v>984</v>
      </c>
      <c r="Q95" s="63" t="s">
        <v>24</v>
      </c>
      <c r="R95" s="62" t="s">
        <v>930</v>
      </c>
      <c r="S95" s="63" t="s">
        <v>751</v>
      </c>
      <c r="T95" s="62" t="s">
        <v>906</v>
      </c>
      <c r="U95" s="62" t="s">
        <v>804</v>
      </c>
      <c r="V95" s="63" t="s">
        <v>805</v>
      </c>
      <c r="W95" s="72" t="s">
        <v>339</v>
      </c>
      <c r="X95" s="73" t="s">
        <v>254</v>
      </c>
      <c r="Y95" s="74">
        <v>1134</v>
      </c>
      <c r="Z95" s="74">
        <v>1133</v>
      </c>
      <c r="AA95" s="74">
        <v>1133</v>
      </c>
      <c r="AB95" s="74">
        <v>1113</v>
      </c>
      <c r="AC95" s="74">
        <v>1113</v>
      </c>
      <c r="AD95" s="72" t="s">
        <v>716</v>
      </c>
      <c r="AE95" s="72" t="s">
        <v>716</v>
      </c>
      <c r="AF95" s="72"/>
      <c r="AG95" s="72"/>
      <c r="AH95" s="72" t="s">
        <v>716</v>
      </c>
      <c r="AI95" s="72" t="s">
        <v>716</v>
      </c>
      <c r="AJ95" s="72"/>
      <c r="AK95" s="62"/>
      <c r="AL95" s="69" t="s">
        <v>829</v>
      </c>
      <c r="AM95" s="62" t="s">
        <v>869</v>
      </c>
      <c r="AN95" s="62" t="s">
        <v>905</v>
      </c>
      <c r="AO95" s="62" t="s">
        <v>877</v>
      </c>
      <c r="AP95" s="62" t="s">
        <v>875</v>
      </c>
      <c r="AQ95" s="70" t="s">
        <v>881</v>
      </c>
    </row>
    <row r="96" spans="1:43" ht="193.8" x14ac:dyDescent="0.3">
      <c r="A96" s="72" t="s">
        <v>336</v>
      </c>
      <c r="B96" s="62">
        <v>6</v>
      </c>
      <c r="C96" s="63" t="s">
        <v>751</v>
      </c>
      <c r="D96" s="64" t="s">
        <v>885</v>
      </c>
      <c r="E96" s="62" t="s">
        <v>909</v>
      </c>
      <c r="F96" s="63" t="s">
        <v>739</v>
      </c>
      <c r="G96" s="62" t="s">
        <v>959</v>
      </c>
      <c r="H96" s="62" t="s">
        <v>942</v>
      </c>
      <c r="I96" s="63" t="s">
        <v>960</v>
      </c>
      <c r="J96" s="76" t="s">
        <v>559</v>
      </c>
      <c r="K96" s="65" t="s">
        <v>802</v>
      </c>
      <c r="L96" s="62" t="s">
        <v>561</v>
      </c>
      <c r="M96" s="65" t="s">
        <v>803</v>
      </c>
      <c r="N96" s="62" t="s">
        <v>964</v>
      </c>
      <c r="O96" s="63" t="s">
        <v>22</v>
      </c>
      <c r="P96" s="62" t="s">
        <v>984</v>
      </c>
      <c r="Q96" s="63" t="s">
        <v>24</v>
      </c>
      <c r="R96" s="62" t="s">
        <v>930</v>
      </c>
      <c r="S96" s="63" t="s">
        <v>751</v>
      </c>
      <c r="T96" s="62" t="s">
        <v>906</v>
      </c>
      <c r="U96" s="62" t="s">
        <v>804</v>
      </c>
      <c r="V96" s="63" t="s">
        <v>805</v>
      </c>
      <c r="W96" s="72" t="s">
        <v>336</v>
      </c>
      <c r="X96" s="73" t="s">
        <v>985</v>
      </c>
      <c r="Y96" s="75">
        <v>0.4</v>
      </c>
      <c r="Z96" s="75">
        <v>1</v>
      </c>
      <c r="AA96" s="75">
        <v>0.4</v>
      </c>
      <c r="AB96" s="75">
        <v>0.6</v>
      </c>
      <c r="AC96" s="75">
        <v>0.2</v>
      </c>
      <c r="AD96" s="72" t="s">
        <v>716</v>
      </c>
      <c r="AE96" s="72"/>
      <c r="AF96" s="72"/>
      <c r="AG96" s="72"/>
      <c r="AH96" s="72" t="s">
        <v>716</v>
      </c>
      <c r="AI96" s="72" t="s">
        <v>716</v>
      </c>
      <c r="AJ96" s="72"/>
      <c r="AK96" s="62"/>
      <c r="AL96" s="69" t="s">
        <v>831</v>
      </c>
      <c r="AM96" s="62" t="s">
        <v>874</v>
      </c>
      <c r="AN96" s="62" t="s">
        <v>870</v>
      </c>
      <c r="AO96" s="62" t="s">
        <v>877</v>
      </c>
      <c r="AP96" s="62" t="s">
        <v>910</v>
      </c>
      <c r="AQ96" s="70" t="s">
        <v>891</v>
      </c>
    </row>
    <row r="97" spans="1:43" ht="193.8" x14ac:dyDescent="0.3">
      <c r="A97" s="72" t="s">
        <v>337</v>
      </c>
      <c r="B97" s="62">
        <v>6</v>
      </c>
      <c r="C97" s="63" t="s">
        <v>751</v>
      </c>
      <c r="D97" s="64" t="s">
        <v>882</v>
      </c>
      <c r="E97" s="62" t="s">
        <v>967</v>
      </c>
      <c r="F97" s="63" t="s">
        <v>87</v>
      </c>
      <c r="G97" s="62" t="s">
        <v>959</v>
      </c>
      <c r="H97" s="62" t="s">
        <v>942</v>
      </c>
      <c r="I97" s="63" t="s">
        <v>960</v>
      </c>
      <c r="J97" s="76" t="s">
        <v>559</v>
      </c>
      <c r="K97" s="65" t="s">
        <v>802</v>
      </c>
      <c r="L97" s="62" t="s">
        <v>561</v>
      </c>
      <c r="M97" s="65" t="s">
        <v>803</v>
      </c>
      <c r="N97" s="62" t="s">
        <v>964</v>
      </c>
      <c r="O97" s="63" t="s">
        <v>22</v>
      </c>
      <c r="P97" s="62" t="s">
        <v>984</v>
      </c>
      <c r="Q97" s="63" t="s">
        <v>24</v>
      </c>
      <c r="R97" s="62" t="s">
        <v>930</v>
      </c>
      <c r="S97" s="63" t="s">
        <v>751</v>
      </c>
      <c r="T97" s="62" t="s">
        <v>906</v>
      </c>
      <c r="U97" s="62" t="s">
        <v>804</v>
      </c>
      <c r="V97" s="63" t="s">
        <v>805</v>
      </c>
      <c r="W97" s="72" t="s">
        <v>337</v>
      </c>
      <c r="X97" s="73" t="s">
        <v>239</v>
      </c>
      <c r="Y97" s="75">
        <v>1</v>
      </c>
      <c r="Z97" s="75">
        <v>1</v>
      </c>
      <c r="AA97" s="75">
        <v>1</v>
      </c>
      <c r="AB97" s="75">
        <v>1</v>
      </c>
      <c r="AC97" s="75">
        <v>1</v>
      </c>
      <c r="AD97" s="72" t="s">
        <v>716</v>
      </c>
      <c r="AE97" s="72"/>
      <c r="AF97" s="72"/>
      <c r="AG97" s="72"/>
      <c r="AH97" s="72" t="s">
        <v>716</v>
      </c>
      <c r="AI97" s="72" t="s">
        <v>716</v>
      </c>
      <c r="AJ97" s="72"/>
      <c r="AK97" s="62"/>
      <c r="AL97" s="69" t="s">
        <v>830</v>
      </c>
      <c r="AM97" s="62" t="s">
        <v>869</v>
      </c>
      <c r="AN97" s="62" t="s">
        <v>870</v>
      </c>
      <c r="AO97" s="62" t="s">
        <v>893</v>
      </c>
      <c r="AP97" s="62" t="s">
        <v>910</v>
      </c>
      <c r="AQ97" s="70" t="s">
        <v>891</v>
      </c>
    </row>
    <row r="98" spans="1:43" ht="193.8" x14ac:dyDescent="0.3">
      <c r="A98" s="72" t="s">
        <v>338</v>
      </c>
      <c r="B98" s="62">
        <v>6</v>
      </c>
      <c r="C98" s="63" t="s">
        <v>751</v>
      </c>
      <c r="D98" s="64" t="s">
        <v>885</v>
      </c>
      <c r="E98" s="62" t="s">
        <v>886</v>
      </c>
      <c r="F98" s="63" t="s">
        <v>121</v>
      </c>
      <c r="G98" s="62" t="s">
        <v>959</v>
      </c>
      <c r="H98" s="62" t="s">
        <v>942</v>
      </c>
      <c r="I98" s="63" t="s">
        <v>960</v>
      </c>
      <c r="J98" s="76" t="s">
        <v>559</v>
      </c>
      <c r="K98" s="65" t="s">
        <v>802</v>
      </c>
      <c r="L98" s="62" t="s">
        <v>561</v>
      </c>
      <c r="M98" s="65" t="s">
        <v>803</v>
      </c>
      <c r="N98" s="62" t="s">
        <v>964</v>
      </c>
      <c r="O98" s="63" t="s">
        <v>22</v>
      </c>
      <c r="P98" s="62" t="s">
        <v>984</v>
      </c>
      <c r="Q98" s="63" t="s">
        <v>24</v>
      </c>
      <c r="R98" s="62" t="s">
        <v>930</v>
      </c>
      <c r="S98" s="63" t="s">
        <v>751</v>
      </c>
      <c r="T98" s="62" t="s">
        <v>906</v>
      </c>
      <c r="U98" s="62" t="s">
        <v>804</v>
      </c>
      <c r="V98" s="63" t="s">
        <v>805</v>
      </c>
      <c r="W98" s="72" t="s">
        <v>338</v>
      </c>
      <c r="X98" s="73" t="s">
        <v>240</v>
      </c>
      <c r="Y98" s="74">
        <v>2</v>
      </c>
      <c r="Z98" s="74">
        <v>6</v>
      </c>
      <c r="AA98" s="74">
        <v>2</v>
      </c>
      <c r="AB98" s="74">
        <v>2</v>
      </c>
      <c r="AC98" s="74">
        <v>2</v>
      </c>
      <c r="AD98" s="72" t="s">
        <v>716</v>
      </c>
      <c r="AE98" s="72"/>
      <c r="AF98" s="72"/>
      <c r="AG98" s="72"/>
      <c r="AH98" s="72" t="s">
        <v>716</v>
      </c>
      <c r="AI98" s="72" t="s">
        <v>716</v>
      </c>
      <c r="AJ98" s="72"/>
      <c r="AK98" s="62"/>
      <c r="AL98" s="69" t="s">
        <v>829</v>
      </c>
      <c r="AM98" s="62" t="s">
        <v>869</v>
      </c>
      <c r="AN98" s="62" t="s">
        <v>870</v>
      </c>
      <c r="AO98" s="62" t="s">
        <v>893</v>
      </c>
      <c r="AP98" s="62" t="s">
        <v>910</v>
      </c>
      <c r="AQ98" s="70" t="s">
        <v>891</v>
      </c>
    </row>
    <row r="99" spans="1:43" ht="193.8" x14ac:dyDescent="0.3">
      <c r="A99" s="72" t="s">
        <v>332</v>
      </c>
      <c r="B99" s="62">
        <v>6</v>
      </c>
      <c r="C99" s="63" t="s">
        <v>751</v>
      </c>
      <c r="D99" s="64" t="s">
        <v>878</v>
      </c>
      <c r="E99" s="62" t="s">
        <v>979</v>
      </c>
      <c r="F99" s="63" t="s">
        <v>796</v>
      </c>
      <c r="G99" s="62" t="s">
        <v>948</v>
      </c>
      <c r="H99" s="62" t="s">
        <v>922</v>
      </c>
      <c r="I99" s="63" t="s">
        <v>949</v>
      </c>
      <c r="J99" s="76" t="s">
        <v>576</v>
      </c>
      <c r="K99" s="65" t="s">
        <v>753</v>
      </c>
      <c r="L99" s="62" t="s">
        <v>578</v>
      </c>
      <c r="M99" s="65" t="s">
        <v>753</v>
      </c>
      <c r="N99" s="62" t="s">
        <v>950</v>
      </c>
      <c r="O99" s="63" t="s">
        <v>32</v>
      </c>
      <c r="P99" s="62" t="s">
        <v>974</v>
      </c>
      <c r="Q99" s="63" t="s">
        <v>31</v>
      </c>
      <c r="R99" s="62" t="s">
        <v>904</v>
      </c>
      <c r="S99" s="63" t="s">
        <v>731</v>
      </c>
      <c r="T99" s="62" t="s">
        <v>906</v>
      </c>
      <c r="U99" s="62" t="s">
        <v>806</v>
      </c>
      <c r="V99" s="63" t="s">
        <v>222</v>
      </c>
      <c r="W99" s="72" t="s">
        <v>332</v>
      </c>
      <c r="X99" s="73" t="s">
        <v>987</v>
      </c>
      <c r="Y99" s="75">
        <v>1</v>
      </c>
      <c r="Z99" s="75">
        <v>1</v>
      </c>
      <c r="AA99" s="75">
        <v>0.88890000000000002</v>
      </c>
      <c r="AB99" s="75">
        <v>1</v>
      </c>
      <c r="AC99" s="75">
        <v>1</v>
      </c>
      <c r="AD99" s="72" t="s">
        <v>716</v>
      </c>
      <c r="AE99" s="72"/>
      <c r="AF99" s="72"/>
      <c r="AG99" s="72"/>
      <c r="AH99" s="72" t="s">
        <v>716</v>
      </c>
      <c r="AI99" s="72" t="s">
        <v>716</v>
      </c>
      <c r="AJ99" s="72"/>
      <c r="AK99" s="62"/>
      <c r="AL99" s="69" t="s">
        <v>831</v>
      </c>
      <c r="AM99" s="62" t="s">
        <v>869</v>
      </c>
      <c r="AN99" s="62" t="s">
        <v>870</v>
      </c>
      <c r="AO99" s="62" t="s">
        <v>877</v>
      </c>
      <c r="AP99" s="62" t="s">
        <v>875</v>
      </c>
      <c r="AQ99" s="70" t="s">
        <v>881</v>
      </c>
    </row>
    <row r="100" spans="1:43" ht="193.8" x14ac:dyDescent="0.3">
      <c r="A100" s="72" t="s">
        <v>333</v>
      </c>
      <c r="B100" s="62">
        <v>6</v>
      </c>
      <c r="C100" s="63" t="s">
        <v>751</v>
      </c>
      <c r="D100" s="64" t="s">
        <v>878</v>
      </c>
      <c r="E100" s="62" t="s">
        <v>979</v>
      </c>
      <c r="F100" s="63" t="s">
        <v>796</v>
      </c>
      <c r="G100" s="62" t="s">
        <v>948</v>
      </c>
      <c r="H100" s="62" t="s">
        <v>922</v>
      </c>
      <c r="I100" s="63" t="s">
        <v>949</v>
      </c>
      <c r="J100" s="76" t="s">
        <v>576</v>
      </c>
      <c r="K100" s="65" t="s">
        <v>753</v>
      </c>
      <c r="L100" s="62" t="s">
        <v>578</v>
      </c>
      <c r="M100" s="65" t="s">
        <v>753</v>
      </c>
      <c r="N100" s="62" t="s">
        <v>950</v>
      </c>
      <c r="O100" s="63" t="s">
        <v>32</v>
      </c>
      <c r="P100" s="62" t="s">
        <v>974</v>
      </c>
      <c r="Q100" s="63" t="s">
        <v>31</v>
      </c>
      <c r="R100" s="62" t="s">
        <v>930</v>
      </c>
      <c r="S100" s="63" t="s">
        <v>751</v>
      </c>
      <c r="T100" s="62" t="s">
        <v>906</v>
      </c>
      <c r="U100" s="62" t="s">
        <v>806</v>
      </c>
      <c r="V100" s="63" t="s">
        <v>222</v>
      </c>
      <c r="W100" s="72" t="s">
        <v>333</v>
      </c>
      <c r="X100" s="73" t="s">
        <v>220</v>
      </c>
      <c r="Y100" s="75">
        <v>1</v>
      </c>
      <c r="Z100" s="75">
        <v>1</v>
      </c>
      <c r="AA100" s="75">
        <v>1</v>
      </c>
      <c r="AB100" s="75">
        <v>1</v>
      </c>
      <c r="AC100" s="75">
        <v>1</v>
      </c>
      <c r="AD100" s="72" t="s">
        <v>716</v>
      </c>
      <c r="AE100" s="72"/>
      <c r="AF100" s="72"/>
      <c r="AG100" s="72"/>
      <c r="AH100" s="72" t="s">
        <v>716</v>
      </c>
      <c r="AI100" s="72" t="s">
        <v>716</v>
      </c>
      <c r="AJ100" s="72"/>
      <c r="AK100" s="62"/>
      <c r="AL100" s="69" t="s">
        <v>830</v>
      </c>
      <c r="AM100" s="62" t="s">
        <v>869</v>
      </c>
      <c r="AN100" s="62" t="s">
        <v>870</v>
      </c>
      <c r="AO100" s="62" t="s">
        <v>877</v>
      </c>
      <c r="AP100" s="62" t="s">
        <v>875</v>
      </c>
      <c r="AQ100" s="70" t="s">
        <v>881</v>
      </c>
    </row>
    <row r="101" spans="1:43" ht="193.8" x14ac:dyDescent="0.3">
      <c r="A101" s="72" t="s">
        <v>331</v>
      </c>
      <c r="B101" s="62">
        <v>6</v>
      </c>
      <c r="C101" s="63" t="s">
        <v>751</v>
      </c>
      <c r="D101" s="64" t="s">
        <v>878</v>
      </c>
      <c r="E101" s="62" t="s">
        <v>979</v>
      </c>
      <c r="F101" s="63" t="s">
        <v>796</v>
      </c>
      <c r="G101" s="62" t="s">
        <v>948</v>
      </c>
      <c r="H101" s="62" t="s">
        <v>922</v>
      </c>
      <c r="I101" s="63" t="s">
        <v>949</v>
      </c>
      <c r="J101" s="76" t="s">
        <v>576</v>
      </c>
      <c r="K101" s="65" t="s">
        <v>753</v>
      </c>
      <c r="L101" s="62" t="s">
        <v>578</v>
      </c>
      <c r="M101" s="65" t="s">
        <v>753</v>
      </c>
      <c r="N101" s="62" t="s">
        <v>964</v>
      </c>
      <c r="O101" s="63" t="s">
        <v>22</v>
      </c>
      <c r="P101" s="62" t="s">
        <v>966</v>
      </c>
      <c r="Q101" s="63" t="s">
        <v>23</v>
      </c>
      <c r="R101" s="62" t="s">
        <v>930</v>
      </c>
      <c r="S101" s="63" t="s">
        <v>751</v>
      </c>
      <c r="T101" s="62" t="s">
        <v>906</v>
      </c>
      <c r="U101" s="62" t="s">
        <v>806</v>
      </c>
      <c r="V101" s="63" t="s">
        <v>222</v>
      </c>
      <c r="W101" s="72" t="s">
        <v>331</v>
      </c>
      <c r="X101" s="73" t="s">
        <v>221</v>
      </c>
      <c r="Y101" s="75">
        <v>1</v>
      </c>
      <c r="Z101" s="75">
        <v>1</v>
      </c>
      <c r="AA101" s="75">
        <v>1</v>
      </c>
      <c r="AB101" s="75">
        <v>1</v>
      </c>
      <c r="AC101" s="75">
        <v>1</v>
      </c>
      <c r="AD101" s="72" t="s">
        <v>716</v>
      </c>
      <c r="AE101" s="72"/>
      <c r="AF101" s="72"/>
      <c r="AG101" s="72"/>
      <c r="AH101" s="72" t="s">
        <v>716</v>
      </c>
      <c r="AI101" s="72" t="s">
        <v>716</v>
      </c>
      <c r="AJ101" s="72"/>
      <c r="AK101" s="62"/>
      <c r="AL101" s="69" t="s">
        <v>830</v>
      </c>
      <c r="AM101" s="62" t="s">
        <v>869</v>
      </c>
      <c r="AN101" s="62" t="s">
        <v>905</v>
      </c>
      <c r="AO101" s="62" t="s">
        <v>877</v>
      </c>
      <c r="AP101" s="62" t="s">
        <v>875</v>
      </c>
      <c r="AQ101" s="70" t="s">
        <v>881</v>
      </c>
    </row>
    <row r="102" spans="1:43" ht="193.8" x14ac:dyDescent="0.3">
      <c r="A102" s="72" t="s">
        <v>330</v>
      </c>
      <c r="B102" s="62">
        <v>6</v>
      </c>
      <c r="C102" s="63" t="s">
        <v>751</v>
      </c>
      <c r="D102" s="64" t="s">
        <v>878</v>
      </c>
      <c r="E102" s="62" t="s">
        <v>979</v>
      </c>
      <c r="F102" s="63" t="s">
        <v>796</v>
      </c>
      <c r="G102" s="62" t="s">
        <v>948</v>
      </c>
      <c r="H102" s="62" t="s">
        <v>922</v>
      </c>
      <c r="I102" s="63" t="s">
        <v>949</v>
      </c>
      <c r="J102" s="76" t="s">
        <v>576</v>
      </c>
      <c r="K102" s="65" t="s">
        <v>753</v>
      </c>
      <c r="L102" s="62" t="s">
        <v>578</v>
      </c>
      <c r="M102" s="65" t="s">
        <v>753</v>
      </c>
      <c r="N102" s="62" t="s">
        <v>866</v>
      </c>
      <c r="O102" s="63" t="s">
        <v>20</v>
      </c>
      <c r="P102" s="62" t="s">
        <v>867</v>
      </c>
      <c r="Q102" s="63" t="s">
        <v>714</v>
      </c>
      <c r="R102" s="62" t="s">
        <v>930</v>
      </c>
      <c r="S102" s="63" t="s">
        <v>751</v>
      </c>
      <c r="T102" s="62" t="s">
        <v>906</v>
      </c>
      <c r="U102" s="62" t="s">
        <v>806</v>
      </c>
      <c r="V102" s="63" t="s">
        <v>222</v>
      </c>
      <c r="W102" s="72" t="s">
        <v>330</v>
      </c>
      <c r="X102" s="77" t="s">
        <v>807</v>
      </c>
      <c r="Y102" s="75">
        <v>1</v>
      </c>
      <c r="Z102" s="75">
        <v>0</v>
      </c>
      <c r="AA102" s="75">
        <v>0.23200000000000001</v>
      </c>
      <c r="AB102" s="75">
        <v>1</v>
      </c>
      <c r="AC102" s="75">
        <v>1</v>
      </c>
      <c r="AD102" s="72" t="s">
        <v>716</v>
      </c>
      <c r="AE102" s="78" t="s">
        <v>716</v>
      </c>
      <c r="AF102" s="72"/>
      <c r="AG102" s="72" t="s">
        <v>716</v>
      </c>
      <c r="AH102" s="72" t="s">
        <v>716</v>
      </c>
      <c r="AI102" s="72"/>
      <c r="AJ102" s="72"/>
      <c r="AK102" s="62"/>
      <c r="AL102" s="69" t="s">
        <v>830</v>
      </c>
      <c r="AM102" s="62" t="s">
        <v>869</v>
      </c>
      <c r="AN102" s="62" t="s">
        <v>870</v>
      </c>
      <c r="AO102" s="62" t="s">
        <v>877</v>
      </c>
      <c r="AP102" s="62" t="s">
        <v>875</v>
      </c>
      <c r="AQ102" s="70" t="s">
        <v>881</v>
      </c>
    </row>
    <row r="103" spans="1:43" ht="193.8" x14ac:dyDescent="0.3">
      <c r="A103" s="72" t="s">
        <v>387</v>
      </c>
      <c r="B103" s="62">
        <v>6</v>
      </c>
      <c r="C103" s="63" t="s">
        <v>751</v>
      </c>
      <c r="D103" s="64" t="s">
        <v>878</v>
      </c>
      <c r="E103" s="62" t="s">
        <v>879</v>
      </c>
      <c r="F103" s="63" t="s">
        <v>880</v>
      </c>
      <c r="G103" s="62" t="s">
        <v>948</v>
      </c>
      <c r="H103" s="62" t="s">
        <v>922</v>
      </c>
      <c r="I103" s="63" t="s">
        <v>949</v>
      </c>
      <c r="J103" s="76" t="s">
        <v>576</v>
      </c>
      <c r="K103" s="65" t="s">
        <v>753</v>
      </c>
      <c r="L103" s="62" t="s">
        <v>578</v>
      </c>
      <c r="M103" s="65" t="s">
        <v>753</v>
      </c>
      <c r="N103" s="62" t="s">
        <v>950</v>
      </c>
      <c r="O103" s="63" t="s">
        <v>32</v>
      </c>
      <c r="P103" s="62" t="s">
        <v>974</v>
      </c>
      <c r="Q103" s="63" t="s">
        <v>31</v>
      </c>
      <c r="R103" s="62" t="s">
        <v>930</v>
      </c>
      <c r="S103" s="63" t="s">
        <v>751</v>
      </c>
      <c r="T103" s="62" t="s">
        <v>906</v>
      </c>
      <c r="U103" s="62" t="s">
        <v>808</v>
      </c>
      <c r="V103" s="63" t="s">
        <v>809</v>
      </c>
      <c r="W103" s="72" t="s">
        <v>387</v>
      </c>
      <c r="X103" s="73" t="s">
        <v>810</v>
      </c>
      <c r="Y103" s="74">
        <v>70</v>
      </c>
      <c r="Z103" s="74">
        <v>280</v>
      </c>
      <c r="AA103" s="74">
        <v>180</v>
      </c>
      <c r="AB103" s="74">
        <v>150</v>
      </c>
      <c r="AC103" s="74">
        <v>80</v>
      </c>
      <c r="AD103" s="72" t="s">
        <v>716</v>
      </c>
      <c r="AE103" s="72"/>
      <c r="AF103" s="72"/>
      <c r="AG103" s="72"/>
      <c r="AH103" s="72" t="s">
        <v>716</v>
      </c>
      <c r="AI103" s="72" t="s">
        <v>716</v>
      </c>
      <c r="AJ103" s="72"/>
      <c r="AK103" s="62"/>
      <c r="AL103" s="69" t="s">
        <v>829</v>
      </c>
      <c r="AM103" s="62" t="s">
        <v>869</v>
      </c>
      <c r="AN103" s="62" t="s">
        <v>870</v>
      </c>
      <c r="AO103" s="62" t="s">
        <v>877</v>
      </c>
      <c r="AP103" s="62" t="s">
        <v>875</v>
      </c>
      <c r="AQ103" s="70" t="s">
        <v>881</v>
      </c>
    </row>
    <row r="104" spans="1:43" ht="193.8" x14ac:dyDescent="0.3">
      <c r="A104" s="72" t="s">
        <v>388</v>
      </c>
      <c r="B104" s="62">
        <v>6</v>
      </c>
      <c r="C104" s="63" t="s">
        <v>751</v>
      </c>
      <c r="D104" s="64" t="s">
        <v>878</v>
      </c>
      <c r="E104" s="62" t="s">
        <v>879</v>
      </c>
      <c r="F104" s="63" t="s">
        <v>880</v>
      </c>
      <c r="G104" s="62" t="s">
        <v>948</v>
      </c>
      <c r="H104" s="62" t="s">
        <v>922</v>
      </c>
      <c r="I104" s="63" t="s">
        <v>949</v>
      </c>
      <c r="J104" s="76" t="s">
        <v>576</v>
      </c>
      <c r="K104" s="65" t="s">
        <v>753</v>
      </c>
      <c r="L104" s="62" t="s">
        <v>578</v>
      </c>
      <c r="M104" s="65" t="s">
        <v>753</v>
      </c>
      <c r="N104" s="62" t="s">
        <v>950</v>
      </c>
      <c r="O104" s="63" t="s">
        <v>32</v>
      </c>
      <c r="P104" s="62" t="s">
        <v>974</v>
      </c>
      <c r="Q104" s="63" t="s">
        <v>31</v>
      </c>
      <c r="R104" s="62" t="s">
        <v>930</v>
      </c>
      <c r="S104" s="63" t="s">
        <v>751</v>
      </c>
      <c r="T104" s="62" t="s">
        <v>906</v>
      </c>
      <c r="U104" s="62" t="s">
        <v>808</v>
      </c>
      <c r="V104" s="63" t="s">
        <v>809</v>
      </c>
      <c r="W104" s="72" t="s">
        <v>388</v>
      </c>
      <c r="X104" s="73" t="s">
        <v>811</v>
      </c>
      <c r="Y104" s="74">
        <v>80</v>
      </c>
      <c r="Z104" s="74">
        <v>320</v>
      </c>
      <c r="AA104" s="74">
        <v>96</v>
      </c>
      <c r="AB104" s="74">
        <v>150</v>
      </c>
      <c r="AC104" s="74">
        <v>70</v>
      </c>
      <c r="AD104" s="72" t="s">
        <v>716</v>
      </c>
      <c r="AE104" s="72"/>
      <c r="AF104" s="72"/>
      <c r="AG104" s="72"/>
      <c r="AH104" s="72" t="s">
        <v>716</v>
      </c>
      <c r="AI104" s="72" t="s">
        <v>716</v>
      </c>
      <c r="AJ104" s="72"/>
      <c r="AK104" s="62"/>
      <c r="AL104" s="69" t="s">
        <v>829</v>
      </c>
      <c r="AM104" s="62" t="s">
        <v>869</v>
      </c>
      <c r="AN104" s="62" t="s">
        <v>870</v>
      </c>
      <c r="AO104" s="62" t="s">
        <v>877</v>
      </c>
      <c r="AP104" s="62" t="s">
        <v>875</v>
      </c>
      <c r="AQ104" s="70" t="s">
        <v>881</v>
      </c>
    </row>
    <row r="105" spans="1:43" ht="193.8" x14ac:dyDescent="0.3">
      <c r="A105" s="62" t="s">
        <v>389</v>
      </c>
      <c r="B105" s="62">
        <v>6</v>
      </c>
      <c r="C105" s="63" t="s">
        <v>751</v>
      </c>
      <c r="D105" s="64" t="s">
        <v>878</v>
      </c>
      <c r="E105" s="62" t="s">
        <v>879</v>
      </c>
      <c r="F105" s="63" t="s">
        <v>880</v>
      </c>
      <c r="G105" s="62" t="s">
        <v>948</v>
      </c>
      <c r="H105" s="62" t="s">
        <v>922</v>
      </c>
      <c r="I105" s="63" t="s">
        <v>949</v>
      </c>
      <c r="J105" s="76" t="s">
        <v>576</v>
      </c>
      <c r="K105" s="65" t="s">
        <v>753</v>
      </c>
      <c r="L105" s="62" t="s">
        <v>578</v>
      </c>
      <c r="M105" s="65" t="s">
        <v>753</v>
      </c>
      <c r="N105" s="62" t="s">
        <v>950</v>
      </c>
      <c r="O105" s="63" t="s">
        <v>32</v>
      </c>
      <c r="P105" s="62" t="s">
        <v>974</v>
      </c>
      <c r="Q105" s="63" t="s">
        <v>31</v>
      </c>
      <c r="R105" s="62" t="s">
        <v>930</v>
      </c>
      <c r="S105" s="63" t="s">
        <v>751</v>
      </c>
      <c r="T105" s="62" t="s">
        <v>906</v>
      </c>
      <c r="U105" s="62" t="s">
        <v>808</v>
      </c>
      <c r="V105" s="63" t="s">
        <v>809</v>
      </c>
      <c r="W105" s="62" t="s">
        <v>389</v>
      </c>
      <c r="X105" s="63" t="s">
        <v>812</v>
      </c>
      <c r="Y105" s="67">
        <v>10</v>
      </c>
      <c r="Z105" s="67">
        <v>100</v>
      </c>
      <c r="AA105" s="67">
        <v>10</v>
      </c>
      <c r="AB105" s="67">
        <v>50</v>
      </c>
      <c r="AC105" s="67">
        <v>40</v>
      </c>
      <c r="AD105" s="62" t="s">
        <v>716</v>
      </c>
      <c r="AE105" s="62"/>
      <c r="AF105" s="62"/>
      <c r="AG105" s="62"/>
      <c r="AH105" s="62" t="s">
        <v>716</v>
      </c>
      <c r="AI105" s="62" t="s">
        <v>716</v>
      </c>
      <c r="AJ105" s="62"/>
      <c r="AK105" s="62"/>
      <c r="AL105" s="69" t="s">
        <v>829</v>
      </c>
      <c r="AM105" s="62" t="s">
        <v>869</v>
      </c>
      <c r="AN105" s="62" t="s">
        <v>870</v>
      </c>
      <c r="AO105" s="62" t="s">
        <v>877</v>
      </c>
      <c r="AP105" s="62" t="s">
        <v>917</v>
      </c>
      <c r="AQ105" s="70" t="s">
        <v>896</v>
      </c>
    </row>
  </sheetData>
  <mergeCells count="11">
    <mergeCell ref="T2:V2"/>
    <mergeCell ref="W2:X2"/>
    <mergeCell ref="Y2:AC2"/>
    <mergeCell ref="AD2:AK2"/>
    <mergeCell ref="AL2:AQ2"/>
    <mergeCell ref="R2:S2"/>
    <mergeCell ref="B2:C2"/>
    <mergeCell ref="D2:F2"/>
    <mergeCell ref="G2:I2"/>
    <mergeCell ref="J2:M2"/>
    <mergeCell ref="N2:Q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 2016</vt:lpstr>
      <vt:lpstr>TC 2 junio</vt:lpstr>
      <vt:lpstr>TC 3 junio</vt:lpstr>
      <vt:lpstr>TC 30 agosto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Gomez Rojas</dc:creator>
  <cp:lastModifiedBy>Leandro Arquimedes Chaves Vergara</cp:lastModifiedBy>
  <cp:lastPrinted>2015-01-30T22:06:49Z</cp:lastPrinted>
  <dcterms:created xsi:type="dcterms:W3CDTF">2015-01-26T19:15:55Z</dcterms:created>
  <dcterms:modified xsi:type="dcterms:W3CDTF">2016-10-03T14:53:40Z</dcterms:modified>
</cp:coreProperties>
</file>