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Mesa de Servicios\"/>
    </mc:Choice>
  </mc:AlternateContent>
  <bookViews>
    <workbookView xWindow="0" yWindow="0" windowWidth="28800" windowHeight="12435" activeTab="1"/>
  </bookViews>
  <sheets>
    <sheet name="Anexo No. 2" sheetId="16" r:id="rId1"/>
    <sheet name="Mesa de Servicio" sheetId="19" r:id="rId2"/>
    <sheet name="INFO GENERAL Y FINANCIERA" sheetId="12" r:id="rId3"/>
    <sheet name="POLIZAS" sheetId="11" r:id="rId4"/>
    <sheet name="INFO EXPERIENCIA" sheetId="13" r:id="rId5"/>
  </sheets>
  <externalReferences>
    <externalReference r:id="rId6"/>
    <externalReference r:id="rId7"/>
  </externalReferences>
  <definedNames>
    <definedName name="_xlnm._FilterDatabase" localSheetId="4" hidden="1">'INFO EXPERIENCIA'!#REF!</definedName>
    <definedName name="_xlnm._FilterDatabase" localSheetId="2" hidden="1">'INFO GENERAL Y FINANCIERA'!$B$42:$AU$42</definedName>
    <definedName name="_xlnm.Print_Area" localSheetId="0">'Anexo No. 2'!$B$2:$H$15</definedName>
    <definedName name="_xlnm.Print_Area" localSheetId="4">'INFO EXPERIENCIA'!$B$2:$J$29</definedName>
    <definedName name="_xlnm.Print_Area" localSheetId="2">'INFO GENERAL Y FINANCIERA'!$B$2:$AO$55</definedName>
    <definedName name="_xlnm.Print_Area" localSheetId="1">'Mesa de Servicio'!$B$2:$AA$41</definedName>
    <definedName name="_xlnm.Print_Area" localSheetId="3">POLIZAS!$B$2:$G$22</definedName>
    <definedName name="Decision">[1]lista!$A$6:$A$7</definedName>
    <definedName name="PARTICIPACION">[1]lista!$A$15:$A$17</definedName>
    <definedName name="Procedencia">[1]lista!$A$2:$A$3</definedName>
    <definedName name="tipo">[1]lista!$A$11:$A$13</definedName>
    <definedName name="_xlnm.Print_Titles" localSheetId="4">'INFO EXPERIENCIA'!$2:$12</definedName>
    <definedName name="_xlnm.Print_Titles" localSheetId="2">'INFO GENERAL Y FINANCIERA'!$2:$9</definedName>
    <definedName name="x">[2]lista!$A$11:$A$13</definedName>
  </definedNames>
  <calcPr calcId="152511"/>
</workbook>
</file>

<file path=xl/calcChain.xml><?xml version="1.0" encoding="utf-8"?>
<calcChain xmlns="http://schemas.openxmlformats.org/spreadsheetml/2006/main">
  <c r="J13" i="13" l="1"/>
  <c r="J12" i="13"/>
  <c r="J11" i="13"/>
  <c r="G13" i="13"/>
  <c r="G12" i="13"/>
  <c r="G11" i="13"/>
  <c r="C13" i="13"/>
  <c r="C12" i="13"/>
  <c r="C11" i="13"/>
  <c r="M36" i="19" l="1"/>
  <c r="O36" i="19" s="1"/>
  <c r="M31" i="19"/>
  <c r="K36" i="19"/>
  <c r="L36" i="19" s="1"/>
  <c r="K31" i="19"/>
  <c r="H31" i="19"/>
  <c r="H36" i="19"/>
  <c r="J36" i="19" s="1"/>
  <c r="D31" i="19"/>
  <c r="D36" i="19"/>
  <c r="F36" i="19" s="1"/>
  <c r="P36" i="19" l="1"/>
  <c r="G19" i="19"/>
  <c r="Z19" i="19" s="1"/>
  <c r="F19" i="19"/>
  <c r="U19" i="19" s="1"/>
  <c r="K33" i="19" s="1"/>
  <c r="L33" i="19" s="1"/>
  <c r="E19" i="19"/>
  <c r="P19" i="19" s="1"/>
  <c r="H33" i="19" s="1"/>
  <c r="J33" i="19" s="1"/>
  <c r="D19" i="19"/>
  <c r="K19" i="19" s="1"/>
  <c r="D33" i="19" s="1"/>
  <c r="F33" i="19" s="1"/>
  <c r="M33" i="19" l="1"/>
  <c r="O33" i="19" s="1"/>
  <c r="P33" i="19" s="1"/>
  <c r="AA26" i="19"/>
  <c r="AG26" i="19" s="1"/>
  <c r="V26" i="19"/>
  <c r="AF26" i="19" s="1"/>
  <c r="Q26" i="19"/>
  <c r="AE26" i="19" s="1"/>
  <c r="L26" i="19"/>
  <c r="G25" i="19"/>
  <c r="Z25" i="19" s="1"/>
  <c r="F25" i="19"/>
  <c r="U25" i="19" s="1"/>
  <c r="E25" i="19"/>
  <c r="P25" i="19" s="1"/>
  <c r="D25" i="19"/>
  <c r="K25" i="19" s="1"/>
  <c r="D35" i="19" s="1"/>
  <c r="F35" i="19" s="1"/>
  <c r="Y23" i="19"/>
  <c r="T23" i="19"/>
  <c r="O23" i="19"/>
  <c r="J23" i="19"/>
  <c r="G23" i="19"/>
  <c r="F23" i="19"/>
  <c r="E23" i="19"/>
  <c r="D23" i="19"/>
  <c r="Y22" i="19"/>
  <c r="T22" i="19"/>
  <c r="O22" i="19"/>
  <c r="J22" i="19"/>
  <c r="G22" i="19"/>
  <c r="F22" i="19"/>
  <c r="E22" i="19"/>
  <c r="D22" i="19"/>
  <c r="Y21" i="19"/>
  <c r="T21" i="19"/>
  <c r="O21" i="19"/>
  <c r="J21" i="19"/>
  <c r="G21" i="19"/>
  <c r="F21" i="19"/>
  <c r="E21" i="19"/>
  <c r="D21" i="19"/>
  <c r="Y20" i="19"/>
  <c r="T20" i="19"/>
  <c r="O20" i="19"/>
  <c r="J20" i="19"/>
  <c r="G20" i="19"/>
  <c r="F20" i="19"/>
  <c r="E20" i="19"/>
  <c r="D20" i="19"/>
  <c r="AA19" i="19"/>
  <c r="AG19" i="19" s="1"/>
  <c r="V19" i="19"/>
  <c r="AF19" i="19" s="1"/>
  <c r="Q19" i="19"/>
  <c r="AE19" i="19" s="1"/>
  <c r="L19" i="19"/>
  <c r="Z17" i="19"/>
  <c r="U17" i="19"/>
  <c r="P17" i="19"/>
  <c r="K17" i="19"/>
  <c r="AD26" i="19" l="1"/>
  <c r="AB26" i="19"/>
  <c r="P23" i="19"/>
  <c r="Q23" i="19" s="1"/>
  <c r="AE23" i="19" s="1"/>
  <c r="P21" i="19"/>
  <c r="Q21" i="19" s="1"/>
  <c r="AE21" i="19" s="1"/>
  <c r="AD19" i="19"/>
  <c r="AB19" i="19"/>
  <c r="M35" i="19"/>
  <c r="O35" i="19" s="1"/>
  <c r="V25" i="19"/>
  <c r="AF25" i="19" s="1"/>
  <c r="K35" i="19"/>
  <c r="L35" i="19" s="1"/>
  <c r="Q25" i="19"/>
  <c r="AE25" i="19" s="1"/>
  <c r="H35" i="19"/>
  <c r="J35" i="19" s="1"/>
  <c r="Z23" i="19"/>
  <c r="AA23" i="19" s="1"/>
  <c r="AG23" i="19" s="1"/>
  <c r="Z20" i="19"/>
  <c r="AA20" i="19" s="1"/>
  <c r="AG20" i="19" s="1"/>
  <c r="Z21" i="19"/>
  <c r="AA21" i="19" s="1"/>
  <c r="AG21" i="19" s="1"/>
  <c r="Z22" i="19"/>
  <c r="AA22" i="19" s="1"/>
  <c r="AG22" i="19" s="1"/>
  <c r="P20" i="19"/>
  <c r="Q20" i="19" s="1"/>
  <c r="AE20" i="19" s="1"/>
  <c r="U23" i="19"/>
  <c r="V23" i="19" s="1"/>
  <c r="AF23" i="19" s="1"/>
  <c r="P22" i="19"/>
  <c r="Q22" i="19" s="1"/>
  <c r="AE22" i="19" s="1"/>
  <c r="U21" i="19"/>
  <c r="V21" i="19" s="1"/>
  <c r="AF21" i="19" s="1"/>
  <c r="K21" i="19"/>
  <c r="L21" i="19" s="1"/>
  <c r="K23" i="19"/>
  <c r="L23" i="19" s="1"/>
  <c r="U20" i="19"/>
  <c r="V20" i="19" s="1"/>
  <c r="AF20" i="19" s="1"/>
  <c r="U22" i="19"/>
  <c r="V22" i="19" s="1"/>
  <c r="AF22" i="19" s="1"/>
  <c r="K20" i="19"/>
  <c r="L20" i="19" s="1"/>
  <c r="K22" i="19"/>
  <c r="L22" i="19" s="1"/>
  <c r="AA25" i="19"/>
  <c r="AG25" i="19" s="1"/>
  <c r="L25" i="19"/>
  <c r="AD20" i="19" l="1"/>
  <c r="AB20" i="19"/>
  <c r="AD21" i="19"/>
  <c r="AB21" i="19"/>
  <c r="AB25" i="19"/>
  <c r="AD22" i="19"/>
  <c r="AB22" i="19"/>
  <c r="AD23" i="19"/>
  <c r="AB23" i="19"/>
  <c r="P35" i="19"/>
  <c r="AD25" i="19"/>
  <c r="Q24" i="19"/>
  <c r="Q27" i="19" s="1"/>
  <c r="AA24" i="19"/>
  <c r="AA27" i="19" s="1"/>
  <c r="Z24" i="19"/>
  <c r="P24" i="19"/>
  <c r="V24" i="19"/>
  <c r="V27" i="19" s="1"/>
  <c r="U24" i="19"/>
  <c r="K24" i="19"/>
  <c r="L24" i="19"/>
  <c r="L27" i="19" l="1"/>
  <c r="AB27" i="19" s="1"/>
  <c r="AB24" i="19"/>
  <c r="Z27" i="19"/>
  <c r="Z28" i="19" s="1"/>
  <c r="AA28" i="19" s="1"/>
  <c r="AA29" i="19" s="1"/>
  <c r="M34" i="19"/>
  <c r="U27" i="19"/>
  <c r="U28" i="19" s="1"/>
  <c r="V28" i="19" s="1"/>
  <c r="V29" i="19" s="1"/>
  <c r="K34" i="19"/>
  <c r="K27" i="19"/>
  <c r="K28" i="19" s="1"/>
  <c r="L28" i="19" s="1"/>
  <c r="D34" i="19"/>
  <c r="P27" i="19"/>
  <c r="P28" i="19" s="1"/>
  <c r="Q28" i="19" s="1"/>
  <c r="Q29" i="19" s="1"/>
  <c r="H34" i="19"/>
  <c r="AB28" i="19" l="1"/>
  <c r="U29" i="19"/>
  <c r="K29" i="19"/>
  <c r="L29" i="19"/>
  <c r="AB29" i="19" s="1"/>
  <c r="Z29" i="19"/>
  <c r="L34" i="19"/>
  <c r="K37" i="19"/>
  <c r="O34" i="19"/>
  <c r="M37" i="19"/>
  <c r="J34" i="19"/>
  <c r="H37" i="19"/>
  <c r="P29" i="19"/>
  <c r="F34" i="19"/>
  <c r="D37" i="19"/>
  <c r="H13" i="16"/>
  <c r="G13" i="16"/>
  <c r="F13" i="16"/>
  <c r="G12" i="16"/>
  <c r="H12" i="16" s="1"/>
  <c r="F12" i="16"/>
  <c r="G11" i="16"/>
  <c r="H11" i="16" s="1"/>
  <c r="F11" i="16"/>
  <c r="H9" i="16"/>
  <c r="G9" i="16"/>
  <c r="F9" i="16"/>
  <c r="F37" i="19" l="1"/>
  <c r="F43" i="19" s="1"/>
  <c r="P34" i="19"/>
  <c r="P37" i="19" s="1"/>
  <c r="P43" i="19" s="1"/>
  <c r="M43" i="19"/>
  <c r="O37" i="19"/>
  <c r="O43" i="19" s="1"/>
  <c r="N43" i="19"/>
  <c r="L37" i="19"/>
  <c r="L43" i="19" s="1"/>
  <c r="K43" i="19"/>
  <c r="J37" i="19"/>
  <c r="J43" i="19" s="1"/>
  <c r="H43" i="19"/>
  <c r="I43" i="19"/>
  <c r="E43" i="19"/>
  <c r="D43" i="19"/>
  <c r="F14" i="16"/>
  <c r="G14" i="16"/>
  <c r="H14" i="16"/>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<sst xmlns="http://schemas.openxmlformats.org/spreadsheetml/2006/main" count="218" uniqueCount="163">
  <si>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</si>
  <si>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</si>
  <si>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</si>
  <si>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</si>
  <si>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</si>
  <si>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</si>
  <si>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</si>
  <si>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</si>
  <si>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</si>
  <si>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</si>
  <si>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</si>
  <si>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</si>
  <si>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</si>
  <si>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</si>
  <si>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</si>
  <si>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</si>
  <si>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</si>
  <si>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</si>
  <si>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</si>
  <si>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</si>
  <si>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</si>
  <si>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</si>
  <si>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</si>
  <si>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</si>
  <si>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</si>
  <si>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</si>
  <si>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</si>
  <si>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</si>
  <si>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</si>
  <si>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</si>
  <si>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</si>
  <si>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</si>
  <si>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</si>
  <si>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</si>
  <si>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</si>
  <si>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</si>
  <si>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</si>
  <si>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</si>
  <si>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</si>
  <si>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</si>
  <si>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</si>
  <si>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</si>
  <si>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</si>
  <si>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</si>
  <si>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</si>
  <si>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</si>
  <si>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</si>
  <si>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</si>
  <si>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</si>
  <si>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</si>
  <si>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</si>
  <si>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</si>
  <si>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</si>
  <si>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</si>
  <si>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</si>
  <si>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</si>
  <si>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</si>
  <si>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</si>
  <si>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</si>
  <si>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</si>
  <si>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</si>
  <si>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</si>
  <si>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</si>
  <si>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</si>
  <si>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</si>
  <si>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</si>
  <si>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</si>
  <si>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</si>
  <si>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</si>
  <si>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</si>
  <si>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</si>
  <si>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</si>
  <si>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</si>
  <si>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</si>
  <si>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</si>
  <si>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</si>
  <si>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</si>
  <si>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</si>
  <si>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</si>
  <si>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</si>
  <si>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</si>
  <si>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</si>
  <si>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</si>
  <si>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</si>
  <si>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</si>
  <si>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</si>
  <si>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</si>
  <si>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</si>
  <si>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</si>
  <si>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</si>
  <si>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</si>
  <si>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</si>
  <si>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</si>
  <si>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</si>
  <si>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</si>
  <si>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</si>
  <si>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</si>
  <si>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</si>
  <si>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</si>
  <si>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</si>
  <si>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</si>
  <si>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</si>
  <si>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</si>
  <si>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</si>
  <si>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</si>
  <si>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2. Información Financiera  - A Diciembre 31 De 2013</t>
  </si>
  <si>
    <t>UNIDAD DE MEDIDA</t>
  </si>
  <si>
    <t>Herramientas de Gestión</t>
  </si>
  <si>
    <t>Mesa de Servicio</t>
  </si>
  <si>
    <t>No. de usuarios VIP</t>
  </si>
  <si>
    <t>Tickets Incidentes</t>
  </si>
  <si>
    <t>Tickets Requerimientos</t>
  </si>
  <si>
    <t>Tickets IMACs</t>
  </si>
  <si>
    <t>Soporte en Sitio Especializado</t>
  </si>
  <si>
    <t>Organización del proyecto</t>
  </si>
  <si>
    <t>Unidad de Medida</t>
  </si>
  <si>
    <t>Valor Mensual</t>
  </si>
  <si>
    <t>Servicio Administración</t>
  </si>
  <si>
    <t>Número de Sedes con Soporte en Sitio ubicados en la Sede de la Dirección General, 33 Regionales, Centros Zonales y demás sedes.</t>
  </si>
  <si>
    <t>Sedes con soporte en sitio  (Ver ANEXO INFORMATIVO N° 3.2 SEDES SOPORTE EN SITIO ESPECIALIZADO.</t>
  </si>
  <si>
    <t>instalaciones, Movimientos, Adiciones y Cambios</t>
  </si>
  <si>
    <t>Requerimientos y Cambios.</t>
  </si>
  <si>
    <t>Incidentes</t>
  </si>
  <si>
    <t>Numero de usuarios que serán catalogados como VIP en el ICBF, para su atención especial.</t>
  </si>
  <si>
    <t>Edwin</t>
  </si>
  <si>
    <t>Numero de usuarios que podrian utilizar el Auto Servicio.</t>
  </si>
  <si>
    <t>Número de Usuarios (Si aplica)</t>
  </si>
  <si>
    <t>Numero de licencias requeridas por el ICBF para sus grupos de soporte, no incluye grupo de soporte del CONTRATISTA.</t>
  </si>
  <si>
    <t>Número de licencias (Ver Ficha Tecnica)</t>
  </si>
  <si>
    <t>DESCRIPCION UNIDAD DE MEDIDA</t>
  </si>
  <si>
    <t>COMPONENTE</t>
  </si>
  <si>
    <t>PROYECCIÓN ANUAL ( Cantidades expresadas en Meses)</t>
  </si>
  <si>
    <t>Porcentaje de crecimiento anual para componentes asociados con crecimiento de infraestructura (sedes).</t>
  </si>
  <si>
    <t>Porcentaje de crecimiento anual para componentes asociados con crecimiento de usuarios.</t>
  </si>
  <si>
    <t>Republica de Colombia
Instituto Colombiano de Bienestar Familiar
Cecilia de la Fuente de Lleras 
Dirección de Información y Tecnología 
Subdirección de Recursos Tecnologicos</t>
  </si>
  <si>
    <t>Subtotal - Mesa de Servicio</t>
  </si>
  <si>
    <t>Sedes con soporte en sitio</t>
  </si>
  <si>
    <t>Valor Global mensual</t>
  </si>
  <si>
    <t>Valor Unitario Mensual</t>
  </si>
  <si>
    <t>Valor Total Anual</t>
  </si>
  <si>
    <t>Servicio</t>
  </si>
  <si>
    <t>Valor Unitario Creación Tickets
(para mesa de servicio)</t>
  </si>
  <si>
    <t>Valor Unitario Solución Tickets
(para mesa de servicio)</t>
  </si>
  <si>
    <t>República de Colombia
Instituto Colombiano de Bienestar Familiar
Cecilia de la Fuente de Lleras 
Dirección de Abastecimiento</t>
  </si>
  <si>
    <t>Cotización - Servicios especializados de mesa de servicio y soporte en sitio a nivel nacional, valores agregados y conexos, para el instituto colombiano de bienestar familiar – ICBF – bajo la modalidad de outsourcing.</t>
  </si>
  <si>
    <t>La presente cotización:</t>
  </si>
  <si>
    <t>Subtotal mensual y anual antes de IVA</t>
  </si>
  <si>
    <t>IVA (Tarifa 16%)</t>
  </si>
  <si>
    <t>Total mensual y anual incluido IVA</t>
  </si>
  <si>
    <t>Herramienta de Gestión</t>
  </si>
  <si>
    <t>Valor Mensual
IVA Incluido</t>
  </si>
  <si>
    <t>Total Cotización</t>
  </si>
  <si>
    <t>Valor Total</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</si>
  <si>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</si>
  <si>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r>
      <t xml:space="preserve">Herramienta de Gestión </t>
    </r>
    <r>
      <rPr>
        <sz val="10"/>
        <color rgb="FFFF0000"/>
        <rFont val="Arial"/>
        <family val="2"/>
      </rPr>
      <t>(Nota 2)</t>
    </r>
  </si>
  <si>
    <r>
      <t xml:space="preserve">Mesa de Servicio
</t>
    </r>
    <r>
      <rPr>
        <sz val="10"/>
        <color rgb="FFFF0000"/>
        <rFont val="Arial"/>
        <family val="2"/>
      </rPr>
      <t>(Nota 3)</t>
    </r>
  </si>
  <si>
    <t>Cantidad por mes para cada año</t>
  </si>
  <si>
    <t>Total contratación</t>
  </si>
  <si>
    <t>RESUMEN IVA INCLUIDO</t>
  </si>
  <si>
    <t>Total IVA incluido</t>
  </si>
  <si>
    <t>Control</t>
  </si>
  <si>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Notas:
</t>
    </r>
    <r>
      <rPr>
        <sz val="10"/>
        <color rgb="FFFF0000"/>
        <rFont val="Arial"/>
        <family val="2"/>
      </rPr>
      <t xml:space="preserve">(1) </t>
    </r>
    <r>
      <rPr>
        <sz val="10"/>
        <color theme="1"/>
        <rFont val="Arial"/>
        <family val="2"/>
      </rPr>
      <t xml:space="preserve">El valor total de la cotización deberá incluir la totalidad de los meses contemplados en el plazo de ejecución del contrato (Numeral 9 de la FCT), teniendo en cuenta que durante los meses de la etapa de transición (2 primeros meses de ejecución) no se generará factura.  Se estima </t>
    </r>
    <r>
      <rPr>
        <b/>
        <u/>
        <sz val="10"/>
        <color theme="1"/>
        <rFont val="Arial"/>
        <family val="2"/>
      </rPr>
      <t xml:space="preserve">para el presente estudio de mercado </t>
    </r>
    <r>
      <rPr>
        <sz val="10"/>
        <color theme="1"/>
        <rFont val="Arial"/>
        <family val="2"/>
      </rPr>
      <t xml:space="preserve">que la etapa de transición será durante los meses de noviembre y diciembre del 2014. Sin embargo, los meses facturables de operación del año 2015 dependerán de la fecha de legalización e inicio del contrato y de los meses en los que efectivamente se realice la etapa de transición. Se precisa que los 7 meses facturables de operación contemplados para el año 2018, incluyen los 3 meses finales de entrega al futuro nuevo operador. 
</t>
    </r>
    <r>
      <rPr>
        <sz val="10"/>
        <color rgb="FFFF0000"/>
        <rFont val="Arial"/>
        <family val="2"/>
      </rPr>
      <t>(2)</t>
    </r>
    <r>
      <rPr>
        <sz val="10"/>
        <color theme="1"/>
        <rFont val="Arial"/>
        <family val="2"/>
      </rPr>
      <t xml:space="preserve"> Para la Herramienta de gestión se debe seleccionar en la celda </t>
    </r>
    <r>
      <rPr>
        <b/>
        <sz val="10"/>
        <color theme="1"/>
        <rFont val="Arial"/>
        <family val="2"/>
      </rPr>
      <t xml:space="preserve">"C23" </t>
    </r>
    <r>
      <rPr>
        <sz val="10"/>
        <color theme="1"/>
        <rFont val="Arial"/>
        <family val="2"/>
      </rPr>
      <t xml:space="preserve">la Unidad de Medida, Usuarios o Licencias, según el sistema de facturación de la herramienta ofrecida.
</t>
    </r>
    <r>
      <rPr>
        <sz val="10"/>
        <color rgb="FFFF0000"/>
        <rFont val="Arial"/>
        <family val="2"/>
      </rPr>
      <t>(3)</t>
    </r>
    <r>
      <rPr>
        <sz val="10"/>
        <rFont val="Arial"/>
        <family val="2"/>
      </rPr>
      <t xml:space="preserve"> Para el presente estudio de mercado, con respecto a la Mesa de Servicio, se establece el siguiente supuesto: Todos los tickets creados dentro de un mes serán solucionados por el contratista dentro del mes de creación.</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</si>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</sst>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
    <numFmt numFmtId="173" formatCode="_-* #,##0.00\ _€_-;\-* #,##0.00\ _€_-;_-* &quot;-&quot;??\ _€_-;_-@_-"/>
    <numFmt numFmtId="174" formatCode="_-* #,##0\ _€_-;\-* #,##0\ _€_-;_-* &quot;-&quot;??\ _€_-;_-@_-"/>
    <numFmt numFmtId="175" formatCode="d/mm/yyyy;@"/>
    <numFmt numFmtId="176" formatCode="&quot;Año&quot;\ 0"/>
    <numFmt numFmtId="177" formatCode="&quot;Año&quot;\ 0\ &quot;Nota (1)&quot;"/>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9"/>
      <name val="Arial"/>
      <family val="2"/>
    </font>
    <font>
      <sz val="9"/>
      <color indexed="81"/>
      <name val="Tahoma"/>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sz val="12"/>
      <color theme="1"/>
      <name val="Arial"/>
      <family val="2"/>
    </font>
    <font>
      <b/>
      <sz val="14"/>
      <color theme="1"/>
      <name val="Arial"/>
      <family val="2"/>
    </font>
    <font>
      <b/>
      <sz val="12"/>
      <color theme="1"/>
      <name val="Arial"/>
      <family val="2"/>
    </font>
    <font>
      <b/>
      <sz val="11"/>
      <color theme="1"/>
      <name val="Calibri"/>
      <family val="2"/>
      <scheme val="minor"/>
    </font>
    <font>
      <sz val="10"/>
      <color rgb="FFFF0000"/>
      <name val="Arial"/>
      <family val="2"/>
    </font>
    <font>
      <b/>
      <sz val="9"/>
      <color theme="1"/>
      <name val="Arial"/>
      <family val="2"/>
    </font>
    <font>
      <b/>
      <u/>
      <sz val="10"/>
      <color theme="1"/>
      <name val="Arial"/>
      <family val="2"/>
    </font>
    <font>
      <i/>
      <sz val="8"/>
      <color theme="1"/>
      <name val="Arial"/>
      <family val="2"/>
    </font>
    <font>
      <i/>
      <sz val="8"/>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2F2F2"/>
        <bgColor indexed="64"/>
      </patternFill>
    </fill>
    <fill>
      <patternFill patternType="solid">
        <fgColor rgb="FF92D05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173" fontId="18" fillId="0" borderId="0" applyFont="0" applyFill="0" applyBorder="0" applyAlignment="0" applyProtection="0"/>
  </cellStyleXfs>
  <cellXfs count="350">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5"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5" fillId="0" borderId="0" xfId="8" applyFont="1" applyFill="1" applyBorder="1" applyAlignment="1">
      <alignment horizontal="center" vertical="center"/>
    </xf>
    <xf numFmtId="0" fontId="15"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3"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1" fillId="0" borderId="9" xfId="0" applyNumberFormat="1" applyFont="1" applyFill="1" applyBorder="1" applyAlignment="1" applyProtection="1">
      <alignment horizontal="left" vertical="center" wrapText="1"/>
      <protection locked="0" hidden="1"/>
    </xf>
    <xf numFmtId="1" fontId="11" fillId="0" borderId="9" xfId="0" applyNumberFormat="1" applyFont="1" applyFill="1" applyBorder="1" applyAlignment="1" applyProtection="1">
      <alignment horizontal="left" vertical="center" wrapText="1"/>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174" fontId="3" fillId="0" borderId="0" xfId="14" applyNumberFormat="1" applyFont="1" applyAlignment="1">
      <alignment horizontal="center" vertical="center"/>
    </xf>
    <xf numFmtId="0" fontId="2" fillId="0" borderId="0" xfId="0" applyFont="1" applyAlignment="1">
      <alignment horizontal="justify" vertical="top" wrapText="1"/>
    </xf>
    <xf numFmtId="0" fontId="3" fillId="0" borderId="0" xfId="0" applyFont="1" applyBorder="1" applyAlignment="1">
      <alignment vertical="center"/>
    </xf>
    <xf numFmtId="174" fontId="3" fillId="0" borderId="9" xfId="14" applyNumberFormat="1" applyFont="1" applyBorder="1" applyAlignment="1">
      <alignment horizontal="center" vertical="center"/>
    </xf>
    <xf numFmtId="0" fontId="3" fillId="0" borderId="9" xfId="0" applyFont="1" applyBorder="1" applyAlignment="1">
      <alignment vertical="center"/>
    </xf>
    <xf numFmtId="0" fontId="3" fillId="0" borderId="9" xfId="0" applyFont="1" applyFill="1" applyBorder="1" applyAlignment="1">
      <alignment vertical="center" wrapText="1"/>
    </xf>
    <xf numFmtId="0" fontId="3" fillId="0" borderId="9" xfId="0" applyFont="1" applyBorder="1" applyAlignment="1">
      <alignment horizontal="left" vertical="top" wrapText="1"/>
    </xf>
    <xf numFmtId="3" fontId="9" fillId="0" borderId="9" xfId="0" applyNumberFormat="1" applyFont="1" applyFill="1" applyBorder="1" applyAlignment="1">
      <alignment horizontal="center" vertical="center"/>
    </xf>
    <xf numFmtId="0" fontId="3" fillId="0" borderId="9" xfId="0" applyFont="1" applyBorder="1" applyAlignment="1">
      <alignment vertical="center" wrapText="1"/>
    </xf>
    <xf numFmtId="0" fontId="3" fillId="2" borderId="9" xfId="0" applyFont="1" applyFill="1" applyBorder="1" applyAlignment="1">
      <alignment horizontal="left" vertical="center"/>
    </xf>
    <xf numFmtId="3" fontId="7" fillId="2" borderId="9" xfId="0" applyNumberFormat="1" applyFont="1" applyFill="1" applyBorder="1" applyAlignment="1">
      <alignment horizontal="center" vertical="center"/>
    </xf>
    <xf numFmtId="3" fontId="9" fillId="2" borderId="9" xfId="0" applyNumberFormat="1" applyFont="1" applyFill="1" applyBorder="1" applyAlignment="1">
      <alignment horizontal="center" vertical="center"/>
    </xf>
    <xf numFmtId="0" fontId="3" fillId="0" borderId="9" xfId="0" applyFont="1" applyBorder="1" applyAlignment="1">
      <alignment horizontal="left" vertical="center" wrapText="1"/>
    </xf>
    <xf numFmtId="0" fontId="3" fillId="0" borderId="11" xfId="0" applyFont="1" applyFill="1" applyBorder="1" applyAlignment="1">
      <alignment horizontal="center" vertical="center"/>
    </xf>
    <xf numFmtId="0" fontId="2" fillId="6" borderId="9" xfId="0" applyFont="1" applyFill="1" applyBorder="1" applyAlignment="1">
      <alignment horizontal="center" vertical="center" wrapText="1"/>
    </xf>
    <xf numFmtId="0" fontId="2" fillId="6" borderId="9" xfId="0" applyFont="1" applyFill="1" applyBorder="1" applyAlignment="1">
      <alignment vertical="center" wrapText="1"/>
    </xf>
    <xf numFmtId="0" fontId="2" fillId="6" borderId="9" xfId="0" applyFont="1" applyFill="1" applyBorder="1" applyAlignment="1">
      <alignment horizontal="justify" vertical="top" wrapText="1"/>
    </xf>
    <xf numFmtId="0" fontId="2" fillId="0" borderId="0" xfId="0" applyFont="1" applyBorder="1" applyAlignment="1">
      <alignment vertical="center"/>
    </xf>
    <xf numFmtId="0" fontId="4" fillId="7" borderId="9" xfId="0" applyFont="1" applyFill="1" applyBorder="1" applyAlignment="1">
      <alignment vertical="center" wrapText="1"/>
    </xf>
    <xf numFmtId="9" fontId="23" fillId="0" borderId="0" xfId="0" applyNumberFormat="1" applyFont="1" applyAlignment="1">
      <alignment horizontal="center" vertical="center"/>
    </xf>
    <xf numFmtId="9" fontId="6" fillId="0" borderId="9" xfId="0" applyNumberFormat="1" applyFont="1" applyBorder="1" applyAlignment="1">
      <alignment horizontal="center" vertical="center"/>
    </xf>
    <xf numFmtId="9" fontId="2" fillId="0" borderId="9" xfId="0" applyNumberFormat="1" applyFont="1" applyBorder="1" applyAlignment="1">
      <alignment horizontal="center" vertical="center" wrapText="1"/>
    </xf>
    <xf numFmtId="0" fontId="22" fillId="0" borderId="9" xfId="0" applyFont="1" applyBorder="1" applyAlignment="1">
      <alignment vertical="center" wrapText="1"/>
    </xf>
    <xf numFmtId="0" fontId="24" fillId="0" borderId="5" xfId="0" applyFont="1" applyBorder="1" applyAlignment="1">
      <alignment vertical="center" wrapText="1"/>
    </xf>
    <xf numFmtId="173" fontId="3" fillId="0" borderId="0" xfId="14" applyNumberFormat="1" applyFont="1" applyAlignment="1">
      <alignment horizontal="center" vertical="center"/>
    </xf>
    <xf numFmtId="0" fontId="1" fillId="0" borderId="0" xfId="0" applyFont="1" applyProtection="1"/>
    <xf numFmtId="0" fontId="3" fillId="0" borderId="0" xfId="0" applyFont="1" applyBorder="1" applyAlignment="1" applyProtection="1">
      <alignment horizontal="center" vertical="center"/>
    </xf>
    <xf numFmtId="0" fontId="1" fillId="0" borderId="0" xfId="0" applyFont="1" applyAlignment="1" applyProtection="1">
      <alignment vertical="center"/>
    </xf>
    <xf numFmtId="0" fontId="8" fillId="0" borderId="9" xfId="0" applyFont="1" applyFill="1" applyBorder="1" applyAlignment="1" applyProtection="1">
      <alignment vertical="center"/>
    </xf>
    <xf numFmtId="0" fontId="3" fillId="0" borderId="0" xfId="0" applyFont="1" applyFill="1" applyBorder="1" applyAlignment="1" applyProtection="1">
      <alignment vertical="top" wrapText="1"/>
    </xf>
    <xf numFmtId="0" fontId="3" fillId="0" borderId="9" xfId="0" applyFont="1" applyFill="1" applyBorder="1" applyAlignment="1" applyProtection="1">
      <alignment horizontal="left" vertical="center" wrapText="1" indent="1"/>
    </xf>
    <xf numFmtId="3" fontId="3" fillId="0" borderId="9" xfId="0" applyNumberFormat="1" applyFont="1" applyBorder="1" applyAlignment="1" applyProtection="1">
      <alignment horizontal="center" vertical="center" shrinkToFit="1"/>
    </xf>
    <xf numFmtId="172" fontId="3" fillId="0" borderId="9" xfId="0" applyNumberFormat="1" applyFont="1" applyFill="1" applyBorder="1" applyAlignment="1" applyProtection="1">
      <alignment vertical="center" shrinkToFit="1"/>
    </xf>
    <xf numFmtId="172" fontId="3" fillId="5" borderId="9" xfId="0" applyNumberFormat="1" applyFont="1" applyFill="1" applyBorder="1" applyAlignment="1" applyProtection="1">
      <alignment vertical="center" shrinkToFit="1"/>
      <protection locked="0"/>
    </xf>
    <xf numFmtId="0" fontId="3" fillId="0" borderId="11" xfId="0" applyFont="1" applyBorder="1" applyAlignment="1" applyProtection="1">
      <alignment horizontal="center" vertical="center"/>
    </xf>
    <xf numFmtId="0" fontId="3" fillId="0" borderId="0" xfId="0" applyFont="1" applyProtection="1"/>
    <xf numFmtId="0" fontId="3" fillId="0" borderId="10" xfId="0" applyFont="1" applyBorder="1" applyAlignment="1" applyProtection="1">
      <alignment horizontal="left" vertical="center"/>
    </xf>
    <xf numFmtId="0" fontId="3" fillId="0" borderId="12" xfId="0" applyFont="1" applyBorder="1" applyAlignment="1" applyProtection="1">
      <alignment horizontal="left" vertical="center"/>
    </xf>
    <xf numFmtId="0" fontId="3" fillId="0" borderId="11" xfId="0" applyFont="1" applyBorder="1" applyAlignment="1" applyProtection="1">
      <alignment horizontal="right" vertical="center" indent="1"/>
    </xf>
    <xf numFmtId="0" fontId="3" fillId="0" borderId="9" xfId="0" applyFont="1" applyBorder="1" applyAlignment="1" applyProtection="1">
      <alignment horizontal="left" vertical="center" wrapText="1" indent="1"/>
    </xf>
    <xf numFmtId="0" fontId="3" fillId="5" borderId="9" xfId="0" applyFont="1" applyFill="1" applyBorder="1" applyAlignment="1" applyProtection="1">
      <alignment horizontal="left" vertical="center" indent="1"/>
      <protection locked="0"/>
    </xf>
    <xf numFmtId="0" fontId="3" fillId="0" borderId="10" xfId="0" applyFont="1" applyBorder="1" applyProtection="1"/>
    <xf numFmtId="172" fontId="3" fillId="5" borderId="9" xfId="0" applyNumberFormat="1" applyFont="1" applyFill="1" applyBorder="1" applyAlignment="1" applyProtection="1">
      <alignment vertical="center"/>
      <protection locked="0"/>
    </xf>
    <xf numFmtId="172" fontId="3" fillId="0" borderId="0" xfId="0" applyNumberFormat="1" applyFont="1" applyFill="1" applyBorder="1" applyAlignment="1" applyProtection="1">
      <alignment vertical="center" shrinkToFit="1"/>
    </xf>
    <xf numFmtId="0" fontId="3" fillId="0" borderId="10" xfId="0" applyFont="1" applyBorder="1" applyAlignment="1" applyProtection="1">
      <alignment horizontal="left" vertical="center" indent="1"/>
    </xf>
    <xf numFmtId="0" fontId="3" fillId="0" borderId="12" xfId="0" applyFont="1" applyBorder="1" applyAlignment="1" applyProtection="1">
      <alignment vertical="center" wrapText="1"/>
    </xf>
    <xf numFmtId="0" fontId="3" fillId="0" borderId="12" xfId="0" applyFont="1" applyBorder="1" applyAlignment="1" applyProtection="1">
      <alignment horizontal="right" vertical="center" indent="1"/>
    </xf>
    <xf numFmtId="0" fontId="3" fillId="0" borderId="12" xfId="0" applyFont="1" applyBorder="1" applyProtection="1"/>
    <xf numFmtId="0" fontId="3" fillId="0" borderId="11" xfId="0" applyFont="1" applyBorder="1" applyProtection="1"/>
    <xf numFmtId="172" fontId="3" fillId="0" borderId="9" xfId="0" applyNumberFormat="1" applyFont="1" applyFill="1" applyBorder="1" applyAlignment="1" applyProtection="1">
      <alignment vertical="center"/>
    </xf>
    <xf numFmtId="3" fontId="3" fillId="0" borderId="10" xfId="0" applyNumberFormat="1" applyFont="1" applyBorder="1" applyAlignment="1" applyProtection="1">
      <alignment horizontal="center" vertical="center" shrinkToFit="1"/>
    </xf>
    <xf numFmtId="3" fontId="3" fillId="0" borderId="12" xfId="0" applyNumberFormat="1" applyFont="1" applyBorder="1" applyAlignment="1" applyProtection="1">
      <alignment horizontal="center" vertical="center" shrinkToFit="1"/>
    </xf>
    <xf numFmtId="0" fontId="19" fillId="0" borderId="0" xfId="0" applyFont="1" applyBorder="1" applyAlignment="1" applyProtection="1">
      <alignment horizontal="left" vertical="center" wrapText="1"/>
    </xf>
    <xf numFmtId="172" fontId="3" fillId="0" borderId="9" xfId="0" applyNumberFormat="1" applyFont="1" applyBorder="1" applyAlignment="1" applyProtection="1">
      <alignment shrinkToFit="1"/>
    </xf>
    <xf numFmtId="177" fontId="3" fillId="0" borderId="0" xfId="0" applyNumberFormat="1" applyFont="1" applyFill="1" applyBorder="1" applyAlignment="1" applyProtection="1">
      <alignment horizontal="center" vertical="center"/>
    </xf>
    <xf numFmtId="0" fontId="19" fillId="0" borderId="0" xfId="0" applyFont="1" applyBorder="1" applyProtection="1"/>
    <xf numFmtId="0" fontId="19" fillId="0" borderId="0" xfId="0" applyFont="1" applyBorder="1" applyAlignment="1" applyProtection="1">
      <alignment horizontal="left" vertical="top" wrapText="1"/>
    </xf>
    <xf numFmtId="0" fontId="1" fillId="0" borderId="0" xfId="0" applyFont="1" applyAlignment="1" applyProtection="1">
      <alignment horizontal="center" vertical="center" wrapText="1"/>
    </xf>
    <xf numFmtId="0" fontId="3" fillId="0" borderId="9" xfId="0" applyFont="1" applyBorder="1" applyAlignment="1" applyProtection="1">
      <alignment horizontal="center" vertical="center" wrapText="1"/>
    </xf>
    <xf numFmtId="0" fontId="8" fillId="0" borderId="9" xfId="0" applyFont="1" applyFill="1" applyBorder="1" applyAlignment="1" applyProtection="1">
      <alignment horizontal="left" vertical="center"/>
    </xf>
    <xf numFmtId="0" fontId="13" fillId="0" borderId="9" xfId="0" applyFont="1" applyFill="1" applyBorder="1" applyAlignment="1" applyProtection="1">
      <alignment vertical="center" wrapText="1"/>
    </xf>
    <xf numFmtId="0" fontId="2" fillId="0" borderId="1" xfId="0" applyFont="1" applyBorder="1" applyProtection="1"/>
    <xf numFmtId="0" fontId="3" fillId="0" borderId="2" xfId="0" applyFont="1" applyBorder="1" applyProtection="1"/>
    <xf numFmtId="0" fontId="3" fillId="0" borderId="3" xfId="0" applyFont="1" applyBorder="1" applyProtection="1"/>
    <xf numFmtId="0" fontId="3" fillId="0" borderId="9" xfId="0" applyFont="1" applyBorder="1" applyAlignment="1" applyProtection="1">
      <alignment horizontal="center" vertical="center"/>
    </xf>
    <xf numFmtId="176" fontId="3" fillId="0" borderId="9" xfId="0" applyNumberFormat="1" applyFont="1" applyBorder="1" applyAlignment="1" applyProtection="1">
      <alignment horizontal="center" vertical="center"/>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0" xfId="0" applyFont="1" applyAlignment="1" applyProtection="1">
      <alignment horizontal="center" vertical="center" wrapText="1"/>
    </xf>
    <xf numFmtId="0" fontId="3" fillId="0" borderId="10" xfId="0" applyFont="1" applyBorder="1" applyAlignment="1" applyProtection="1">
      <alignment horizontal="left" indent="1"/>
    </xf>
    <xf numFmtId="0" fontId="3" fillId="0" borderId="11" xfId="0" applyFont="1" applyBorder="1" applyAlignment="1" applyProtection="1">
      <alignment horizontal="left" indent="1"/>
    </xf>
    <xf numFmtId="0" fontId="3" fillId="0" borderId="0" xfId="0" applyNumberFormat="1" applyFont="1" applyFill="1" applyBorder="1" applyAlignment="1" applyProtection="1">
      <alignment horizontal="left" vertical="top" wrapText="1"/>
    </xf>
    <xf numFmtId="0" fontId="2" fillId="4" borderId="10" xfId="0" applyFont="1" applyFill="1" applyBorder="1" applyAlignment="1" applyProtection="1">
      <alignment horizontal="left" vertical="center"/>
    </xf>
    <xf numFmtId="0" fontId="3" fillId="4" borderId="11" xfId="0" applyFont="1" applyFill="1" applyBorder="1" applyProtection="1"/>
    <xf numFmtId="0" fontId="26" fillId="0" borderId="0" xfId="0" applyFont="1" applyProtection="1"/>
    <xf numFmtId="172" fontId="26" fillId="0" borderId="0" xfId="0" applyNumberFormat="1" applyFont="1" applyBorder="1" applyAlignment="1" applyProtection="1">
      <alignment shrinkToFit="1"/>
    </xf>
    <xf numFmtId="0" fontId="9" fillId="0" borderId="0" xfId="0" applyFont="1" applyFill="1" applyBorder="1" applyAlignment="1" applyProtection="1">
      <alignment horizontal="center" vertical="center" wrapText="1"/>
    </xf>
    <xf numFmtId="0" fontId="1" fillId="0" borderId="0" xfId="0" applyFont="1" applyFill="1" applyProtection="1"/>
    <xf numFmtId="0" fontId="20" fillId="0"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xf>
    <xf numFmtId="0" fontId="1" fillId="0" borderId="0" xfId="0" applyFont="1" applyFill="1" applyAlignment="1" applyProtection="1">
      <alignment horizontal="center" vertical="center" wrapText="1"/>
    </xf>
    <xf numFmtId="0" fontId="19" fillId="0" borderId="0" xfId="0" applyFont="1" applyFill="1" applyBorder="1" applyProtection="1"/>
    <xf numFmtId="0" fontId="19" fillId="0" borderId="0" xfId="0" applyFont="1" applyFill="1" applyBorder="1" applyAlignment="1" applyProtection="1">
      <alignment horizontal="left" vertical="center" wrapText="1"/>
    </xf>
    <xf numFmtId="0" fontId="19" fillId="0" borderId="0" xfId="0" applyFont="1" applyFill="1" applyBorder="1" applyAlignment="1" applyProtection="1">
      <alignment horizontal="left" vertical="top" wrapText="1"/>
    </xf>
    <xf numFmtId="0" fontId="26" fillId="0" borderId="0" xfId="0" applyFont="1" applyFill="1" applyProtection="1"/>
    <xf numFmtId="172" fontId="26" fillId="0" borderId="0" xfId="0" applyNumberFormat="1" applyFont="1" applyFill="1" applyBorder="1" applyAlignment="1" applyProtection="1">
      <alignment vertical="center" shrinkToFit="1"/>
    </xf>
    <xf numFmtId="0" fontId="27" fillId="0" borderId="0" xfId="0" applyFont="1" applyProtection="1"/>
    <xf numFmtId="0" fontId="3" fillId="2" borderId="9" xfId="0" applyFont="1" applyFill="1" applyBorder="1" applyAlignment="1">
      <alignment horizontal="left" vertical="center"/>
    </xf>
    <xf numFmtId="0" fontId="21"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2" fillId="0" borderId="9"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9" fillId="0" borderId="9" xfId="0" applyFont="1" applyBorder="1" applyAlignment="1" applyProtection="1">
      <alignment horizontal="center" vertical="center" wrapText="1"/>
    </xf>
    <xf numFmtId="0" fontId="27" fillId="0" borderId="0" xfId="0" applyFont="1" applyBorder="1" applyAlignment="1" applyProtection="1">
      <alignment horizontal="center" vertical="center" wrapText="1"/>
    </xf>
    <xf numFmtId="177" fontId="3" fillId="0" borderId="9"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left" vertical="top" wrapText="1"/>
    </xf>
    <xf numFmtId="0" fontId="3" fillId="0" borderId="0" xfId="0" applyNumberFormat="1" applyFont="1" applyFill="1" applyBorder="1" applyAlignment="1" applyProtection="1">
      <alignment horizontal="left" vertical="top" wrapText="1"/>
    </xf>
    <xf numFmtId="0" fontId="20" fillId="4" borderId="9" xfId="0" applyFont="1" applyFill="1" applyBorder="1" applyAlignment="1" applyProtection="1">
      <alignment horizontal="center" vertical="center"/>
    </xf>
    <xf numFmtId="0" fontId="8" fillId="5" borderId="9" xfId="0"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xf>
    <xf numFmtId="0" fontId="13" fillId="0" borderId="9" xfId="0" applyFont="1" applyFill="1" applyBorder="1" applyAlignment="1" applyProtection="1">
      <alignment vertical="center" wrapText="1"/>
    </xf>
    <xf numFmtId="0" fontId="8" fillId="5" borderId="9" xfId="0" applyFont="1" applyFill="1" applyBorder="1" applyAlignment="1" applyProtection="1">
      <alignment horizontal="left" vertical="center"/>
      <protection locked="0"/>
    </xf>
    <xf numFmtId="175" fontId="8" fillId="5" borderId="9" xfId="0" applyNumberFormat="1" applyFont="1" applyFill="1" applyBorder="1" applyAlignment="1" applyProtection="1">
      <alignment horizontal="center" vertical="center"/>
      <protection locked="0"/>
    </xf>
    <xf numFmtId="0" fontId="20" fillId="4" borderId="9" xfId="0" applyFont="1" applyFill="1" applyBorder="1" applyAlignment="1" applyProtection="1">
      <alignment horizontal="center" vertical="center" wrapText="1"/>
    </xf>
    <xf numFmtId="0" fontId="3" fillId="0" borderId="4"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3" fillId="0" borderId="6"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3" fillId="0" borderId="8" xfId="0" applyFont="1" applyBorder="1" applyAlignment="1" applyProtection="1">
      <alignment horizontal="left" vertical="top" wrapText="1"/>
    </xf>
    <xf numFmtId="0" fontId="9" fillId="0" borderId="9" xfId="0" applyFont="1" applyFill="1" applyBorder="1" applyAlignment="1" applyProtection="1">
      <alignment horizontal="left" vertical="center"/>
    </xf>
    <xf numFmtId="0" fontId="3" fillId="0" borderId="13" xfId="0" applyFont="1" applyBorder="1" applyAlignment="1" applyProtection="1">
      <alignment horizontal="left" vertical="center" wrapText="1" indent="1"/>
    </xf>
    <xf numFmtId="0" fontId="3" fillId="0" borderId="15" xfId="0" applyFont="1" applyBorder="1" applyAlignment="1" applyProtection="1">
      <alignment horizontal="left" vertical="center" wrapText="1" indent="1"/>
    </xf>
    <xf numFmtId="0" fontId="3" fillId="0" borderId="14" xfId="0" applyFont="1" applyBorder="1" applyAlignment="1" applyProtection="1">
      <alignment horizontal="left" vertical="center" wrapText="1" indent="1"/>
    </xf>
    <xf numFmtId="0" fontId="3" fillId="0" borderId="9" xfId="0" applyFont="1" applyBorder="1" applyAlignment="1" applyProtection="1">
      <alignment horizontal="center" vertical="center" wrapText="1"/>
    </xf>
    <xf numFmtId="177" fontId="3" fillId="0" borderId="10" xfId="0" applyNumberFormat="1" applyFont="1" applyFill="1" applyBorder="1" applyAlignment="1" applyProtection="1">
      <alignment horizontal="center" vertical="center"/>
    </xf>
    <xf numFmtId="177" fontId="3" fillId="0" borderId="12" xfId="0" applyNumberFormat="1" applyFont="1" applyFill="1" applyBorder="1" applyAlignment="1" applyProtection="1">
      <alignment horizontal="center" vertical="center"/>
    </xf>
    <xf numFmtId="177" fontId="3" fillId="0" borderId="11" xfId="0" applyNumberFormat="1" applyFont="1" applyFill="1" applyBorder="1" applyAlignment="1" applyProtection="1">
      <alignment horizontal="center" vertical="center"/>
    </xf>
    <xf numFmtId="176" fontId="3" fillId="0" borderId="10" xfId="0" applyNumberFormat="1" applyFont="1" applyBorder="1" applyAlignment="1" applyProtection="1">
      <alignment horizontal="center" vertical="center"/>
    </xf>
    <xf numFmtId="176" fontId="3" fillId="0" borderId="12" xfId="0" applyNumberFormat="1" applyFont="1" applyBorder="1" applyAlignment="1" applyProtection="1">
      <alignment horizontal="center" vertical="center"/>
    </xf>
    <xf numFmtId="176" fontId="3" fillId="0" borderId="11" xfId="0" applyNumberFormat="1" applyFont="1" applyBorder="1" applyAlignment="1" applyProtection="1">
      <alignment horizontal="center" vertical="center"/>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172" fontId="3" fillId="0" borderId="9" xfId="0" applyNumberFormat="1" applyFont="1" applyBorder="1" applyAlignment="1" applyProtection="1">
      <alignment horizontal="right" shrinkToFit="1"/>
    </xf>
    <xf numFmtId="172" fontId="26" fillId="0" borderId="0" xfId="0" applyNumberFormat="1" applyFont="1" applyBorder="1" applyAlignment="1" applyProtection="1">
      <alignment horizontal="center" shrinkToFi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177" fontId="3" fillId="0" borderId="9" xfId="0" applyNumberFormat="1" applyFont="1" applyBorder="1" applyAlignment="1" applyProtection="1">
      <alignment horizontal="center" vertical="center"/>
    </xf>
    <xf numFmtId="0" fontId="3" fillId="0" borderId="9" xfId="0" applyFont="1" applyBorder="1" applyAlignment="1" applyProtection="1">
      <alignment horizontal="center" vertical="center"/>
    </xf>
    <xf numFmtId="176" fontId="3" fillId="0" borderId="9" xfId="0" applyNumberFormat="1" applyFont="1" applyBorder="1" applyAlignment="1" applyProtection="1">
      <alignment horizontal="center" vertical="center"/>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5" fillId="4" borderId="10" xfId="8" applyFont="1" applyFill="1" applyBorder="1" applyAlignment="1">
      <alignment horizontal="center" vertical="center" wrapText="1"/>
    </xf>
    <xf numFmtId="0" fontId="15" fillId="4" borderId="12" xfId="8" applyFont="1" applyFill="1" applyBorder="1" applyAlignment="1">
      <alignment horizontal="center" vertical="center" wrapText="1"/>
    </xf>
    <xf numFmtId="0" fontId="15"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0" xfId="0" applyFont="1" applyFill="1" applyBorder="1" applyAlignment="1" applyProtection="1">
      <alignment horizontal="center" vertical="center"/>
    </xf>
    <xf numFmtId="0" fontId="0" fillId="0" borderId="9" xfId="0" applyBorder="1" applyAlignment="1" applyProtection="1">
      <alignment vertical="center" wrapText="1"/>
    </xf>
  </cellXfs>
  <cellStyles count="15">
    <cellStyle name="Millares 2" xfId="4"/>
    <cellStyle name="Millares 3" xfId="14"/>
    <cellStyle name="Millares 5" xfId="5"/>
    <cellStyle name="Millares 8" xfId="13"/>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oneCellAnchor>
    <xdr:from>
      <xdr:col>0</xdr:col>
      <xdr:colOff>381000</xdr:colOff>
      <xdr:row>1</xdr:row>
      <xdr:rowOff>266700</xdr:rowOff>
    </xdr:from>
    <xdr:ext cx="1284194" cy="0"/>
    <xdr:pic>
      <xdr:nvPicPr>
        <xdr:cNvPr id="2" name="45 Imagen" descr="LOGO-ICB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381000"/>
          <a:ext cx="128419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6</xdr:col>
      <xdr:colOff>720540</xdr:colOff>
      <xdr:row>1</xdr:row>
      <xdr:rowOff>144122</xdr:rowOff>
    </xdr:from>
    <xdr:to>
      <xdr:col>7</xdr:col>
      <xdr:colOff>582707</xdr:colOff>
      <xdr:row>1</xdr:row>
      <xdr:rowOff>1273548</xdr:rowOff>
    </xdr:to>
    <xdr:pic>
      <xdr:nvPicPr>
        <xdr:cNvPr id="3" name="Imagen 4"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92540" y="334622"/>
          <a:ext cx="624167" cy="43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395008</xdr:colOff>
      <xdr:row>1</xdr:row>
      <xdr:rowOff>246529</xdr:rowOff>
    </xdr:from>
    <xdr:to>
      <xdr:col>1</xdr:col>
      <xdr:colOff>1219581</xdr:colOff>
      <xdr:row>1</xdr:row>
      <xdr:rowOff>1271867</xdr:rowOff>
    </xdr:to>
    <xdr:pic>
      <xdr:nvPicPr>
        <xdr:cNvPr id="4" name="Imagen 5" descr="LOGO-ICBF"/>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7008" y="379879"/>
          <a:ext cx="36737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120464</xdr:colOff>
      <xdr:row>1</xdr:row>
      <xdr:rowOff>99666</xdr:rowOff>
    </xdr:from>
    <xdr:to>
      <xdr:col>1</xdr:col>
      <xdr:colOff>577664</xdr:colOff>
      <xdr:row>5</xdr:row>
      <xdr:rowOff>56024</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10964" y="278960"/>
          <a:ext cx="457200" cy="539064"/>
        </a:xfrm>
        <a:prstGeom prst="rect">
          <a:avLst/>
        </a:prstGeom>
        <a:noFill/>
        <a:ln w="9525">
          <a:noFill/>
          <a:miter lim="800000"/>
          <a:headEnd/>
          <a:tailEnd/>
        </a:ln>
      </xdr:spPr>
    </xdr:pic>
    <xdr:clientData/>
  </xdr:twoCellAnchor>
  <xdr:twoCellAnchor>
    <xdr:from>
      <xdr:col>26</xdr:col>
      <xdr:colOff>238685</xdr:colOff>
      <xdr:row>1</xdr:row>
      <xdr:rowOff>84044</xdr:rowOff>
    </xdr:from>
    <xdr:to>
      <xdr:col>26</xdr:col>
      <xdr:colOff>716616</xdr:colOff>
      <xdr:row>5</xdr:row>
      <xdr:rowOff>64994</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22314273" y="263338"/>
          <a:ext cx="477931" cy="56365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8"/>
  <sheetViews>
    <sheetView showGridLines="0" view="pageBreakPreview" zoomScale="85" zoomScaleNormal="85" zoomScaleSheetLayoutView="85" workbookViewId="0">
      <selection activeCell="O15" sqref="O15"/>
    </sheetView>
  </sheetViews>
  <sheetFormatPr baseColWidth="10" defaultRowHeight="12.75"/>
  <cols>
    <col min="1" max="1" width="2.7109375" style="67" customWidth="1"/>
    <col min="2" max="2" width="31.7109375" style="66" customWidth="1"/>
    <col min="3" max="3" width="40" style="66" customWidth="1"/>
    <col min="4" max="4" width="49.42578125" style="17" customWidth="1"/>
    <col min="5" max="5" width="14.42578125" style="65" customWidth="1"/>
    <col min="6" max="6" width="14.5703125" style="65" customWidth="1"/>
    <col min="7" max="7" width="16.140625" style="65" customWidth="1"/>
    <col min="8" max="8" width="14.140625" style="65" customWidth="1"/>
    <col min="9" max="9" width="14.140625" style="17" hidden="1" customWidth="1"/>
    <col min="10" max="12" width="11.42578125" style="17" customWidth="1"/>
    <col min="13" max="256" width="11.42578125" style="17"/>
    <col min="257" max="257" width="2.7109375" style="17" customWidth="1"/>
    <col min="258" max="258" width="48.7109375" style="17" customWidth="1"/>
    <col min="259" max="259" width="46.5703125" style="17" customWidth="1"/>
    <col min="260" max="260" width="66.28515625" style="17" customWidth="1"/>
    <col min="261" max="261" width="14.42578125" style="17" customWidth="1"/>
    <col min="262" max="262" width="14.5703125" style="17" customWidth="1"/>
    <col min="263" max="263" width="16.140625" style="17" customWidth="1"/>
    <col min="264" max="264" width="14.140625" style="17" customWidth="1"/>
    <col min="265" max="265" width="0" style="17" hidden="1" customWidth="1"/>
    <col min="266" max="268" width="11.42578125" style="17" customWidth="1"/>
    <col min="269" max="512" width="11.42578125" style="17"/>
    <col min="513" max="513" width="2.7109375" style="17" customWidth="1"/>
    <col min="514" max="514" width="48.7109375" style="17" customWidth="1"/>
    <col min="515" max="515" width="46.5703125" style="17" customWidth="1"/>
    <col min="516" max="516" width="66.28515625" style="17" customWidth="1"/>
    <col min="517" max="517" width="14.42578125" style="17" customWidth="1"/>
    <col min="518" max="518" width="14.5703125" style="17" customWidth="1"/>
    <col min="519" max="519" width="16.140625" style="17" customWidth="1"/>
    <col min="520" max="520" width="14.140625" style="17" customWidth="1"/>
    <col min="521" max="521" width="0" style="17" hidden="1" customWidth="1"/>
    <col min="522" max="524" width="11.42578125" style="17" customWidth="1"/>
    <col min="525" max="768" width="11.42578125" style="17"/>
    <col min="769" max="769" width="2.7109375" style="17" customWidth="1"/>
    <col min="770" max="770" width="48.7109375" style="17" customWidth="1"/>
    <col min="771" max="771" width="46.5703125" style="17" customWidth="1"/>
    <col min="772" max="772" width="66.28515625" style="17" customWidth="1"/>
    <col min="773" max="773" width="14.42578125" style="17" customWidth="1"/>
    <col min="774" max="774" width="14.5703125" style="17" customWidth="1"/>
    <col min="775" max="775" width="16.140625" style="17" customWidth="1"/>
    <col min="776" max="776" width="14.140625" style="17" customWidth="1"/>
    <col min="777" max="777" width="0" style="17" hidden="1" customWidth="1"/>
    <col min="778" max="780" width="11.42578125" style="17" customWidth="1"/>
    <col min="781" max="1024" width="11.42578125" style="17"/>
    <col min="1025" max="1025" width="2.7109375" style="17" customWidth="1"/>
    <col min="1026" max="1026" width="48.7109375" style="17" customWidth="1"/>
    <col min="1027" max="1027" width="46.5703125" style="17" customWidth="1"/>
    <col min="1028" max="1028" width="66.28515625" style="17" customWidth="1"/>
    <col min="1029" max="1029" width="14.42578125" style="17" customWidth="1"/>
    <col min="1030" max="1030" width="14.5703125" style="17" customWidth="1"/>
    <col min="1031" max="1031" width="16.140625" style="17" customWidth="1"/>
    <col min="1032" max="1032" width="14.140625" style="17" customWidth="1"/>
    <col min="1033" max="1033" width="0" style="17" hidden="1" customWidth="1"/>
    <col min="1034" max="1036" width="11.42578125" style="17" customWidth="1"/>
    <col min="1037" max="1280" width="11.42578125" style="17"/>
    <col min="1281" max="1281" width="2.7109375" style="17" customWidth="1"/>
    <col min="1282" max="1282" width="48.7109375" style="17" customWidth="1"/>
    <col min="1283" max="1283" width="46.5703125" style="17" customWidth="1"/>
    <col min="1284" max="1284" width="66.28515625" style="17" customWidth="1"/>
    <col min="1285" max="1285" width="14.42578125" style="17" customWidth="1"/>
    <col min="1286" max="1286" width="14.5703125" style="17" customWidth="1"/>
    <col min="1287" max="1287" width="16.140625" style="17" customWidth="1"/>
    <col min="1288" max="1288" width="14.140625" style="17" customWidth="1"/>
    <col min="1289" max="1289" width="0" style="17" hidden="1" customWidth="1"/>
    <col min="1290" max="1292" width="11.42578125" style="17" customWidth="1"/>
    <col min="1293" max="1536" width="11.42578125" style="17"/>
    <col min="1537" max="1537" width="2.7109375" style="17" customWidth="1"/>
    <col min="1538" max="1538" width="48.7109375" style="17" customWidth="1"/>
    <col min="1539" max="1539" width="46.5703125" style="17" customWidth="1"/>
    <col min="1540" max="1540" width="66.28515625" style="17" customWidth="1"/>
    <col min="1541" max="1541" width="14.42578125" style="17" customWidth="1"/>
    <col min="1542" max="1542" width="14.5703125" style="17" customWidth="1"/>
    <col min="1543" max="1543" width="16.140625" style="17" customWidth="1"/>
    <col min="1544" max="1544" width="14.140625" style="17" customWidth="1"/>
    <col min="1545" max="1545" width="0" style="17" hidden="1" customWidth="1"/>
    <col min="1546" max="1548" width="11.42578125" style="17" customWidth="1"/>
    <col min="1549" max="1792" width="11.42578125" style="17"/>
    <col min="1793" max="1793" width="2.7109375" style="17" customWidth="1"/>
    <col min="1794" max="1794" width="48.7109375" style="17" customWidth="1"/>
    <col min="1795" max="1795" width="46.5703125" style="17" customWidth="1"/>
    <col min="1796" max="1796" width="66.28515625" style="17" customWidth="1"/>
    <col min="1797" max="1797" width="14.42578125" style="17" customWidth="1"/>
    <col min="1798" max="1798" width="14.5703125" style="17" customWidth="1"/>
    <col min="1799" max="1799" width="16.140625" style="17" customWidth="1"/>
    <col min="1800" max="1800" width="14.140625" style="17" customWidth="1"/>
    <col min="1801" max="1801" width="0" style="17" hidden="1" customWidth="1"/>
    <col min="1802" max="1804" width="11.42578125" style="17" customWidth="1"/>
    <col min="1805" max="2048" width="11.42578125" style="17"/>
    <col min="2049" max="2049" width="2.7109375" style="17" customWidth="1"/>
    <col min="2050" max="2050" width="48.7109375" style="17" customWidth="1"/>
    <col min="2051" max="2051" width="46.5703125" style="17" customWidth="1"/>
    <col min="2052" max="2052" width="66.28515625" style="17" customWidth="1"/>
    <col min="2053" max="2053" width="14.42578125" style="17" customWidth="1"/>
    <col min="2054" max="2054" width="14.5703125" style="17" customWidth="1"/>
    <col min="2055" max="2055" width="16.140625" style="17" customWidth="1"/>
    <col min="2056" max="2056" width="14.140625" style="17" customWidth="1"/>
    <col min="2057" max="2057" width="0" style="17" hidden="1" customWidth="1"/>
    <col min="2058" max="2060" width="11.42578125" style="17" customWidth="1"/>
    <col min="2061" max="2304" width="11.42578125" style="17"/>
    <col min="2305" max="2305" width="2.7109375" style="17" customWidth="1"/>
    <col min="2306" max="2306" width="48.7109375" style="17" customWidth="1"/>
    <col min="2307" max="2307" width="46.5703125" style="17" customWidth="1"/>
    <col min="2308" max="2308" width="66.28515625" style="17" customWidth="1"/>
    <col min="2309" max="2309" width="14.42578125" style="17" customWidth="1"/>
    <col min="2310" max="2310" width="14.5703125" style="17" customWidth="1"/>
    <col min="2311" max="2311" width="16.140625" style="17" customWidth="1"/>
    <col min="2312" max="2312" width="14.140625" style="17" customWidth="1"/>
    <col min="2313" max="2313" width="0" style="17" hidden="1" customWidth="1"/>
    <col min="2314" max="2316" width="11.42578125" style="17" customWidth="1"/>
    <col min="2317" max="2560" width="11.42578125" style="17"/>
    <col min="2561" max="2561" width="2.7109375" style="17" customWidth="1"/>
    <col min="2562" max="2562" width="48.7109375" style="17" customWidth="1"/>
    <col min="2563" max="2563" width="46.5703125" style="17" customWidth="1"/>
    <col min="2564" max="2564" width="66.28515625" style="17" customWidth="1"/>
    <col min="2565" max="2565" width="14.42578125" style="17" customWidth="1"/>
    <col min="2566" max="2566" width="14.5703125" style="17" customWidth="1"/>
    <col min="2567" max="2567" width="16.140625" style="17" customWidth="1"/>
    <col min="2568" max="2568" width="14.140625" style="17" customWidth="1"/>
    <col min="2569" max="2569" width="0" style="17" hidden="1" customWidth="1"/>
    <col min="2570" max="2572" width="11.42578125" style="17" customWidth="1"/>
    <col min="2573" max="2816" width="11.42578125" style="17"/>
    <col min="2817" max="2817" width="2.7109375" style="17" customWidth="1"/>
    <col min="2818" max="2818" width="48.7109375" style="17" customWidth="1"/>
    <col min="2819" max="2819" width="46.5703125" style="17" customWidth="1"/>
    <col min="2820" max="2820" width="66.28515625" style="17" customWidth="1"/>
    <col min="2821" max="2821" width="14.42578125" style="17" customWidth="1"/>
    <col min="2822" max="2822" width="14.5703125" style="17" customWidth="1"/>
    <col min="2823" max="2823" width="16.140625" style="17" customWidth="1"/>
    <col min="2824" max="2824" width="14.140625" style="17" customWidth="1"/>
    <col min="2825" max="2825" width="0" style="17" hidden="1" customWidth="1"/>
    <col min="2826" max="2828" width="11.42578125" style="17" customWidth="1"/>
    <col min="2829" max="3072" width="11.42578125" style="17"/>
    <col min="3073" max="3073" width="2.7109375" style="17" customWidth="1"/>
    <col min="3074" max="3074" width="48.7109375" style="17" customWidth="1"/>
    <col min="3075" max="3075" width="46.5703125" style="17" customWidth="1"/>
    <col min="3076" max="3076" width="66.28515625" style="17" customWidth="1"/>
    <col min="3077" max="3077" width="14.42578125" style="17" customWidth="1"/>
    <col min="3078" max="3078" width="14.5703125" style="17" customWidth="1"/>
    <col min="3079" max="3079" width="16.140625" style="17" customWidth="1"/>
    <col min="3080" max="3080" width="14.140625" style="17" customWidth="1"/>
    <col min="3081" max="3081" width="0" style="17" hidden="1" customWidth="1"/>
    <col min="3082" max="3084" width="11.42578125" style="17" customWidth="1"/>
    <col min="3085" max="3328" width="11.42578125" style="17"/>
    <col min="3329" max="3329" width="2.7109375" style="17" customWidth="1"/>
    <col min="3330" max="3330" width="48.7109375" style="17" customWidth="1"/>
    <col min="3331" max="3331" width="46.5703125" style="17" customWidth="1"/>
    <col min="3332" max="3332" width="66.28515625" style="17" customWidth="1"/>
    <col min="3333" max="3333" width="14.42578125" style="17" customWidth="1"/>
    <col min="3334" max="3334" width="14.5703125" style="17" customWidth="1"/>
    <col min="3335" max="3335" width="16.140625" style="17" customWidth="1"/>
    <col min="3336" max="3336" width="14.140625" style="17" customWidth="1"/>
    <col min="3337" max="3337" width="0" style="17" hidden="1" customWidth="1"/>
    <col min="3338" max="3340" width="11.42578125" style="17" customWidth="1"/>
    <col min="3341" max="3584" width="11.42578125" style="17"/>
    <col min="3585" max="3585" width="2.7109375" style="17" customWidth="1"/>
    <col min="3586" max="3586" width="48.7109375" style="17" customWidth="1"/>
    <col min="3587" max="3587" width="46.5703125" style="17" customWidth="1"/>
    <col min="3588" max="3588" width="66.28515625" style="17" customWidth="1"/>
    <col min="3589" max="3589" width="14.42578125" style="17" customWidth="1"/>
    <col min="3590" max="3590" width="14.5703125" style="17" customWidth="1"/>
    <col min="3591" max="3591" width="16.140625" style="17" customWidth="1"/>
    <col min="3592" max="3592" width="14.140625" style="17" customWidth="1"/>
    <col min="3593" max="3593" width="0" style="17" hidden="1" customWidth="1"/>
    <col min="3594" max="3596" width="11.42578125" style="17" customWidth="1"/>
    <col min="3597" max="3840" width="11.42578125" style="17"/>
    <col min="3841" max="3841" width="2.7109375" style="17" customWidth="1"/>
    <col min="3842" max="3842" width="48.7109375" style="17" customWidth="1"/>
    <col min="3843" max="3843" width="46.5703125" style="17" customWidth="1"/>
    <col min="3844" max="3844" width="66.28515625" style="17" customWidth="1"/>
    <col min="3845" max="3845" width="14.42578125" style="17" customWidth="1"/>
    <col min="3846" max="3846" width="14.5703125" style="17" customWidth="1"/>
    <col min="3847" max="3847" width="16.140625" style="17" customWidth="1"/>
    <col min="3848" max="3848" width="14.140625" style="17" customWidth="1"/>
    <col min="3849" max="3849" width="0" style="17" hidden="1" customWidth="1"/>
    <col min="3850" max="3852" width="11.42578125" style="17" customWidth="1"/>
    <col min="3853" max="4096" width="11.42578125" style="17"/>
    <col min="4097" max="4097" width="2.7109375" style="17" customWidth="1"/>
    <col min="4098" max="4098" width="48.7109375" style="17" customWidth="1"/>
    <col min="4099" max="4099" width="46.5703125" style="17" customWidth="1"/>
    <col min="4100" max="4100" width="66.28515625" style="17" customWidth="1"/>
    <col min="4101" max="4101" width="14.42578125" style="17" customWidth="1"/>
    <col min="4102" max="4102" width="14.5703125" style="17" customWidth="1"/>
    <col min="4103" max="4103" width="16.140625" style="17" customWidth="1"/>
    <col min="4104" max="4104" width="14.140625" style="17" customWidth="1"/>
    <col min="4105" max="4105" width="0" style="17" hidden="1" customWidth="1"/>
    <col min="4106" max="4108" width="11.42578125" style="17" customWidth="1"/>
    <col min="4109" max="4352" width="11.42578125" style="17"/>
    <col min="4353" max="4353" width="2.7109375" style="17" customWidth="1"/>
    <col min="4354" max="4354" width="48.7109375" style="17" customWidth="1"/>
    <col min="4355" max="4355" width="46.5703125" style="17" customWidth="1"/>
    <col min="4356" max="4356" width="66.28515625" style="17" customWidth="1"/>
    <col min="4357" max="4357" width="14.42578125" style="17" customWidth="1"/>
    <col min="4358" max="4358" width="14.5703125" style="17" customWidth="1"/>
    <col min="4359" max="4359" width="16.140625" style="17" customWidth="1"/>
    <col min="4360" max="4360" width="14.140625" style="17" customWidth="1"/>
    <col min="4361" max="4361" width="0" style="17" hidden="1" customWidth="1"/>
    <col min="4362" max="4364" width="11.42578125" style="17" customWidth="1"/>
    <col min="4365" max="4608" width="11.42578125" style="17"/>
    <col min="4609" max="4609" width="2.7109375" style="17" customWidth="1"/>
    <col min="4610" max="4610" width="48.7109375" style="17" customWidth="1"/>
    <col min="4611" max="4611" width="46.5703125" style="17" customWidth="1"/>
    <col min="4612" max="4612" width="66.28515625" style="17" customWidth="1"/>
    <col min="4613" max="4613" width="14.42578125" style="17" customWidth="1"/>
    <col min="4614" max="4614" width="14.5703125" style="17" customWidth="1"/>
    <col min="4615" max="4615" width="16.140625" style="17" customWidth="1"/>
    <col min="4616" max="4616" width="14.140625" style="17" customWidth="1"/>
    <col min="4617" max="4617" width="0" style="17" hidden="1" customWidth="1"/>
    <col min="4618" max="4620" width="11.42578125" style="17" customWidth="1"/>
    <col min="4621" max="4864" width="11.42578125" style="17"/>
    <col min="4865" max="4865" width="2.7109375" style="17" customWidth="1"/>
    <col min="4866" max="4866" width="48.7109375" style="17" customWidth="1"/>
    <col min="4867" max="4867" width="46.5703125" style="17" customWidth="1"/>
    <col min="4868" max="4868" width="66.28515625" style="17" customWidth="1"/>
    <col min="4869" max="4869" width="14.42578125" style="17" customWidth="1"/>
    <col min="4870" max="4870" width="14.5703125" style="17" customWidth="1"/>
    <col min="4871" max="4871" width="16.140625" style="17" customWidth="1"/>
    <col min="4872" max="4872" width="14.140625" style="17" customWidth="1"/>
    <col min="4873" max="4873" width="0" style="17" hidden="1" customWidth="1"/>
    <col min="4874" max="4876" width="11.42578125" style="17" customWidth="1"/>
    <col min="4877" max="5120" width="11.42578125" style="17"/>
    <col min="5121" max="5121" width="2.7109375" style="17" customWidth="1"/>
    <col min="5122" max="5122" width="48.7109375" style="17" customWidth="1"/>
    <col min="5123" max="5123" width="46.5703125" style="17" customWidth="1"/>
    <col min="5124" max="5124" width="66.28515625" style="17" customWidth="1"/>
    <col min="5125" max="5125" width="14.42578125" style="17" customWidth="1"/>
    <col min="5126" max="5126" width="14.5703125" style="17" customWidth="1"/>
    <col min="5127" max="5127" width="16.140625" style="17" customWidth="1"/>
    <col min="5128" max="5128" width="14.140625" style="17" customWidth="1"/>
    <col min="5129" max="5129" width="0" style="17" hidden="1" customWidth="1"/>
    <col min="5130" max="5132" width="11.42578125" style="17" customWidth="1"/>
    <col min="5133" max="5376" width="11.42578125" style="17"/>
    <col min="5377" max="5377" width="2.7109375" style="17" customWidth="1"/>
    <col min="5378" max="5378" width="48.7109375" style="17" customWidth="1"/>
    <col min="5379" max="5379" width="46.5703125" style="17" customWidth="1"/>
    <col min="5380" max="5380" width="66.28515625" style="17" customWidth="1"/>
    <col min="5381" max="5381" width="14.42578125" style="17" customWidth="1"/>
    <col min="5382" max="5382" width="14.5703125" style="17" customWidth="1"/>
    <col min="5383" max="5383" width="16.140625" style="17" customWidth="1"/>
    <col min="5384" max="5384" width="14.140625" style="17" customWidth="1"/>
    <col min="5385" max="5385" width="0" style="17" hidden="1" customWidth="1"/>
    <col min="5386" max="5388" width="11.42578125" style="17" customWidth="1"/>
    <col min="5389" max="5632" width="11.42578125" style="17"/>
    <col min="5633" max="5633" width="2.7109375" style="17" customWidth="1"/>
    <col min="5634" max="5634" width="48.7109375" style="17" customWidth="1"/>
    <col min="5635" max="5635" width="46.5703125" style="17" customWidth="1"/>
    <col min="5636" max="5636" width="66.28515625" style="17" customWidth="1"/>
    <col min="5637" max="5637" width="14.42578125" style="17" customWidth="1"/>
    <col min="5638" max="5638" width="14.5703125" style="17" customWidth="1"/>
    <col min="5639" max="5639" width="16.140625" style="17" customWidth="1"/>
    <col min="5640" max="5640" width="14.140625" style="17" customWidth="1"/>
    <col min="5641" max="5641" width="0" style="17" hidden="1" customWidth="1"/>
    <col min="5642" max="5644" width="11.42578125" style="17" customWidth="1"/>
    <col min="5645" max="5888" width="11.42578125" style="17"/>
    <col min="5889" max="5889" width="2.7109375" style="17" customWidth="1"/>
    <col min="5890" max="5890" width="48.7109375" style="17" customWidth="1"/>
    <col min="5891" max="5891" width="46.5703125" style="17" customWidth="1"/>
    <col min="5892" max="5892" width="66.28515625" style="17" customWidth="1"/>
    <col min="5893" max="5893" width="14.42578125" style="17" customWidth="1"/>
    <col min="5894" max="5894" width="14.5703125" style="17" customWidth="1"/>
    <col min="5895" max="5895" width="16.140625" style="17" customWidth="1"/>
    <col min="5896" max="5896" width="14.140625" style="17" customWidth="1"/>
    <col min="5897" max="5897" width="0" style="17" hidden="1" customWidth="1"/>
    <col min="5898" max="5900" width="11.42578125" style="17" customWidth="1"/>
    <col min="5901" max="6144" width="11.42578125" style="17"/>
    <col min="6145" max="6145" width="2.7109375" style="17" customWidth="1"/>
    <col min="6146" max="6146" width="48.7109375" style="17" customWidth="1"/>
    <col min="6147" max="6147" width="46.5703125" style="17" customWidth="1"/>
    <col min="6148" max="6148" width="66.28515625" style="17" customWidth="1"/>
    <col min="6149" max="6149" width="14.42578125" style="17" customWidth="1"/>
    <col min="6150" max="6150" width="14.5703125" style="17" customWidth="1"/>
    <col min="6151" max="6151" width="16.140625" style="17" customWidth="1"/>
    <col min="6152" max="6152" width="14.140625" style="17" customWidth="1"/>
    <col min="6153" max="6153" width="0" style="17" hidden="1" customWidth="1"/>
    <col min="6154" max="6156" width="11.42578125" style="17" customWidth="1"/>
    <col min="6157" max="6400" width="11.42578125" style="17"/>
    <col min="6401" max="6401" width="2.7109375" style="17" customWidth="1"/>
    <col min="6402" max="6402" width="48.7109375" style="17" customWidth="1"/>
    <col min="6403" max="6403" width="46.5703125" style="17" customWidth="1"/>
    <col min="6404" max="6404" width="66.28515625" style="17" customWidth="1"/>
    <col min="6405" max="6405" width="14.42578125" style="17" customWidth="1"/>
    <col min="6406" max="6406" width="14.5703125" style="17" customWidth="1"/>
    <col min="6407" max="6407" width="16.140625" style="17" customWidth="1"/>
    <col min="6408" max="6408" width="14.140625" style="17" customWidth="1"/>
    <col min="6409" max="6409" width="0" style="17" hidden="1" customWidth="1"/>
    <col min="6410" max="6412" width="11.42578125" style="17" customWidth="1"/>
    <col min="6413" max="6656" width="11.42578125" style="17"/>
    <col min="6657" max="6657" width="2.7109375" style="17" customWidth="1"/>
    <col min="6658" max="6658" width="48.7109375" style="17" customWidth="1"/>
    <col min="6659" max="6659" width="46.5703125" style="17" customWidth="1"/>
    <col min="6660" max="6660" width="66.28515625" style="17" customWidth="1"/>
    <col min="6661" max="6661" width="14.42578125" style="17" customWidth="1"/>
    <col min="6662" max="6662" width="14.5703125" style="17" customWidth="1"/>
    <col min="6663" max="6663" width="16.140625" style="17" customWidth="1"/>
    <col min="6664" max="6664" width="14.140625" style="17" customWidth="1"/>
    <col min="6665" max="6665" width="0" style="17" hidden="1" customWidth="1"/>
    <col min="6666" max="6668" width="11.42578125" style="17" customWidth="1"/>
    <col min="6669" max="6912" width="11.42578125" style="17"/>
    <col min="6913" max="6913" width="2.7109375" style="17" customWidth="1"/>
    <col min="6914" max="6914" width="48.7109375" style="17" customWidth="1"/>
    <col min="6915" max="6915" width="46.5703125" style="17" customWidth="1"/>
    <col min="6916" max="6916" width="66.28515625" style="17" customWidth="1"/>
    <col min="6917" max="6917" width="14.42578125" style="17" customWidth="1"/>
    <col min="6918" max="6918" width="14.5703125" style="17" customWidth="1"/>
    <col min="6919" max="6919" width="16.140625" style="17" customWidth="1"/>
    <col min="6920" max="6920" width="14.140625" style="17" customWidth="1"/>
    <col min="6921" max="6921" width="0" style="17" hidden="1" customWidth="1"/>
    <col min="6922" max="6924" width="11.42578125" style="17" customWidth="1"/>
    <col min="6925" max="7168" width="11.42578125" style="17"/>
    <col min="7169" max="7169" width="2.7109375" style="17" customWidth="1"/>
    <col min="7170" max="7170" width="48.7109375" style="17" customWidth="1"/>
    <col min="7171" max="7171" width="46.5703125" style="17" customWidth="1"/>
    <col min="7172" max="7172" width="66.28515625" style="17" customWidth="1"/>
    <col min="7173" max="7173" width="14.42578125" style="17" customWidth="1"/>
    <col min="7174" max="7174" width="14.5703125" style="17" customWidth="1"/>
    <col min="7175" max="7175" width="16.140625" style="17" customWidth="1"/>
    <col min="7176" max="7176" width="14.140625" style="17" customWidth="1"/>
    <col min="7177" max="7177" width="0" style="17" hidden="1" customWidth="1"/>
    <col min="7178" max="7180" width="11.42578125" style="17" customWidth="1"/>
    <col min="7181" max="7424" width="11.42578125" style="17"/>
    <col min="7425" max="7425" width="2.7109375" style="17" customWidth="1"/>
    <col min="7426" max="7426" width="48.7109375" style="17" customWidth="1"/>
    <col min="7427" max="7427" width="46.5703125" style="17" customWidth="1"/>
    <col min="7428" max="7428" width="66.28515625" style="17" customWidth="1"/>
    <col min="7429" max="7429" width="14.42578125" style="17" customWidth="1"/>
    <col min="7430" max="7430" width="14.5703125" style="17" customWidth="1"/>
    <col min="7431" max="7431" width="16.140625" style="17" customWidth="1"/>
    <col min="7432" max="7432" width="14.140625" style="17" customWidth="1"/>
    <col min="7433" max="7433" width="0" style="17" hidden="1" customWidth="1"/>
    <col min="7434" max="7436" width="11.42578125" style="17" customWidth="1"/>
    <col min="7437" max="7680" width="11.42578125" style="17"/>
    <col min="7681" max="7681" width="2.7109375" style="17" customWidth="1"/>
    <col min="7682" max="7682" width="48.7109375" style="17" customWidth="1"/>
    <col min="7683" max="7683" width="46.5703125" style="17" customWidth="1"/>
    <col min="7684" max="7684" width="66.28515625" style="17" customWidth="1"/>
    <col min="7685" max="7685" width="14.42578125" style="17" customWidth="1"/>
    <col min="7686" max="7686" width="14.5703125" style="17" customWidth="1"/>
    <col min="7687" max="7687" width="16.140625" style="17" customWidth="1"/>
    <col min="7688" max="7688" width="14.140625" style="17" customWidth="1"/>
    <col min="7689" max="7689" width="0" style="17" hidden="1" customWidth="1"/>
    <col min="7690" max="7692" width="11.42578125" style="17" customWidth="1"/>
    <col min="7693" max="7936" width="11.42578125" style="17"/>
    <col min="7937" max="7937" width="2.7109375" style="17" customWidth="1"/>
    <col min="7938" max="7938" width="48.7109375" style="17" customWidth="1"/>
    <col min="7939" max="7939" width="46.5703125" style="17" customWidth="1"/>
    <col min="7940" max="7940" width="66.28515625" style="17" customWidth="1"/>
    <col min="7941" max="7941" width="14.42578125" style="17" customWidth="1"/>
    <col min="7942" max="7942" width="14.5703125" style="17" customWidth="1"/>
    <col min="7943" max="7943" width="16.140625" style="17" customWidth="1"/>
    <col min="7944" max="7944" width="14.140625" style="17" customWidth="1"/>
    <col min="7945" max="7945" width="0" style="17" hidden="1" customWidth="1"/>
    <col min="7946" max="7948" width="11.42578125" style="17" customWidth="1"/>
    <col min="7949" max="8192" width="11.42578125" style="17"/>
    <col min="8193" max="8193" width="2.7109375" style="17" customWidth="1"/>
    <col min="8194" max="8194" width="48.7109375" style="17" customWidth="1"/>
    <col min="8195" max="8195" width="46.5703125" style="17" customWidth="1"/>
    <col min="8196" max="8196" width="66.28515625" style="17" customWidth="1"/>
    <col min="8197" max="8197" width="14.42578125" style="17" customWidth="1"/>
    <col min="8198" max="8198" width="14.5703125" style="17" customWidth="1"/>
    <col min="8199" max="8199" width="16.140625" style="17" customWidth="1"/>
    <col min="8200" max="8200" width="14.140625" style="17" customWidth="1"/>
    <col min="8201" max="8201" width="0" style="17" hidden="1" customWidth="1"/>
    <col min="8202" max="8204" width="11.42578125" style="17" customWidth="1"/>
    <col min="8205" max="8448" width="11.42578125" style="17"/>
    <col min="8449" max="8449" width="2.7109375" style="17" customWidth="1"/>
    <col min="8450" max="8450" width="48.7109375" style="17" customWidth="1"/>
    <col min="8451" max="8451" width="46.5703125" style="17" customWidth="1"/>
    <col min="8452" max="8452" width="66.28515625" style="17" customWidth="1"/>
    <col min="8453" max="8453" width="14.42578125" style="17" customWidth="1"/>
    <col min="8454" max="8454" width="14.5703125" style="17" customWidth="1"/>
    <col min="8455" max="8455" width="16.140625" style="17" customWidth="1"/>
    <col min="8456" max="8456" width="14.140625" style="17" customWidth="1"/>
    <col min="8457" max="8457" width="0" style="17" hidden="1" customWidth="1"/>
    <col min="8458" max="8460" width="11.42578125" style="17" customWidth="1"/>
    <col min="8461" max="8704" width="11.42578125" style="17"/>
    <col min="8705" max="8705" width="2.7109375" style="17" customWidth="1"/>
    <col min="8706" max="8706" width="48.7109375" style="17" customWidth="1"/>
    <col min="8707" max="8707" width="46.5703125" style="17" customWidth="1"/>
    <col min="8708" max="8708" width="66.28515625" style="17" customWidth="1"/>
    <col min="8709" max="8709" width="14.42578125" style="17" customWidth="1"/>
    <col min="8710" max="8710" width="14.5703125" style="17" customWidth="1"/>
    <col min="8711" max="8711" width="16.140625" style="17" customWidth="1"/>
    <col min="8712" max="8712" width="14.140625" style="17" customWidth="1"/>
    <col min="8713" max="8713" width="0" style="17" hidden="1" customWidth="1"/>
    <col min="8714" max="8716" width="11.42578125" style="17" customWidth="1"/>
    <col min="8717" max="8960" width="11.42578125" style="17"/>
    <col min="8961" max="8961" width="2.7109375" style="17" customWidth="1"/>
    <col min="8962" max="8962" width="48.7109375" style="17" customWidth="1"/>
    <col min="8963" max="8963" width="46.5703125" style="17" customWidth="1"/>
    <col min="8964" max="8964" width="66.28515625" style="17" customWidth="1"/>
    <col min="8965" max="8965" width="14.42578125" style="17" customWidth="1"/>
    <col min="8966" max="8966" width="14.5703125" style="17" customWidth="1"/>
    <col min="8967" max="8967" width="16.140625" style="17" customWidth="1"/>
    <col min="8968" max="8968" width="14.140625" style="17" customWidth="1"/>
    <col min="8969" max="8969" width="0" style="17" hidden="1" customWidth="1"/>
    <col min="8970" max="8972" width="11.42578125" style="17" customWidth="1"/>
    <col min="8973" max="9216" width="11.42578125" style="17"/>
    <col min="9217" max="9217" width="2.7109375" style="17" customWidth="1"/>
    <col min="9218" max="9218" width="48.7109375" style="17" customWidth="1"/>
    <col min="9219" max="9219" width="46.5703125" style="17" customWidth="1"/>
    <col min="9220" max="9220" width="66.28515625" style="17" customWidth="1"/>
    <col min="9221" max="9221" width="14.42578125" style="17" customWidth="1"/>
    <col min="9222" max="9222" width="14.5703125" style="17" customWidth="1"/>
    <col min="9223" max="9223" width="16.140625" style="17" customWidth="1"/>
    <col min="9224" max="9224" width="14.140625" style="17" customWidth="1"/>
    <col min="9225" max="9225" width="0" style="17" hidden="1" customWidth="1"/>
    <col min="9226" max="9228" width="11.42578125" style="17" customWidth="1"/>
    <col min="9229" max="9472" width="11.42578125" style="17"/>
    <col min="9473" max="9473" width="2.7109375" style="17" customWidth="1"/>
    <col min="9474" max="9474" width="48.7109375" style="17" customWidth="1"/>
    <col min="9475" max="9475" width="46.5703125" style="17" customWidth="1"/>
    <col min="9476" max="9476" width="66.28515625" style="17" customWidth="1"/>
    <col min="9477" max="9477" width="14.42578125" style="17" customWidth="1"/>
    <col min="9478" max="9478" width="14.5703125" style="17" customWidth="1"/>
    <col min="9479" max="9479" width="16.140625" style="17" customWidth="1"/>
    <col min="9480" max="9480" width="14.140625" style="17" customWidth="1"/>
    <col min="9481" max="9481" width="0" style="17" hidden="1" customWidth="1"/>
    <col min="9482" max="9484" width="11.42578125" style="17" customWidth="1"/>
    <col min="9485" max="9728" width="11.42578125" style="17"/>
    <col min="9729" max="9729" width="2.7109375" style="17" customWidth="1"/>
    <col min="9730" max="9730" width="48.7109375" style="17" customWidth="1"/>
    <col min="9731" max="9731" width="46.5703125" style="17" customWidth="1"/>
    <col min="9732" max="9732" width="66.28515625" style="17" customWidth="1"/>
    <col min="9733" max="9733" width="14.42578125" style="17" customWidth="1"/>
    <col min="9734" max="9734" width="14.5703125" style="17" customWidth="1"/>
    <col min="9735" max="9735" width="16.140625" style="17" customWidth="1"/>
    <col min="9736" max="9736" width="14.140625" style="17" customWidth="1"/>
    <col min="9737" max="9737" width="0" style="17" hidden="1" customWidth="1"/>
    <col min="9738" max="9740" width="11.42578125" style="17" customWidth="1"/>
    <col min="9741" max="9984" width="11.42578125" style="17"/>
    <col min="9985" max="9985" width="2.7109375" style="17" customWidth="1"/>
    <col min="9986" max="9986" width="48.7109375" style="17" customWidth="1"/>
    <col min="9987" max="9987" width="46.5703125" style="17" customWidth="1"/>
    <col min="9988" max="9988" width="66.28515625" style="17" customWidth="1"/>
    <col min="9989" max="9989" width="14.42578125" style="17" customWidth="1"/>
    <col min="9990" max="9990" width="14.5703125" style="17" customWidth="1"/>
    <col min="9991" max="9991" width="16.140625" style="17" customWidth="1"/>
    <col min="9992" max="9992" width="14.140625" style="17" customWidth="1"/>
    <col min="9993" max="9993" width="0" style="17" hidden="1" customWidth="1"/>
    <col min="9994" max="9996" width="11.42578125" style="17" customWidth="1"/>
    <col min="9997" max="10240" width="11.42578125" style="17"/>
    <col min="10241" max="10241" width="2.7109375" style="17" customWidth="1"/>
    <col min="10242" max="10242" width="48.7109375" style="17" customWidth="1"/>
    <col min="10243" max="10243" width="46.5703125" style="17" customWidth="1"/>
    <col min="10244" max="10244" width="66.28515625" style="17" customWidth="1"/>
    <col min="10245" max="10245" width="14.42578125" style="17" customWidth="1"/>
    <col min="10246" max="10246" width="14.5703125" style="17" customWidth="1"/>
    <col min="10247" max="10247" width="16.140625" style="17" customWidth="1"/>
    <col min="10248" max="10248" width="14.140625" style="17" customWidth="1"/>
    <col min="10249" max="10249" width="0" style="17" hidden="1" customWidth="1"/>
    <col min="10250" max="10252" width="11.42578125" style="17" customWidth="1"/>
    <col min="10253" max="10496" width="11.42578125" style="17"/>
    <col min="10497" max="10497" width="2.7109375" style="17" customWidth="1"/>
    <col min="10498" max="10498" width="48.7109375" style="17" customWidth="1"/>
    <col min="10499" max="10499" width="46.5703125" style="17" customWidth="1"/>
    <col min="10500" max="10500" width="66.28515625" style="17" customWidth="1"/>
    <col min="10501" max="10501" width="14.42578125" style="17" customWidth="1"/>
    <col min="10502" max="10502" width="14.5703125" style="17" customWidth="1"/>
    <col min="10503" max="10503" width="16.140625" style="17" customWidth="1"/>
    <col min="10504" max="10504" width="14.140625" style="17" customWidth="1"/>
    <col min="10505" max="10505" width="0" style="17" hidden="1" customWidth="1"/>
    <col min="10506" max="10508" width="11.42578125" style="17" customWidth="1"/>
    <col min="10509" max="10752" width="11.42578125" style="17"/>
    <col min="10753" max="10753" width="2.7109375" style="17" customWidth="1"/>
    <col min="10754" max="10754" width="48.7109375" style="17" customWidth="1"/>
    <col min="10755" max="10755" width="46.5703125" style="17" customWidth="1"/>
    <col min="10756" max="10756" width="66.28515625" style="17" customWidth="1"/>
    <col min="10757" max="10757" width="14.42578125" style="17" customWidth="1"/>
    <col min="10758" max="10758" width="14.5703125" style="17" customWidth="1"/>
    <col min="10759" max="10759" width="16.140625" style="17" customWidth="1"/>
    <col min="10760" max="10760" width="14.140625" style="17" customWidth="1"/>
    <col min="10761" max="10761" width="0" style="17" hidden="1" customWidth="1"/>
    <col min="10762" max="10764" width="11.42578125" style="17" customWidth="1"/>
    <col min="10765" max="11008" width="11.42578125" style="17"/>
    <col min="11009" max="11009" width="2.7109375" style="17" customWidth="1"/>
    <col min="11010" max="11010" width="48.7109375" style="17" customWidth="1"/>
    <col min="11011" max="11011" width="46.5703125" style="17" customWidth="1"/>
    <col min="11012" max="11012" width="66.28515625" style="17" customWidth="1"/>
    <col min="11013" max="11013" width="14.42578125" style="17" customWidth="1"/>
    <col min="11014" max="11014" width="14.5703125" style="17" customWidth="1"/>
    <col min="11015" max="11015" width="16.140625" style="17" customWidth="1"/>
    <col min="11016" max="11016" width="14.140625" style="17" customWidth="1"/>
    <col min="11017" max="11017" width="0" style="17" hidden="1" customWidth="1"/>
    <col min="11018" max="11020" width="11.42578125" style="17" customWidth="1"/>
    <col min="11021" max="11264" width="11.42578125" style="17"/>
    <col min="11265" max="11265" width="2.7109375" style="17" customWidth="1"/>
    <col min="11266" max="11266" width="48.7109375" style="17" customWidth="1"/>
    <col min="11267" max="11267" width="46.5703125" style="17" customWidth="1"/>
    <col min="11268" max="11268" width="66.28515625" style="17" customWidth="1"/>
    <col min="11269" max="11269" width="14.42578125" style="17" customWidth="1"/>
    <col min="11270" max="11270" width="14.5703125" style="17" customWidth="1"/>
    <col min="11271" max="11271" width="16.140625" style="17" customWidth="1"/>
    <col min="11272" max="11272" width="14.140625" style="17" customWidth="1"/>
    <col min="11273" max="11273" width="0" style="17" hidden="1" customWidth="1"/>
    <col min="11274" max="11276" width="11.42578125" style="17" customWidth="1"/>
    <col min="11277" max="11520" width="11.42578125" style="17"/>
    <col min="11521" max="11521" width="2.7109375" style="17" customWidth="1"/>
    <col min="11522" max="11522" width="48.7109375" style="17" customWidth="1"/>
    <col min="11523" max="11523" width="46.5703125" style="17" customWidth="1"/>
    <col min="11524" max="11524" width="66.28515625" style="17" customWidth="1"/>
    <col min="11525" max="11525" width="14.42578125" style="17" customWidth="1"/>
    <col min="11526" max="11526" width="14.5703125" style="17" customWidth="1"/>
    <col min="11527" max="11527" width="16.140625" style="17" customWidth="1"/>
    <col min="11528" max="11528" width="14.140625" style="17" customWidth="1"/>
    <col min="11529" max="11529" width="0" style="17" hidden="1" customWidth="1"/>
    <col min="11530" max="11532" width="11.42578125" style="17" customWidth="1"/>
    <col min="11533" max="11776" width="11.42578125" style="17"/>
    <col min="11777" max="11777" width="2.7109375" style="17" customWidth="1"/>
    <col min="11778" max="11778" width="48.7109375" style="17" customWidth="1"/>
    <col min="11779" max="11779" width="46.5703125" style="17" customWidth="1"/>
    <col min="11780" max="11780" width="66.28515625" style="17" customWidth="1"/>
    <col min="11781" max="11781" width="14.42578125" style="17" customWidth="1"/>
    <col min="11782" max="11782" width="14.5703125" style="17" customWidth="1"/>
    <col min="11783" max="11783" width="16.140625" style="17" customWidth="1"/>
    <col min="11784" max="11784" width="14.140625" style="17" customWidth="1"/>
    <col min="11785" max="11785" width="0" style="17" hidden="1" customWidth="1"/>
    <col min="11786" max="11788" width="11.42578125" style="17" customWidth="1"/>
    <col min="11789" max="12032" width="11.42578125" style="17"/>
    <col min="12033" max="12033" width="2.7109375" style="17" customWidth="1"/>
    <col min="12034" max="12034" width="48.7109375" style="17" customWidth="1"/>
    <col min="12035" max="12035" width="46.5703125" style="17" customWidth="1"/>
    <col min="12036" max="12036" width="66.28515625" style="17" customWidth="1"/>
    <col min="12037" max="12037" width="14.42578125" style="17" customWidth="1"/>
    <col min="12038" max="12038" width="14.5703125" style="17" customWidth="1"/>
    <col min="12039" max="12039" width="16.140625" style="17" customWidth="1"/>
    <col min="12040" max="12040" width="14.140625" style="17" customWidth="1"/>
    <col min="12041" max="12041" width="0" style="17" hidden="1" customWidth="1"/>
    <col min="12042" max="12044" width="11.42578125" style="17" customWidth="1"/>
    <col min="12045" max="12288" width="11.42578125" style="17"/>
    <col min="12289" max="12289" width="2.7109375" style="17" customWidth="1"/>
    <col min="12290" max="12290" width="48.7109375" style="17" customWidth="1"/>
    <col min="12291" max="12291" width="46.5703125" style="17" customWidth="1"/>
    <col min="12292" max="12292" width="66.28515625" style="17" customWidth="1"/>
    <col min="12293" max="12293" width="14.42578125" style="17" customWidth="1"/>
    <col min="12294" max="12294" width="14.5703125" style="17" customWidth="1"/>
    <col min="12295" max="12295" width="16.140625" style="17" customWidth="1"/>
    <col min="12296" max="12296" width="14.140625" style="17" customWidth="1"/>
    <col min="12297" max="12297" width="0" style="17" hidden="1" customWidth="1"/>
    <col min="12298" max="12300" width="11.42578125" style="17" customWidth="1"/>
    <col min="12301" max="12544" width="11.42578125" style="17"/>
    <col min="12545" max="12545" width="2.7109375" style="17" customWidth="1"/>
    <col min="12546" max="12546" width="48.7109375" style="17" customWidth="1"/>
    <col min="12547" max="12547" width="46.5703125" style="17" customWidth="1"/>
    <col min="12548" max="12548" width="66.28515625" style="17" customWidth="1"/>
    <col min="12549" max="12549" width="14.42578125" style="17" customWidth="1"/>
    <col min="12550" max="12550" width="14.5703125" style="17" customWidth="1"/>
    <col min="12551" max="12551" width="16.140625" style="17" customWidth="1"/>
    <col min="12552" max="12552" width="14.140625" style="17" customWidth="1"/>
    <col min="12553" max="12553" width="0" style="17" hidden="1" customWidth="1"/>
    <col min="12554" max="12556" width="11.42578125" style="17" customWidth="1"/>
    <col min="12557" max="12800" width="11.42578125" style="17"/>
    <col min="12801" max="12801" width="2.7109375" style="17" customWidth="1"/>
    <col min="12802" max="12802" width="48.7109375" style="17" customWidth="1"/>
    <col min="12803" max="12803" width="46.5703125" style="17" customWidth="1"/>
    <col min="12804" max="12804" width="66.28515625" style="17" customWidth="1"/>
    <col min="12805" max="12805" width="14.42578125" style="17" customWidth="1"/>
    <col min="12806" max="12806" width="14.5703125" style="17" customWidth="1"/>
    <col min="12807" max="12807" width="16.140625" style="17" customWidth="1"/>
    <col min="12808" max="12808" width="14.140625" style="17" customWidth="1"/>
    <col min="12809" max="12809" width="0" style="17" hidden="1" customWidth="1"/>
    <col min="12810" max="12812" width="11.42578125" style="17" customWidth="1"/>
    <col min="12813" max="13056" width="11.42578125" style="17"/>
    <col min="13057" max="13057" width="2.7109375" style="17" customWidth="1"/>
    <col min="13058" max="13058" width="48.7109375" style="17" customWidth="1"/>
    <col min="13059" max="13059" width="46.5703125" style="17" customWidth="1"/>
    <col min="13060" max="13060" width="66.28515625" style="17" customWidth="1"/>
    <col min="13061" max="13061" width="14.42578125" style="17" customWidth="1"/>
    <col min="13062" max="13062" width="14.5703125" style="17" customWidth="1"/>
    <col min="13063" max="13063" width="16.140625" style="17" customWidth="1"/>
    <col min="13064" max="13064" width="14.140625" style="17" customWidth="1"/>
    <col min="13065" max="13065" width="0" style="17" hidden="1" customWidth="1"/>
    <col min="13066" max="13068" width="11.42578125" style="17" customWidth="1"/>
    <col min="13069" max="13312" width="11.42578125" style="17"/>
    <col min="13313" max="13313" width="2.7109375" style="17" customWidth="1"/>
    <col min="13314" max="13314" width="48.7109375" style="17" customWidth="1"/>
    <col min="13315" max="13315" width="46.5703125" style="17" customWidth="1"/>
    <col min="13316" max="13316" width="66.28515625" style="17" customWidth="1"/>
    <col min="13317" max="13317" width="14.42578125" style="17" customWidth="1"/>
    <col min="13318" max="13318" width="14.5703125" style="17" customWidth="1"/>
    <col min="13319" max="13319" width="16.140625" style="17" customWidth="1"/>
    <col min="13320" max="13320" width="14.140625" style="17" customWidth="1"/>
    <col min="13321" max="13321" width="0" style="17" hidden="1" customWidth="1"/>
    <col min="13322" max="13324" width="11.42578125" style="17" customWidth="1"/>
    <col min="13325" max="13568" width="11.42578125" style="17"/>
    <col min="13569" max="13569" width="2.7109375" style="17" customWidth="1"/>
    <col min="13570" max="13570" width="48.7109375" style="17" customWidth="1"/>
    <col min="13571" max="13571" width="46.5703125" style="17" customWidth="1"/>
    <col min="13572" max="13572" width="66.28515625" style="17" customWidth="1"/>
    <col min="13573" max="13573" width="14.42578125" style="17" customWidth="1"/>
    <col min="13574" max="13574" width="14.5703125" style="17" customWidth="1"/>
    <col min="13575" max="13575" width="16.140625" style="17" customWidth="1"/>
    <col min="13576" max="13576" width="14.140625" style="17" customWidth="1"/>
    <col min="13577" max="13577" width="0" style="17" hidden="1" customWidth="1"/>
    <col min="13578" max="13580" width="11.42578125" style="17" customWidth="1"/>
    <col min="13581" max="13824" width="11.42578125" style="17"/>
    <col min="13825" max="13825" width="2.7109375" style="17" customWidth="1"/>
    <col min="13826" max="13826" width="48.7109375" style="17" customWidth="1"/>
    <col min="13827" max="13827" width="46.5703125" style="17" customWidth="1"/>
    <col min="13828" max="13828" width="66.28515625" style="17" customWidth="1"/>
    <col min="13829" max="13829" width="14.42578125" style="17" customWidth="1"/>
    <col min="13830" max="13830" width="14.5703125" style="17" customWidth="1"/>
    <col min="13831" max="13831" width="16.140625" style="17" customWidth="1"/>
    <col min="13832" max="13832" width="14.140625" style="17" customWidth="1"/>
    <col min="13833" max="13833" width="0" style="17" hidden="1" customWidth="1"/>
    <col min="13834" max="13836" width="11.42578125" style="17" customWidth="1"/>
    <col min="13837" max="14080" width="11.42578125" style="17"/>
    <col min="14081" max="14081" width="2.7109375" style="17" customWidth="1"/>
    <col min="14082" max="14082" width="48.7109375" style="17" customWidth="1"/>
    <col min="14083" max="14083" width="46.5703125" style="17" customWidth="1"/>
    <col min="14084" max="14084" width="66.28515625" style="17" customWidth="1"/>
    <col min="14085" max="14085" width="14.42578125" style="17" customWidth="1"/>
    <col min="14086" max="14086" width="14.5703125" style="17" customWidth="1"/>
    <col min="14087" max="14087" width="16.140625" style="17" customWidth="1"/>
    <col min="14088" max="14088" width="14.140625" style="17" customWidth="1"/>
    <col min="14089" max="14089" width="0" style="17" hidden="1" customWidth="1"/>
    <col min="14090" max="14092" width="11.42578125" style="17" customWidth="1"/>
    <col min="14093" max="14336" width="11.42578125" style="17"/>
    <col min="14337" max="14337" width="2.7109375" style="17" customWidth="1"/>
    <col min="14338" max="14338" width="48.7109375" style="17" customWidth="1"/>
    <col min="14339" max="14339" width="46.5703125" style="17" customWidth="1"/>
    <col min="14340" max="14340" width="66.28515625" style="17" customWidth="1"/>
    <col min="14341" max="14341" width="14.42578125" style="17" customWidth="1"/>
    <col min="14342" max="14342" width="14.5703125" style="17" customWidth="1"/>
    <col min="14343" max="14343" width="16.140625" style="17" customWidth="1"/>
    <col min="14344" max="14344" width="14.140625" style="17" customWidth="1"/>
    <col min="14345" max="14345" width="0" style="17" hidden="1" customWidth="1"/>
    <col min="14346" max="14348" width="11.42578125" style="17" customWidth="1"/>
    <col min="14349" max="14592" width="11.42578125" style="17"/>
    <col min="14593" max="14593" width="2.7109375" style="17" customWidth="1"/>
    <col min="14594" max="14594" width="48.7109375" style="17" customWidth="1"/>
    <col min="14595" max="14595" width="46.5703125" style="17" customWidth="1"/>
    <col min="14596" max="14596" width="66.28515625" style="17" customWidth="1"/>
    <col min="14597" max="14597" width="14.42578125" style="17" customWidth="1"/>
    <col min="14598" max="14598" width="14.5703125" style="17" customWidth="1"/>
    <col min="14599" max="14599" width="16.140625" style="17" customWidth="1"/>
    <col min="14600" max="14600" width="14.140625" style="17" customWidth="1"/>
    <col min="14601" max="14601" width="0" style="17" hidden="1" customWidth="1"/>
    <col min="14602" max="14604" width="11.42578125" style="17" customWidth="1"/>
    <col min="14605" max="14848" width="11.42578125" style="17"/>
    <col min="14849" max="14849" width="2.7109375" style="17" customWidth="1"/>
    <col min="14850" max="14850" width="48.7109375" style="17" customWidth="1"/>
    <col min="14851" max="14851" width="46.5703125" style="17" customWidth="1"/>
    <col min="14852" max="14852" width="66.28515625" style="17" customWidth="1"/>
    <col min="14853" max="14853" width="14.42578125" style="17" customWidth="1"/>
    <col min="14854" max="14854" width="14.5703125" style="17" customWidth="1"/>
    <col min="14855" max="14855" width="16.140625" style="17" customWidth="1"/>
    <col min="14856" max="14856" width="14.140625" style="17" customWidth="1"/>
    <col min="14857" max="14857" width="0" style="17" hidden="1" customWidth="1"/>
    <col min="14858" max="14860" width="11.42578125" style="17" customWidth="1"/>
    <col min="14861" max="15104" width="11.42578125" style="17"/>
    <col min="15105" max="15105" width="2.7109375" style="17" customWidth="1"/>
    <col min="15106" max="15106" width="48.7109375" style="17" customWidth="1"/>
    <col min="15107" max="15107" width="46.5703125" style="17" customWidth="1"/>
    <col min="15108" max="15108" width="66.28515625" style="17" customWidth="1"/>
    <col min="15109" max="15109" width="14.42578125" style="17" customWidth="1"/>
    <col min="15110" max="15110" width="14.5703125" style="17" customWidth="1"/>
    <col min="15111" max="15111" width="16.140625" style="17" customWidth="1"/>
    <col min="15112" max="15112" width="14.140625" style="17" customWidth="1"/>
    <col min="15113" max="15113" width="0" style="17" hidden="1" customWidth="1"/>
    <col min="15114" max="15116" width="11.42578125" style="17" customWidth="1"/>
    <col min="15117" max="15360" width="11.42578125" style="17"/>
    <col min="15361" max="15361" width="2.7109375" style="17" customWidth="1"/>
    <col min="15362" max="15362" width="48.7109375" style="17" customWidth="1"/>
    <col min="15363" max="15363" width="46.5703125" style="17" customWidth="1"/>
    <col min="15364" max="15364" width="66.28515625" style="17" customWidth="1"/>
    <col min="15365" max="15365" width="14.42578125" style="17" customWidth="1"/>
    <col min="15366" max="15366" width="14.5703125" style="17" customWidth="1"/>
    <col min="15367" max="15367" width="16.140625" style="17" customWidth="1"/>
    <col min="15368" max="15368" width="14.140625" style="17" customWidth="1"/>
    <col min="15369" max="15369" width="0" style="17" hidden="1" customWidth="1"/>
    <col min="15370" max="15372" width="11.42578125" style="17" customWidth="1"/>
    <col min="15373" max="15616" width="11.42578125" style="17"/>
    <col min="15617" max="15617" width="2.7109375" style="17" customWidth="1"/>
    <col min="15618" max="15618" width="48.7109375" style="17" customWidth="1"/>
    <col min="15619" max="15619" width="46.5703125" style="17" customWidth="1"/>
    <col min="15620" max="15620" width="66.28515625" style="17" customWidth="1"/>
    <col min="15621" max="15621" width="14.42578125" style="17" customWidth="1"/>
    <col min="15622" max="15622" width="14.5703125" style="17" customWidth="1"/>
    <col min="15623" max="15623" width="16.140625" style="17" customWidth="1"/>
    <col min="15624" max="15624" width="14.140625" style="17" customWidth="1"/>
    <col min="15625" max="15625" width="0" style="17" hidden="1" customWidth="1"/>
    <col min="15626" max="15628" width="11.42578125" style="17" customWidth="1"/>
    <col min="15629" max="15872" width="11.42578125" style="17"/>
    <col min="15873" max="15873" width="2.7109375" style="17" customWidth="1"/>
    <col min="15874" max="15874" width="48.7109375" style="17" customWidth="1"/>
    <col min="15875" max="15875" width="46.5703125" style="17" customWidth="1"/>
    <col min="15876" max="15876" width="66.28515625" style="17" customWidth="1"/>
    <col min="15877" max="15877" width="14.42578125" style="17" customWidth="1"/>
    <col min="15878" max="15878" width="14.5703125" style="17" customWidth="1"/>
    <col min="15879" max="15879" width="16.140625" style="17" customWidth="1"/>
    <col min="15880" max="15880" width="14.140625" style="17" customWidth="1"/>
    <col min="15881" max="15881" width="0" style="17" hidden="1" customWidth="1"/>
    <col min="15882" max="15884" width="11.42578125" style="17" customWidth="1"/>
    <col min="15885" max="16128" width="11.42578125" style="17"/>
    <col min="16129" max="16129" width="2.7109375" style="17" customWidth="1"/>
    <col min="16130" max="16130" width="48.7109375" style="17" customWidth="1"/>
    <col min="16131" max="16131" width="46.5703125" style="17" customWidth="1"/>
    <col min="16132" max="16132" width="66.28515625" style="17" customWidth="1"/>
    <col min="16133" max="16133" width="14.42578125" style="17" customWidth="1"/>
    <col min="16134" max="16134" width="14.5703125" style="17" customWidth="1"/>
    <col min="16135" max="16135" width="16.140625" style="17" customWidth="1"/>
    <col min="16136" max="16136" width="14.140625" style="17" customWidth="1"/>
    <col min="16137" max="16137" width="0" style="17" hidden="1" customWidth="1"/>
    <col min="16138" max="16140" width="11.42578125" style="17" customWidth="1"/>
    <col min="16141" max="16384" width="11.42578125" style="17"/>
  </cols>
  <sheetData>
    <row r="2" spans="1:9" ht="120" customHeight="1">
      <c r="A2" s="88"/>
      <c r="B2" s="153" t="s">
        <v>134</v>
      </c>
      <c r="C2" s="153"/>
      <c r="D2" s="153"/>
      <c r="E2" s="153"/>
      <c r="F2" s="153"/>
      <c r="G2" s="153"/>
      <c r="H2" s="153"/>
    </row>
    <row r="3" spans="1:9" ht="14.25" customHeight="1"/>
    <row r="4" spans="1:9" ht="83.25" customHeight="1">
      <c r="B4" s="87" t="s">
        <v>133</v>
      </c>
      <c r="C4" s="86">
        <v>0.04</v>
      </c>
      <c r="D4" s="154" t="s">
        <v>132</v>
      </c>
      <c r="E4" s="155"/>
      <c r="F4" s="85">
        <v>0.01</v>
      </c>
      <c r="G4" s="84"/>
      <c r="H4" s="84"/>
    </row>
    <row r="5" spans="1:9" ht="14.25" customHeight="1"/>
    <row r="6" spans="1:9" ht="38.25" customHeight="1">
      <c r="B6" s="83"/>
      <c r="C6" s="83"/>
      <c r="D6" s="83"/>
      <c r="E6" s="156" t="s">
        <v>131</v>
      </c>
      <c r="F6" s="156"/>
      <c r="G6" s="156"/>
      <c r="H6" s="156"/>
      <c r="I6" s="157"/>
    </row>
    <row r="7" spans="1:9">
      <c r="A7" s="82"/>
      <c r="B7" s="81" t="s">
        <v>130</v>
      </c>
      <c r="C7" s="81" t="s">
        <v>106</v>
      </c>
      <c r="D7" s="80" t="s">
        <v>129</v>
      </c>
      <c r="E7" s="79">
        <v>2015</v>
      </c>
      <c r="F7" s="79">
        <v>2016</v>
      </c>
      <c r="G7" s="79">
        <v>2017</v>
      </c>
      <c r="H7" s="79">
        <v>2018</v>
      </c>
      <c r="I7" s="157"/>
    </row>
    <row r="8" spans="1:9" ht="51" customHeight="1">
      <c r="B8" s="158" t="s">
        <v>107</v>
      </c>
      <c r="C8" s="70" t="s">
        <v>128</v>
      </c>
      <c r="D8" s="70" t="s">
        <v>127</v>
      </c>
      <c r="E8" s="76">
        <v>225</v>
      </c>
      <c r="F8" s="76">
        <v>225</v>
      </c>
      <c r="G8" s="76">
        <v>225</v>
      </c>
      <c r="H8" s="76">
        <v>225</v>
      </c>
      <c r="I8" s="78"/>
    </row>
    <row r="9" spans="1:9" ht="42" customHeight="1">
      <c r="B9" s="158"/>
      <c r="C9" s="70" t="s">
        <v>126</v>
      </c>
      <c r="D9" s="70" t="s">
        <v>125</v>
      </c>
      <c r="E9" s="76">
        <v>11500</v>
      </c>
      <c r="F9" s="76">
        <f>+ROUND(((E9*0.04)+E9),0)</f>
        <v>11960</v>
      </c>
      <c r="G9" s="76">
        <f>+ROUND(((F9*0.04)+F9),0)</f>
        <v>12438</v>
      </c>
      <c r="H9" s="76">
        <f>+ROUND(((G9*0.04)+G9),0)</f>
        <v>12936</v>
      </c>
      <c r="I9" s="78" t="s">
        <v>124</v>
      </c>
    </row>
    <row r="10" spans="1:9" ht="34.5" customHeight="1">
      <c r="B10" s="152" t="s">
        <v>108</v>
      </c>
      <c r="C10" s="70" t="s">
        <v>109</v>
      </c>
      <c r="D10" s="77" t="s">
        <v>123</v>
      </c>
      <c r="E10" s="76">
        <v>50</v>
      </c>
      <c r="F10" s="75">
        <v>50</v>
      </c>
      <c r="G10" s="75">
        <v>50</v>
      </c>
      <c r="H10" s="75">
        <v>50</v>
      </c>
    </row>
    <row r="11" spans="1:9" ht="18.75" customHeight="1">
      <c r="B11" s="152"/>
      <c r="C11" s="70" t="s">
        <v>110</v>
      </c>
      <c r="D11" s="73" t="s">
        <v>122</v>
      </c>
      <c r="E11" s="76">
        <v>8420</v>
      </c>
      <c r="F11" s="75">
        <f>+ROUND(((E11*0.05)+E11),0)</f>
        <v>8841</v>
      </c>
      <c r="G11" s="75">
        <f t="shared" ref="G11:H11" si="0">+ROUND(((F11*0.05)+F11),0)</f>
        <v>9283</v>
      </c>
      <c r="H11" s="75">
        <f t="shared" si="0"/>
        <v>9747</v>
      </c>
    </row>
    <row r="12" spans="1:9">
      <c r="B12" s="152"/>
      <c r="C12" s="70" t="s">
        <v>111</v>
      </c>
      <c r="D12" s="73" t="s">
        <v>121</v>
      </c>
      <c r="E12" s="76">
        <v>5450</v>
      </c>
      <c r="F12" s="75">
        <f>+ROUND(((E12*0.05)+E12),0)</f>
        <v>5723</v>
      </c>
      <c r="G12" s="75">
        <f t="shared" ref="G12:H12" si="1">+ROUND(((F12*0.05)+F12),0)</f>
        <v>6009</v>
      </c>
      <c r="H12" s="75">
        <f t="shared" si="1"/>
        <v>6309</v>
      </c>
    </row>
    <row r="13" spans="1:9">
      <c r="B13" s="152"/>
      <c r="C13" s="70" t="s">
        <v>112</v>
      </c>
      <c r="D13" s="73" t="s">
        <v>120</v>
      </c>
      <c r="E13" s="76">
        <v>700</v>
      </c>
      <c r="F13" s="75">
        <f>+ROUND(((E13*0.05)+E13),0)</f>
        <v>735</v>
      </c>
      <c r="G13" s="75">
        <f t="shared" ref="G13:H13" si="2">+ROUND(((F13*0.05)+F13),0)</f>
        <v>772</v>
      </c>
      <c r="H13" s="75">
        <f t="shared" si="2"/>
        <v>811</v>
      </c>
    </row>
    <row r="14" spans="1:9" ht="63" customHeight="1">
      <c r="B14" s="74" t="s">
        <v>113</v>
      </c>
      <c r="C14" s="70" t="s">
        <v>119</v>
      </c>
      <c r="D14" s="73" t="s">
        <v>118</v>
      </c>
      <c r="E14" s="72">
        <v>158</v>
      </c>
      <c r="F14" s="72">
        <f>158+5</f>
        <v>163</v>
      </c>
      <c r="G14" s="72">
        <f>163+5</f>
        <v>168</v>
      </c>
      <c r="H14" s="72">
        <f>168+5</f>
        <v>173</v>
      </c>
    </row>
    <row r="15" spans="1:9">
      <c r="B15" s="71" t="s">
        <v>114</v>
      </c>
      <c r="C15" s="70" t="s">
        <v>117</v>
      </c>
      <c r="D15" s="69"/>
      <c r="E15" s="68" t="s">
        <v>116</v>
      </c>
      <c r="F15" s="68" t="s">
        <v>116</v>
      </c>
      <c r="G15" s="68" t="s">
        <v>116</v>
      </c>
      <c r="H15" s="68" t="s">
        <v>116</v>
      </c>
    </row>
    <row r="18" spans="5:8">
      <c r="E18" s="89"/>
      <c r="F18" s="89"/>
      <c r="G18" s="89"/>
      <c r="H18" s="89"/>
    </row>
  </sheetData>
  <mergeCells count="6">
    <mergeCell ref="B10:B13"/>
    <mergeCell ref="B2:H2"/>
    <mergeCell ref="D4:E4"/>
    <mergeCell ref="E6:H6"/>
    <mergeCell ref="I6:I7"/>
    <mergeCell ref="B8:B9"/>
  </mergeCells>
  <printOptions horizontalCentered="1" verticalCentered="1"/>
  <pageMargins left="0.70866141732283472" right="0.70866141732283472" top="0.35433070866141736" bottom="0.15748031496062992" header="0.31496062992125984" footer="0.31496062992125984"/>
  <pageSetup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AG43"/>
  <sheetViews>
    <sheetView showGridLines="0" tabSelected="1" zoomScale="80" zoomScaleNormal="80" zoomScaleSheetLayoutView="85" workbookViewId="0">
      <selection activeCell="F26" sqref="F26"/>
    </sheetView>
  </sheetViews>
  <sheetFormatPr baseColWidth="10" defaultRowHeight="14.25"/>
  <cols>
    <col min="1" max="1" width="2.85546875" style="90" customWidth="1"/>
    <col min="2" max="2" width="17" style="90" customWidth="1"/>
    <col min="3" max="3" width="16.7109375" style="90" customWidth="1"/>
    <col min="4" max="4" width="7.42578125" style="90" customWidth="1"/>
    <col min="5" max="5" width="5.5703125" style="90" bestFit="1" customWidth="1"/>
    <col min="6" max="7" width="8" style="90" customWidth="1"/>
    <col min="8" max="9" width="9.140625" style="90" customWidth="1"/>
    <col min="10" max="10" width="14.42578125" style="90" customWidth="1"/>
    <col min="11" max="11" width="16.5703125" style="90" customWidth="1"/>
    <col min="12" max="12" width="18" style="90" customWidth="1"/>
    <col min="13" max="14" width="9.140625" style="90" customWidth="1"/>
    <col min="15" max="15" width="14.42578125" style="90" customWidth="1"/>
    <col min="16" max="16" width="16.5703125" style="90" customWidth="1"/>
    <col min="17" max="17" width="18" style="90" customWidth="1"/>
    <col min="18" max="19" width="9.140625" style="90" customWidth="1"/>
    <col min="20" max="20" width="14.42578125" style="90" customWidth="1"/>
    <col min="21" max="21" width="16.5703125" style="90" customWidth="1"/>
    <col min="22" max="22" width="18" style="90" customWidth="1"/>
    <col min="23" max="24" width="9.140625" style="90" customWidth="1"/>
    <col min="25" max="25" width="14.42578125" style="90" customWidth="1"/>
    <col min="26" max="26" width="16.5703125" style="90" customWidth="1"/>
    <col min="27" max="27" width="18" style="90" customWidth="1"/>
    <col min="28" max="28" width="15.7109375" style="90" bestFit="1" customWidth="1"/>
    <col min="29" max="29" width="15.7109375" style="142" customWidth="1"/>
    <col min="30" max="33" width="3" style="90" bestFit="1" customWidth="1"/>
    <col min="34" max="16384" width="11.42578125" style="90"/>
  </cols>
  <sheetData>
    <row r="2" spans="2:30" ht="11.25" customHeight="1">
      <c r="B2" s="159" t="s">
        <v>143</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41"/>
    </row>
    <row r="3" spans="2:30" ht="11.25" customHeight="1">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41"/>
    </row>
    <row r="4" spans="2:30" ht="11.25" customHeight="1">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41"/>
    </row>
    <row r="5" spans="2:30" ht="11.25" customHeight="1">
      <c r="B5" s="159"/>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41"/>
    </row>
    <row r="6" spans="2:30" ht="11.25" customHeight="1">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41"/>
    </row>
    <row r="7" spans="2:30" ht="4.5" customHeight="1"/>
    <row r="8" spans="2:30" ht="33" customHeight="1">
      <c r="B8" s="170" t="s">
        <v>144</v>
      </c>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c r="AC8" s="143"/>
    </row>
    <row r="9" spans="2:30" ht="4.5" customHeight="1">
      <c r="B9" s="91"/>
      <c r="C9" s="91"/>
      <c r="D9" s="91"/>
      <c r="E9" s="91"/>
      <c r="F9" s="91"/>
      <c r="G9" s="92"/>
      <c r="H9" s="92"/>
      <c r="I9" s="92"/>
      <c r="J9" s="92"/>
    </row>
    <row r="10" spans="2:30" ht="22.5" customHeight="1">
      <c r="B10" s="166" t="s">
        <v>23</v>
      </c>
      <c r="C10" s="166"/>
      <c r="D10" s="168"/>
      <c r="E10" s="168"/>
      <c r="F10" s="168"/>
      <c r="G10" s="168"/>
      <c r="H10" s="168"/>
      <c r="I10" s="168"/>
      <c r="J10" s="168"/>
      <c r="K10" s="168"/>
      <c r="L10" s="168"/>
      <c r="M10" s="177" t="s">
        <v>92</v>
      </c>
      <c r="N10" s="177"/>
      <c r="O10" s="168"/>
      <c r="P10" s="168"/>
      <c r="Q10" s="168"/>
      <c r="R10" s="168"/>
      <c r="S10" s="168"/>
      <c r="T10" s="93" t="s">
        <v>89</v>
      </c>
      <c r="U10" s="165"/>
      <c r="V10" s="165"/>
      <c r="W10" s="167" t="s">
        <v>93</v>
      </c>
      <c r="X10" s="167"/>
      <c r="Y10" s="167"/>
      <c r="Z10" s="165"/>
      <c r="AA10" s="165"/>
      <c r="AB10" s="165"/>
      <c r="AC10" s="348"/>
    </row>
    <row r="11" spans="2:30" ht="22.5" customHeight="1">
      <c r="B11" s="166" t="s">
        <v>90</v>
      </c>
      <c r="C11" s="166"/>
      <c r="D11" s="168"/>
      <c r="E11" s="168"/>
      <c r="F11" s="168"/>
      <c r="G11" s="168"/>
      <c r="H11" s="168"/>
      <c r="I11" s="168"/>
      <c r="J11" s="124" t="s">
        <v>21</v>
      </c>
      <c r="K11" s="168"/>
      <c r="L11" s="168"/>
      <c r="M11" s="177" t="s">
        <v>20</v>
      </c>
      <c r="N11" s="177"/>
      <c r="O11" s="168"/>
      <c r="P11" s="168"/>
      <c r="Q11" s="168"/>
      <c r="R11" s="168"/>
      <c r="S11" s="168"/>
      <c r="T11" s="125" t="s">
        <v>22</v>
      </c>
      <c r="U11" s="169"/>
      <c r="V11" s="169"/>
      <c r="W11" s="167" t="s">
        <v>91</v>
      </c>
      <c r="X11" s="349"/>
      <c r="Y11" s="349"/>
      <c r="Z11" s="165"/>
      <c r="AA11" s="165"/>
      <c r="AB11" s="165"/>
      <c r="AC11" s="348"/>
    </row>
    <row r="13" spans="2:30" ht="32.25" customHeight="1">
      <c r="B13" s="164" t="s">
        <v>67</v>
      </c>
      <c r="C13" s="164"/>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44"/>
    </row>
    <row r="14" spans="2:30" ht="143.25" customHeight="1">
      <c r="B14" s="162" t="s">
        <v>161</v>
      </c>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36"/>
    </row>
    <row r="15" spans="2:30" ht="8.25" customHeight="1">
      <c r="B15" s="94"/>
      <c r="C15" s="94"/>
      <c r="D15" s="94"/>
      <c r="E15" s="94"/>
      <c r="F15" s="94"/>
      <c r="G15" s="94"/>
      <c r="H15" s="94"/>
      <c r="I15" s="94"/>
      <c r="J15" s="94"/>
      <c r="K15" s="94"/>
    </row>
    <row r="16" spans="2:30" s="100" customFormat="1" ht="12.75">
      <c r="B16" s="181" t="s">
        <v>140</v>
      </c>
      <c r="C16" s="181" t="s">
        <v>115</v>
      </c>
      <c r="D16" s="99">
        <v>2015</v>
      </c>
      <c r="E16" s="129">
        <v>2016</v>
      </c>
      <c r="F16" s="129">
        <v>2017</v>
      </c>
      <c r="G16" s="129">
        <v>2018</v>
      </c>
      <c r="H16" s="182">
        <v>2015</v>
      </c>
      <c r="I16" s="183"/>
      <c r="J16" s="183"/>
      <c r="K16" s="183"/>
      <c r="L16" s="184"/>
      <c r="M16" s="185">
        <v>2016</v>
      </c>
      <c r="N16" s="186"/>
      <c r="O16" s="186"/>
      <c r="P16" s="186"/>
      <c r="Q16" s="187"/>
      <c r="R16" s="185">
        <v>2017</v>
      </c>
      <c r="S16" s="186"/>
      <c r="T16" s="186"/>
      <c r="U16" s="186"/>
      <c r="V16" s="187"/>
      <c r="W16" s="182">
        <v>2018</v>
      </c>
      <c r="X16" s="183"/>
      <c r="Y16" s="183"/>
      <c r="Z16" s="183"/>
      <c r="AA16" s="184"/>
      <c r="AB16" s="161" t="s">
        <v>157</v>
      </c>
      <c r="AC16" s="119"/>
      <c r="AD16" s="91"/>
    </row>
    <row r="17" spans="2:33" s="100" customFormat="1" ht="15" customHeight="1">
      <c r="B17" s="181"/>
      <c r="C17" s="181"/>
      <c r="D17" s="188" t="s">
        <v>156</v>
      </c>
      <c r="E17" s="188"/>
      <c r="F17" s="188"/>
      <c r="G17" s="189"/>
      <c r="H17" s="101"/>
      <c r="I17" s="102"/>
      <c r="J17" s="102"/>
      <c r="K17" s="103" t="str">
        <f>+"Meses facturables de Operación "&amp;H16</f>
        <v>Meses facturables de Operación 2015</v>
      </c>
      <c r="L17" s="129">
        <v>12</v>
      </c>
      <c r="M17" s="101"/>
      <c r="N17" s="102"/>
      <c r="O17" s="102"/>
      <c r="P17" s="103" t="str">
        <f>+"Meses facturables de Operación "&amp;M16</f>
        <v>Meses facturables de Operación 2016</v>
      </c>
      <c r="Q17" s="129">
        <v>12</v>
      </c>
      <c r="R17" s="101"/>
      <c r="S17" s="102"/>
      <c r="T17" s="102"/>
      <c r="U17" s="103" t="str">
        <f>+"Meses facturables de Operación "&amp;R16</f>
        <v>Meses facturables de Operación 2017</v>
      </c>
      <c r="V17" s="129">
        <v>12</v>
      </c>
      <c r="W17" s="101"/>
      <c r="X17" s="102"/>
      <c r="Y17" s="102"/>
      <c r="Z17" s="103" t="str">
        <f>+"Meses facturables de Operación "&amp;W16</f>
        <v>Meses facturables de Operación 2018</v>
      </c>
      <c r="AA17" s="129">
        <v>7</v>
      </c>
      <c r="AB17" s="161"/>
      <c r="AC17" s="119"/>
      <c r="AD17" s="91"/>
    </row>
    <row r="18" spans="2:33" s="100" customFormat="1" ht="93" customHeight="1">
      <c r="B18" s="181"/>
      <c r="C18" s="181"/>
      <c r="D18" s="190"/>
      <c r="E18" s="190"/>
      <c r="F18" s="190"/>
      <c r="G18" s="191"/>
      <c r="H18" s="123" t="s">
        <v>141</v>
      </c>
      <c r="I18" s="123" t="s">
        <v>142</v>
      </c>
      <c r="J18" s="123" t="s">
        <v>138</v>
      </c>
      <c r="K18" s="123" t="s">
        <v>116</v>
      </c>
      <c r="L18" s="123" t="s">
        <v>139</v>
      </c>
      <c r="M18" s="123" t="s">
        <v>141</v>
      </c>
      <c r="N18" s="123" t="s">
        <v>142</v>
      </c>
      <c r="O18" s="123" t="s">
        <v>138</v>
      </c>
      <c r="P18" s="123" t="s">
        <v>116</v>
      </c>
      <c r="Q18" s="123" t="s">
        <v>139</v>
      </c>
      <c r="R18" s="123" t="s">
        <v>141</v>
      </c>
      <c r="S18" s="123" t="s">
        <v>142</v>
      </c>
      <c r="T18" s="123" t="s">
        <v>138</v>
      </c>
      <c r="U18" s="123" t="s">
        <v>116</v>
      </c>
      <c r="V18" s="123" t="s">
        <v>139</v>
      </c>
      <c r="W18" s="123" t="s">
        <v>141</v>
      </c>
      <c r="X18" s="123" t="s">
        <v>142</v>
      </c>
      <c r="Y18" s="123" t="s">
        <v>138</v>
      </c>
      <c r="Z18" s="123" t="s">
        <v>116</v>
      </c>
      <c r="AA18" s="123" t="s">
        <v>139</v>
      </c>
      <c r="AB18" s="161"/>
      <c r="AC18" s="119"/>
      <c r="AD18" s="160" t="s">
        <v>160</v>
      </c>
      <c r="AE18" s="160"/>
      <c r="AF18" s="160"/>
      <c r="AG18" s="160"/>
    </row>
    <row r="19" spans="2:33" s="100" customFormat="1" ht="43.5" customHeight="1">
      <c r="B19" s="104" t="s">
        <v>154</v>
      </c>
      <c r="C19" s="105"/>
      <c r="D19" s="96" t="str">
        <f>+IF($C19="","Selecc.C23",IF($C19="Usuarios",HLOOKUP(D$16,'Anexo No. 2'!$E$7:$H$14,3,0),IF($C19="Licencias",HLOOKUP(D$16,'Anexo No. 2'!$E$7:$H$14,2,0))))</f>
        <v>Selecc.C23</v>
      </c>
      <c r="E19" s="96" t="str">
        <f>+IF($C19="","Selecc.C23",IF($C19="Usuarios",HLOOKUP(E$16,'Anexo No. 2'!$E$7:$H$14,3,0),IF($C19="Licencias",HLOOKUP(E$16,'Anexo No. 2'!$E$7:$H$14,2,0))))</f>
        <v>Selecc.C23</v>
      </c>
      <c r="F19" s="96" t="str">
        <f>+IF($C19="","Selecc.C23",IF($C19="Usuarios",HLOOKUP(F$16,'Anexo No. 2'!$E$7:$H$14,3,0),IF($C19="Licencias",HLOOKUP(F$16,'Anexo No. 2'!$E$7:$H$14,2,0))))</f>
        <v>Selecc.C23</v>
      </c>
      <c r="G19" s="96" t="str">
        <f>+IF($C19="","Selecc.C23",IF($C19="Usuarios",HLOOKUP(G$16,'Anexo No. 2'!$E$7:$H$14,3,0),IF($C19="Licencias",HLOOKUP(G$16,'Anexo No. 2'!$E$7:$H$14,2,0))))</f>
        <v>Selecc.C23</v>
      </c>
      <c r="H19" s="106"/>
      <c r="I19" s="132"/>
      <c r="J19" s="107"/>
      <c r="K19" s="97">
        <f>+IF(C19=0,0,(HLOOKUP(H$16,$D$16:$G$26,4,0)))*J19</f>
        <v>0</v>
      </c>
      <c r="L19" s="97">
        <f>+K19*L$17</f>
        <v>0</v>
      </c>
      <c r="M19" s="106"/>
      <c r="N19" s="132"/>
      <c r="O19" s="107"/>
      <c r="P19" s="97">
        <f>+IF(C19=0,0,(HLOOKUP(M$16,$D$16:$G$26,4,0)))*O19</f>
        <v>0</v>
      </c>
      <c r="Q19" s="97">
        <f>+P19*Q$17</f>
        <v>0</v>
      </c>
      <c r="R19" s="106"/>
      <c r="S19" s="132"/>
      <c r="T19" s="107"/>
      <c r="U19" s="97">
        <f>+IF(C19=0,0,(HLOOKUP(R$16,$D$16:$G$26,4,0)))*T19</f>
        <v>0</v>
      </c>
      <c r="V19" s="97">
        <f>+U19*V$17</f>
        <v>0</v>
      </c>
      <c r="W19" s="106"/>
      <c r="X19" s="132"/>
      <c r="Y19" s="107"/>
      <c r="Z19" s="97">
        <f>+IF(C19=0,0,(HLOOKUP(W$16,$D$16:$G$26,4,0)))*Y19</f>
        <v>0</v>
      </c>
      <c r="AA19" s="97">
        <f>+Z19*AA$17</f>
        <v>0</v>
      </c>
      <c r="AB19" s="97">
        <f>L19+Q19+V19+AA19</f>
        <v>0</v>
      </c>
      <c r="AC19" s="108"/>
      <c r="AD19" s="150" t="e">
        <f>+L19/L$17/D19-J19</f>
        <v>#VALUE!</v>
      </c>
      <c r="AE19" s="150" t="e">
        <f>+Q19/Q$17/E19-O19</f>
        <v>#VALUE!</v>
      </c>
      <c r="AF19" s="150" t="e">
        <f>+V19/V$17/F19-T19</f>
        <v>#VALUE!</v>
      </c>
      <c r="AG19" s="150" t="e">
        <f>+AA19/AA$17/G19-Y19</f>
        <v>#VALUE!</v>
      </c>
    </row>
    <row r="20" spans="2:33" s="100" customFormat="1" ht="27" customHeight="1">
      <c r="B20" s="178" t="s">
        <v>155</v>
      </c>
      <c r="C20" s="95" t="s">
        <v>109</v>
      </c>
      <c r="D20" s="96">
        <f>+HLOOKUP(D$16,'Anexo No. 2'!$E$7:$H$15,4,0)</f>
        <v>50</v>
      </c>
      <c r="E20" s="96">
        <f>+HLOOKUP(E$16,'Anexo No. 2'!$E$7:$H$15,4,0)</f>
        <v>50</v>
      </c>
      <c r="F20" s="96">
        <f>+HLOOKUP(F$16,'Anexo No. 2'!$E$7:$H$15,4,0)</f>
        <v>50</v>
      </c>
      <c r="G20" s="96">
        <f>+HLOOKUP(G$16,'Anexo No. 2'!$E$7:$H$15,4,0)</f>
        <v>50</v>
      </c>
      <c r="H20" s="98"/>
      <c r="I20" s="98"/>
      <c r="J20" s="97">
        <f>+H20+I20</f>
        <v>0</v>
      </c>
      <c r="K20" s="97">
        <f>+IF(J20=0,0,(HLOOKUP(H$16,$D$16:$G$26,5,0)))*J20</f>
        <v>0</v>
      </c>
      <c r="L20" s="97">
        <f>+K20*L$17</f>
        <v>0</v>
      </c>
      <c r="M20" s="98"/>
      <c r="N20" s="98"/>
      <c r="O20" s="97">
        <f>+M20+N20</f>
        <v>0</v>
      </c>
      <c r="P20" s="97">
        <f>+IF(O20=0,0,(HLOOKUP(M$16,$D$16:$G$26,5,0)))*O20</f>
        <v>0</v>
      </c>
      <c r="Q20" s="97">
        <f>+P20*Q$17</f>
        <v>0</v>
      </c>
      <c r="R20" s="98"/>
      <c r="S20" s="98"/>
      <c r="T20" s="97">
        <f>+R20+S20</f>
        <v>0</v>
      </c>
      <c r="U20" s="97">
        <f>+IF(T20=0,0,(HLOOKUP(R$16,$D$16:$G$26,5,0)))*T20</f>
        <v>0</v>
      </c>
      <c r="V20" s="97">
        <f>+U20*V$17</f>
        <v>0</v>
      </c>
      <c r="W20" s="98"/>
      <c r="X20" s="98"/>
      <c r="Y20" s="97">
        <f>+W20+X20</f>
        <v>0</v>
      </c>
      <c r="Z20" s="97">
        <f>+IF(Y20=0,0,(HLOOKUP(W$16,$D$16:$G$26,5,0)))*Y20</f>
        <v>0</v>
      </c>
      <c r="AA20" s="97">
        <f>+Z20*AA$17</f>
        <v>0</v>
      </c>
      <c r="AB20" s="97">
        <f t="shared" ref="AB20:AB29" si="0">L20+Q20+V20+AA20</f>
        <v>0</v>
      </c>
      <c r="AC20" s="108"/>
      <c r="AD20" s="150">
        <f>+L20/L$17/D20-J20</f>
        <v>0</v>
      </c>
      <c r="AE20" s="150">
        <f>+Q20/Q$17/E20-O20</f>
        <v>0</v>
      </c>
      <c r="AF20" s="150">
        <f>+V20/V$17/F20-T20</f>
        <v>0</v>
      </c>
      <c r="AG20" s="150">
        <f t="shared" ref="AG20:AG25" si="1">+AA20/AA$17/G20-Y20</f>
        <v>0</v>
      </c>
    </row>
    <row r="21" spans="2:33" s="100" customFormat="1" ht="27" customHeight="1">
      <c r="B21" s="179"/>
      <c r="C21" s="95" t="s">
        <v>110</v>
      </c>
      <c r="D21" s="96">
        <f>+HLOOKUP(D$16,'Anexo No. 2'!$E$7:$H$15,5,0)</f>
        <v>8420</v>
      </c>
      <c r="E21" s="96">
        <f>+HLOOKUP(E$16,'Anexo No. 2'!$E$7:$H$15,5,0)</f>
        <v>8841</v>
      </c>
      <c r="F21" s="96">
        <f>+HLOOKUP(F$16,'Anexo No. 2'!$E$7:$H$15,5,0)</f>
        <v>9283</v>
      </c>
      <c r="G21" s="96">
        <f>+HLOOKUP(G$16,'Anexo No. 2'!$E$7:$H$15,5,0)</f>
        <v>9747</v>
      </c>
      <c r="H21" s="98"/>
      <c r="I21" s="98"/>
      <c r="J21" s="97">
        <f t="shared" ref="J21:J23" si="2">+H21+I21</f>
        <v>0</v>
      </c>
      <c r="K21" s="97">
        <f>+IF(J21=0,0,(HLOOKUP(H$16,$D$16:$G$26,6,0)))*J21</f>
        <v>0</v>
      </c>
      <c r="L21" s="97">
        <f t="shared" ref="L21:L23" si="3">+K21*L$17</f>
        <v>0</v>
      </c>
      <c r="M21" s="98"/>
      <c r="N21" s="98"/>
      <c r="O21" s="97">
        <f t="shared" ref="O21:O23" si="4">+M21+N21</f>
        <v>0</v>
      </c>
      <c r="P21" s="97">
        <f>+IF(O21=0,0,(HLOOKUP(M$16,$D$16:$G$26,6,0)))*O21</f>
        <v>0</v>
      </c>
      <c r="Q21" s="97">
        <f t="shared" ref="Q21:Q23" si="5">+P21*Q$17</f>
        <v>0</v>
      </c>
      <c r="R21" s="98"/>
      <c r="S21" s="98"/>
      <c r="T21" s="97">
        <f t="shared" ref="T21:T23" si="6">+R21+S21</f>
        <v>0</v>
      </c>
      <c r="U21" s="97">
        <f>+IF(T21=0,0,(HLOOKUP(R$16,$D$16:$G$26,6,0)))*T21</f>
        <v>0</v>
      </c>
      <c r="V21" s="97">
        <f t="shared" ref="V21:V23" si="7">+U21*V$17</f>
        <v>0</v>
      </c>
      <c r="W21" s="98"/>
      <c r="X21" s="98"/>
      <c r="Y21" s="97">
        <f t="shared" ref="Y21:Y23" si="8">+W21+X21</f>
        <v>0</v>
      </c>
      <c r="Z21" s="97">
        <f>+IF(Y21=0,0,(HLOOKUP(W$16,$D$16:$G$26,6,0)))*Y21</f>
        <v>0</v>
      </c>
      <c r="AA21" s="97">
        <f t="shared" ref="AA21:AA23" si="9">+Z21*AA$17</f>
        <v>0</v>
      </c>
      <c r="AB21" s="97">
        <f t="shared" si="0"/>
        <v>0</v>
      </c>
      <c r="AC21" s="108"/>
      <c r="AD21" s="150">
        <f>+L21/L$17/D21-J21</f>
        <v>0</v>
      </c>
      <c r="AE21" s="150">
        <f>+Q21/Q$17/E21-O21</f>
        <v>0</v>
      </c>
      <c r="AF21" s="150">
        <f>+V21/V$17/F21-T21</f>
        <v>0</v>
      </c>
      <c r="AG21" s="150">
        <f t="shared" si="1"/>
        <v>0</v>
      </c>
    </row>
    <row r="22" spans="2:33" s="100" customFormat="1" ht="26.25" customHeight="1">
      <c r="B22" s="179"/>
      <c r="C22" s="95" t="s">
        <v>111</v>
      </c>
      <c r="D22" s="96">
        <f>+HLOOKUP(D$16,'Anexo No. 2'!$E$7:$H$15,6,0)</f>
        <v>5450</v>
      </c>
      <c r="E22" s="96">
        <f>+HLOOKUP(E$16,'Anexo No. 2'!$E$7:$H$15,6,0)</f>
        <v>5723</v>
      </c>
      <c r="F22" s="96">
        <f>+HLOOKUP(F$16,'Anexo No. 2'!$E$7:$H$15,6,0)</f>
        <v>6009</v>
      </c>
      <c r="G22" s="96">
        <f>+HLOOKUP(G$16,'Anexo No. 2'!$E$7:$H$15,6,0)</f>
        <v>6309</v>
      </c>
      <c r="H22" s="98"/>
      <c r="I22" s="98"/>
      <c r="J22" s="97">
        <f t="shared" si="2"/>
        <v>0</v>
      </c>
      <c r="K22" s="97">
        <f>+IF(J22=0,0,(HLOOKUP(H$16,$D$16:$G$26,7,0)))*J22</f>
        <v>0</v>
      </c>
      <c r="L22" s="97">
        <f t="shared" si="3"/>
        <v>0</v>
      </c>
      <c r="M22" s="98"/>
      <c r="N22" s="98"/>
      <c r="O22" s="97">
        <f t="shared" si="4"/>
        <v>0</v>
      </c>
      <c r="P22" s="97">
        <f>+IF(O22=0,0,(HLOOKUP(M$16,$D$16:$G$26,7,0)))*O22</f>
        <v>0</v>
      </c>
      <c r="Q22" s="97">
        <f t="shared" si="5"/>
        <v>0</v>
      </c>
      <c r="R22" s="98"/>
      <c r="S22" s="98"/>
      <c r="T22" s="97">
        <f t="shared" si="6"/>
        <v>0</v>
      </c>
      <c r="U22" s="97">
        <f>+IF(T22=0,0,(HLOOKUP(R$16,$D$16:$G$26,7,0)))*T22</f>
        <v>0</v>
      </c>
      <c r="V22" s="97">
        <f t="shared" si="7"/>
        <v>0</v>
      </c>
      <c r="W22" s="98"/>
      <c r="X22" s="98"/>
      <c r="Y22" s="97">
        <f t="shared" si="8"/>
        <v>0</v>
      </c>
      <c r="Z22" s="97">
        <f>+IF(Y22=0,0,(HLOOKUP(W$16,$D$16:$G$26,7,0)))*Y22</f>
        <v>0</v>
      </c>
      <c r="AA22" s="97">
        <f t="shared" si="9"/>
        <v>0</v>
      </c>
      <c r="AB22" s="97">
        <f t="shared" si="0"/>
        <v>0</v>
      </c>
      <c r="AC22" s="108"/>
      <c r="AD22" s="150">
        <f>+L22/L$17/D22-J22</f>
        <v>0</v>
      </c>
      <c r="AE22" s="150">
        <f>+Q22/Q$17/E22-O22</f>
        <v>0</v>
      </c>
      <c r="AF22" s="150">
        <f>+V22/V$17/F22-T22</f>
        <v>0</v>
      </c>
      <c r="AG22" s="150">
        <f t="shared" si="1"/>
        <v>0</v>
      </c>
    </row>
    <row r="23" spans="2:33" s="100" customFormat="1" ht="27" customHeight="1">
      <c r="B23" s="179"/>
      <c r="C23" s="95" t="s">
        <v>112</v>
      </c>
      <c r="D23" s="96">
        <f>+HLOOKUP(D$16,'Anexo No. 2'!$E$7:$H$15,7,0)</f>
        <v>700</v>
      </c>
      <c r="E23" s="96">
        <f>+HLOOKUP(E$16,'Anexo No. 2'!$E$7:$H$15,7,0)</f>
        <v>735</v>
      </c>
      <c r="F23" s="96">
        <f>+HLOOKUP(F$16,'Anexo No. 2'!$E$7:$H$15,7,0)</f>
        <v>772</v>
      </c>
      <c r="G23" s="96">
        <f>+HLOOKUP(G$16,'Anexo No. 2'!$E$7:$H$15,7,0)</f>
        <v>811</v>
      </c>
      <c r="H23" s="98"/>
      <c r="I23" s="98"/>
      <c r="J23" s="97">
        <f t="shared" si="2"/>
        <v>0</v>
      </c>
      <c r="K23" s="97">
        <f>+IF(J23=0,0,(HLOOKUP(H$16,$D$16:$G$26,8,0)))*J23</f>
        <v>0</v>
      </c>
      <c r="L23" s="97">
        <f t="shared" si="3"/>
        <v>0</v>
      </c>
      <c r="M23" s="98"/>
      <c r="N23" s="98"/>
      <c r="O23" s="97">
        <f t="shared" si="4"/>
        <v>0</v>
      </c>
      <c r="P23" s="97">
        <f>+IF(O23=0,0,(HLOOKUP(M$16,$D$16:$G$26,8,0)))*O23</f>
        <v>0</v>
      </c>
      <c r="Q23" s="97">
        <f t="shared" si="5"/>
        <v>0</v>
      </c>
      <c r="R23" s="98"/>
      <c r="S23" s="98"/>
      <c r="T23" s="97">
        <f t="shared" si="6"/>
        <v>0</v>
      </c>
      <c r="U23" s="97">
        <f>+IF(T23=0,0,(HLOOKUP(R$16,$D$16:$G$26,8,0)))*T23</f>
        <v>0</v>
      </c>
      <c r="V23" s="97">
        <f t="shared" si="7"/>
        <v>0</v>
      </c>
      <c r="W23" s="98"/>
      <c r="X23" s="98"/>
      <c r="Y23" s="97">
        <f t="shared" si="8"/>
        <v>0</v>
      </c>
      <c r="Z23" s="97">
        <f>+IF(Y23=0,0,(HLOOKUP(W$16,$D$16:$G$26,8,0)))*Y23</f>
        <v>0</v>
      </c>
      <c r="AA23" s="97">
        <f t="shared" si="9"/>
        <v>0</v>
      </c>
      <c r="AB23" s="97">
        <f t="shared" si="0"/>
        <v>0</v>
      </c>
      <c r="AC23" s="108"/>
      <c r="AD23" s="150">
        <f>+L23/L$17/D23-J23</f>
        <v>0</v>
      </c>
      <c r="AE23" s="150">
        <f>+Q23/Q$17/E23-O23</f>
        <v>0</v>
      </c>
      <c r="AF23" s="150">
        <f>+V23/V$17/F23-T23</f>
        <v>0</v>
      </c>
      <c r="AG23" s="150">
        <f t="shared" si="1"/>
        <v>0</v>
      </c>
    </row>
    <row r="24" spans="2:33" s="100" customFormat="1" ht="19.5" customHeight="1">
      <c r="B24" s="180"/>
      <c r="C24" s="109" t="s">
        <v>135</v>
      </c>
      <c r="D24" s="110"/>
      <c r="E24" s="110"/>
      <c r="F24" s="110"/>
      <c r="G24" s="111"/>
      <c r="H24" s="106"/>
      <c r="I24" s="112"/>
      <c r="J24" s="113"/>
      <c r="K24" s="97">
        <f>+SUM(K20:K23)</f>
        <v>0</v>
      </c>
      <c r="L24" s="97">
        <f>+SUM(L20:L23)</f>
        <v>0</v>
      </c>
      <c r="M24" s="106"/>
      <c r="N24" s="112"/>
      <c r="O24" s="113"/>
      <c r="P24" s="97">
        <f>+SUM(P20:P23)</f>
        <v>0</v>
      </c>
      <c r="Q24" s="97">
        <f>+SUM(Q20:Q23)</f>
        <v>0</v>
      </c>
      <c r="R24" s="106"/>
      <c r="S24" s="112"/>
      <c r="T24" s="113"/>
      <c r="U24" s="97">
        <f>+SUM(U20:U23)</f>
        <v>0</v>
      </c>
      <c r="V24" s="97">
        <f>+SUM(V20:V23)</f>
        <v>0</v>
      </c>
      <c r="W24" s="106"/>
      <c r="X24" s="112"/>
      <c r="Y24" s="113"/>
      <c r="Z24" s="97">
        <f>+SUM(Z20:Z23)</f>
        <v>0</v>
      </c>
      <c r="AA24" s="97">
        <f>+SUM(AA20:AA23)</f>
        <v>0</v>
      </c>
      <c r="AB24" s="97">
        <f t="shared" si="0"/>
        <v>0</v>
      </c>
      <c r="AC24" s="108"/>
      <c r="AD24" s="150"/>
      <c r="AE24" s="150"/>
      <c r="AF24" s="150"/>
      <c r="AG24" s="150"/>
    </row>
    <row r="25" spans="2:33" s="100" customFormat="1" ht="43.5" customHeight="1">
      <c r="B25" s="104" t="s">
        <v>113</v>
      </c>
      <c r="C25" s="95" t="s">
        <v>136</v>
      </c>
      <c r="D25" s="96">
        <f>+HLOOKUP(D$16,'Anexo No. 2'!$E$7:$H$15,8,0)</f>
        <v>158</v>
      </c>
      <c r="E25" s="96">
        <f>+HLOOKUP(E$16,'Anexo No. 2'!$E$7:$H$15,8,0)</f>
        <v>163</v>
      </c>
      <c r="F25" s="96">
        <f>+HLOOKUP(F$16,'Anexo No. 2'!$E$7:$H$15,8,0)</f>
        <v>168</v>
      </c>
      <c r="G25" s="96">
        <f>+HLOOKUP(G$16,'Anexo No. 2'!$E$7:$H$15,8,0)</f>
        <v>173</v>
      </c>
      <c r="H25" s="106"/>
      <c r="I25" s="113"/>
      <c r="J25" s="107"/>
      <c r="K25" s="114">
        <f>+IF(J25=0,0,(HLOOKUP(H$16,$D$16:$G$26,10,0)))*J25</f>
        <v>0</v>
      </c>
      <c r="L25" s="114">
        <f>+K25*L$17</f>
        <v>0</v>
      </c>
      <c r="M25" s="106"/>
      <c r="N25" s="113"/>
      <c r="O25" s="107"/>
      <c r="P25" s="114">
        <f>+IF(O25=0,0,(HLOOKUP(M$16,$D$16:$G$26,10,0)))*O25</f>
        <v>0</v>
      </c>
      <c r="Q25" s="114">
        <f>+P25*Q$17</f>
        <v>0</v>
      </c>
      <c r="R25" s="106"/>
      <c r="S25" s="113"/>
      <c r="T25" s="107"/>
      <c r="U25" s="114">
        <f>+IF(T25=0,0,(HLOOKUP(R$16,$D$16:$G$26,10,0)))*T25</f>
        <v>0</v>
      </c>
      <c r="V25" s="114">
        <f>+U25*V$17</f>
        <v>0</v>
      </c>
      <c r="W25" s="106"/>
      <c r="X25" s="113"/>
      <c r="Y25" s="107"/>
      <c r="Z25" s="114">
        <f>+IF(Y25=0,0,(HLOOKUP(W$16,$D$16:$G$26,10,0)))*Y25</f>
        <v>0</v>
      </c>
      <c r="AA25" s="114">
        <f>+Z25*AA$17</f>
        <v>0</v>
      </c>
      <c r="AB25" s="97">
        <f t="shared" si="0"/>
        <v>0</v>
      </c>
      <c r="AC25" s="108"/>
      <c r="AD25" s="150">
        <f>+L25/L$17/D25-J25</f>
        <v>0</v>
      </c>
      <c r="AE25" s="150">
        <f>+Q25/Q$17/E25-O25</f>
        <v>0</v>
      </c>
      <c r="AF25" s="150">
        <f>+V25/V$17/F25-T25</f>
        <v>0</v>
      </c>
      <c r="AG25" s="150">
        <f t="shared" si="1"/>
        <v>0</v>
      </c>
    </row>
    <row r="26" spans="2:33" s="100" customFormat="1" ht="43.5" customHeight="1">
      <c r="B26" s="104" t="s">
        <v>114</v>
      </c>
      <c r="C26" s="95" t="s">
        <v>137</v>
      </c>
      <c r="D26" s="115"/>
      <c r="E26" s="116"/>
      <c r="F26" s="116"/>
      <c r="G26" s="116"/>
      <c r="H26" s="106"/>
      <c r="I26" s="112"/>
      <c r="J26" s="113"/>
      <c r="K26" s="107"/>
      <c r="L26" s="114">
        <f>+K26*L$17</f>
        <v>0</v>
      </c>
      <c r="M26" s="106"/>
      <c r="N26" s="112"/>
      <c r="O26" s="113"/>
      <c r="P26" s="107"/>
      <c r="Q26" s="114">
        <f>+P26*Q$17</f>
        <v>0</v>
      </c>
      <c r="R26" s="106"/>
      <c r="S26" s="112"/>
      <c r="T26" s="113"/>
      <c r="U26" s="107"/>
      <c r="V26" s="114">
        <f>+U26*V$17</f>
        <v>0</v>
      </c>
      <c r="W26" s="106"/>
      <c r="X26" s="112"/>
      <c r="Y26" s="113"/>
      <c r="Z26" s="107"/>
      <c r="AA26" s="114">
        <f>+Z26*AA$17</f>
        <v>0</v>
      </c>
      <c r="AB26" s="97">
        <f t="shared" si="0"/>
        <v>0</v>
      </c>
      <c r="AC26" s="108"/>
      <c r="AD26" s="150">
        <f>+L26/L$17-K26</f>
        <v>0</v>
      </c>
      <c r="AE26" s="150">
        <f>+Q26/Q$17-P26</f>
        <v>0</v>
      </c>
      <c r="AF26" s="150">
        <f>+V26/V$17-U26</f>
        <v>0</v>
      </c>
      <c r="AG26" s="150">
        <f>+AA26/AA$17-Z26</f>
        <v>0</v>
      </c>
    </row>
    <row r="27" spans="2:33" s="100" customFormat="1" ht="15" customHeight="1">
      <c r="B27" s="109" t="s">
        <v>146</v>
      </c>
      <c r="C27" s="112"/>
      <c r="D27" s="112"/>
      <c r="E27" s="112"/>
      <c r="F27" s="112"/>
      <c r="G27" s="112"/>
      <c r="H27" s="106"/>
      <c r="I27" s="112"/>
      <c r="J27" s="112"/>
      <c r="K27" s="118">
        <f>+K26+K25+K24+K19</f>
        <v>0</v>
      </c>
      <c r="L27" s="118">
        <f>+L26+L25+L24+L19</f>
        <v>0</v>
      </c>
      <c r="M27" s="106"/>
      <c r="N27" s="112"/>
      <c r="O27" s="112"/>
      <c r="P27" s="118">
        <f>+P26+P25+P24+P19</f>
        <v>0</v>
      </c>
      <c r="Q27" s="118">
        <f>+Q26+Q25+Q24+Q19</f>
        <v>0</v>
      </c>
      <c r="R27" s="106"/>
      <c r="S27" s="112"/>
      <c r="T27" s="112"/>
      <c r="U27" s="118">
        <f>+U26+U25+U24+U19</f>
        <v>0</v>
      </c>
      <c r="V27" s="118">
        <f>+V26+V25+V24+V19</f>
        <v>0</v>
      </c>
      <c r="W27" s="106"/>
      <c r="X27" s="112"/>
      <c r="Y27" s="112"/>
      <c r="Z27" s="118">
        <f>+Z26+Z25+Z24+Z19</f>
        <v>0</v>
      </c>
      <c r="AA27" s="118">
        <f>+AA26+AA25+AA24+AA19</f>
        <v>0</v>
      </c>
      <c r="AB27" s="97">
        <f t="shared" si="0"/>
        <v>0</v>
      </c>
      <c r="AC27" s="108"/>
      <c r="AD27" s="108"/>
    </row>
    <row r="28" spans="2:33" s="100" customFormat="1" ht="12.75">
      <c r="B28" s="109" t="s">
        <v>147</v>
      </c>
      <c r="C28" s="112"/>
      <c r="D28" s="112"/>
      <c r="E28" s="112"/>
      <c r="F28" s="112"/>
      <c r="G28" s="112"/>
      <c r="H28" s="106"/>
      <c r="I28" s="112"/>
      <c r="J28" s="112"/>
      <c r="K28" s="118">
        <f>+K27*16%</f>
        <v>0</v>
      </c>
      <c r="L28" s="118">
        <f>+K28*L17</f>
        <v>0</v>
      </c>
      <c r="M28" s="106"/>
      <c r="N28" s="112"/>
      <c r="O28" s="112"/>
      <c r="P28" s="118">
        <f>+P27*16%</f>
        <v>0</v>
      </c>
      <c r="Q28" s="118">
        <f>+P28*Q17</f>
        <v>0</v>
      </c>
      <c r="R28" s="106"/>
      <c r="S28" s="112"/>
      <c r="T28" s="112"/>
      <c r="U28" s="118">
        <f>+U27*16%</f>
        <v>0</v>
      </c>
      <c r="V28" s="118">
        <f>+U28*V17</f>
        <v>0</v>
      </c>
      <c r="W28" s="106"/>
      <c r="X28" s="112"/>
      <c r="Y28" s="112"/>
      <c r="Z28" s="118">
        <f>+Z27*16%</f>
        <v>0</v>
      </c>
      <c r="AA28" s="118">
        <f>+Z28*AA17</f>
        <v>0</v>
      </c>
      <c r="AB28" s="97">
        <f t="shared" si="0"/>
        <v>0</v>
      </c>
      <c r="AC28" s="108"/>
      <c r="AD28" s="108"/>
    </row>
    <row r="29" spans="2:33" s="100" customFormat="1" ht="12.75">
      <c r="B29" s="109" t="s">
        <v>148</v>
      </c>
      <c r="C29" s="112"/>
      <c r="D29" s="112"/>
      <c r="E29" s="112"/>
      <c r="F29" s="112"/>
      <c r="G29" s="112"/>
      <c r="H29" s="106"/>
      <c r="I29" s="112"/>
      <c r="J29" s="112"/>
      <c r="K29" s="118">
        <f>+K28+K27</f>
        <v>0</v>
      </c>
      <c r="L29" s="118">
        <f>+L27+L28</f>
        <v>0</v>
      </c>
      <c r="M29" s="106"/>
      <c r="N29" s="112"/>
      <c r="O29" s="112"/>
      <c r="P29" s="118">
        <f>+P28+P27</f>
        <v>0</v>
      </c>
      <c r="Q29" s="118">
        <f>+Q27+Q28</f>
        <v>0</v>
      </c>
      <c r="R29" s="106"/>
      <c r="S29" s="112"/>
      <c r="T29" s="112"/>
      <c r="U29" s="118">
        <f>+U28+U27</f>
        <v>0</v>
      </c>
      <c r="V29" s="118">
        <f>+V27+V28</f>
        <v>0</v>
      </c>
      <c r="W29" s="106"/>
      <c r="X29" s="112"/>
      <c r="Y29" s="112"/>
      <c r="Z29" s="118">
        <f>+Z28+Z27</f>
        <v>0</v>
      </c>
      <c r="AA29" s="118">
        <f>+AA27+AA28</f>
        <v>0</v>
      </c>
      <c r="AB29" s="97">
        <f t="shared" si="0"/>
        <v>0</v>
      </c>
      <c r="AC29" s="108"/>
      <c r="AD29" s="108"/>
    </row>
    <row r="30" spans="2:33">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row>
    <row r="31" spans="2:33" ht="20.25" customHeight="1">
      <c r="B31" s="137" t="s">
        <v>158</v>
      </c>
      <c r="C31" s="138"/>
      <c r="D31" s="196">
        <f>+H16</f>
        <v>2015</v>
      </c>
      <c r="E31" s="197"/>
      <c r="F31" s="197"/>
      <c r="G31" s="197"/>
      <c r="H31" s="198">
        <f>+M16</f>
        <v>2016</v>
      </c>
      <c r="I31" s="198"/>
      <c r="J31" s="198"/>
      <c r="K31" s="185">
        <f>+R16</f>
        <v>2017</v>
      </c>
      <c r="L31" s="187"/>
      <c r="M31" s="196">
        <f>+W16</f>
        <v>2018</v>
      </c>
      <c r="N31" s="197"/>
      <c r="O31" s="197"/>
      <c r="P31" s="130" t="s">
        <v>151</v>
      </c>
      <c r="Q31" s="100"/>
      <c r="R31" s="100"/>
      <c r="S31" s="100"/>
      <c r="T31" s="100"/>
      <c r="U31" s="100"/>
      <c r="V31" s="100"/>
      <c r="W31" s="100"/>
      <c r="X31" s="100"/>
      <c r="Y31" s="100"/>
      <c r="Z31" s="100"/>
      <c r="AA31" s="100"/>
    </row>
    <row r="32" spans="2:33" s="122" customFormat="1" ht="33.75" customHeight="1">
      <c r="B32" s="131" t="s">
        <v>140</v>
      </c>
      <c r="C32" s="132"/>
      <c r="D32" s="194" t="s">
        <v>150</v>
      </c>
      <c r="E32" s="195"/>
      <c r="F32" s="181" t="s">
        <v>139</v>
      </c>
      <c r="G32" s="181"/>
      <c r="H32" s="194" t="s">
        <v>150</v>
      </c>
      <c r="I32" s="195"/>
      <c r="J32" s="123" t="s">
        <v>139</v>
      </c>
      <c r="K32" s="131" t="s">
        <v>150</v>
      </c>
      <c r="L32" s="123" t="s">
        <v>139</v>
      </c>
      <c r="M32" s="194" t="s">
        <v>150</v>
      </c>
      <c r="N32" s="195"/>
      <c r="O32" s="123" t="s">
        <v>139</v>
      </c>
      <c r="P32" s="123" t="s">
        <v>152</v>
      </c>
      <c r="Q32" s="133"/>
      <c r="R32" s="133"/>
      <c r="S32" s="133"/>
      <c r="T32" s="133"/>
      <c r="U32" s="133"/>
      <c r="V32" s="133"/>
      <c r="W32" s="133"/>
      <c r="X32" s="133"/>
      <c r="Y32" s="133"/>
      <c r="Z32" s="133"/>
      <c r="AA32" s="133"/>
      <c r="AC32" s="145"/>
    </row>
    <row r="33" spans="2:29">
      <c r="B33" s="134" t="s">
        <v>149</v>
      </c>
      <c r="C33" s="135"/>
      <c r="D33" s="192">
        <f>+ROUND((K19*1.16),0)</f>
        <v>0</v>
      </c>
      <c r="E33" s="192"/>
      <c r="F33" s="192">
        <f>+D33*$L$17</f>
        <v>0</v>
      </c>
      <c r="G33" s="192"/>
      <c r="H33" s="192">
        <f>+ROUND((P19*1.16),0)</f>
        <v>0</v>
      </c>
      <c r="I33" s="192"/>
      <c r="J33" s="118">
        <f>+H33*$Q$17</f>
        <v>0</v>
      </c>
      <c r="K33" s="118">
        <f>+ROUND((U19*1.16),0)</f>
        <v>0</v>
      </c>
      <c r="L33" s="118">
        <f>+K33*$V$17</f>
        <v>0</v>
      </c>
      <c r="M33" s="192">
        <f>+ROUND((Z19*1.16),0)</f>
        <v>0</v>
      </c>
      <c r="N33" s="192"/>
      <c r="O33" s="118">
        <f>+M33*$AA$17</f>
        <v>0</v>
      </c>
      <c r="P33" s="118">
        <f>+F33+J33+L33+O33</f>
        <v>0</v>
      </c>
      <c r="Q33" s="100"/>
      <c r="R33" s="100"/>
      <c r="S33" s="100"/>
      <c r="T33" s="100"/>
      <c r="U33" s="100"/>
      <c r="V33" s="100"/>
      <c r="W33" s="100"/>
      <c r="X33" s="100"/>
      <c r="Y33" s="100"/>
      <c r="Z33" s="100"/>
      <c r="AA33" s="100"/>
    </row>
    <row r="34" spans="2:29">
      <c r="B34" s="134" t="s">
        <v>108</v>
      </c>
      <c r="C34" s="135"/>
      <c r="D34" s="192">
        <f>+ROUND((K24*1.16),0)</f>
        <v>0</v>
      </c>
      <c r="E34" s="192"/>
      <c r="F34" s="192">
        <f t="shared" ref="F34:F36" si="10">+D34*$L$17</f>
        <v>0</v>
      </c>
      <c r="G34" s="192"/>
      <c r="H34" s="192">
        <f>+ROUND((P24*1.16),0)</f>
        <v>0</v>
      </c>
      <c r="I34" s="192"/>
      <c r="J34" s="118">
        <f t="shared" ref="J34:J37" si="11">+H34*$Q$17</f>
        <v>0</v>
      </c>
      <c r="K34" s="118">
        <f>+ROUND((U24*1.16),0)</f>
        <v>0</v>
      </c>
      <c r="L34" s="118">
        <f t="shared" ref="L34:L37" si="12">+K34*$V$17</f>
        <v>0</v>
      </c>
      <c r="M34" s="192">
        <f>+ROUND((Z24*1.16),0)</f>
        <v>0</v>
      </c>
      <c r="N34" s="192"/>
      <c r="O34" s="118">
        <f t="shared" ref="O34:O37" si="13">+M34*$AA$17</f>
        <v>0</v>
      </c>
      <c r="P34" s="118">
        <f t="shared" ref="P34:P36" si="14">+F34+J34+L34+O34</f>
        <v>0</v>
      </c>
      <c r="Q34" s="100"/>
      <c r="R34" s="100"/>
      <c r="S34" s="100"/>
      <c r="T34" s="100"/>
      <c r="U34" s="100"/>
      <c r="V34" s="100"/>
      <c r="W34" s="100"/>
      <c r="X34" s="100"/>
      <c r="Y34" s="100"/>
      <c r="Z34" s="100"/>
      <c r="AA34" s="100"/>
    </row>
    <row r="35" spans="2:29">
      <c r="B35" s="134" t="s">
        <v>113</v>
      </c>
      <c r="C35" s="135"/>
      <c r="D35" s="192">
        <f>+ROUND((K25*1.16),0)</f>
        <v>0</v>
      </c>
      <c r="E35" s="192"/>
      <c r="F35" s="192">
        <f t="shared" si="10"/>
        <v>0</v>
      </c>
      <c r="G35" s="192"/>
      <c r="H35" s="192">
        <f>+ROUND((P25*1.16),0)</f>
        <v>0</v>
      </c>
      <c r="I35" s="192"/>
      <c r="J35" s="118">
        <f t="shared" si="11"/>
        <v>0</v>
      </c>
      <c r="K35" s="118">
        <f>+ROUND((U25*1.16),0)</f>
        <v>0</v>
      </c>
      <c r="L35" s="118">
        <f t="shared" si="12"/>
        <v>0</v>
      </c>
      <c r="M35" s="192">
        <f>+ROUND((Z25*1.16),0)</f>
        <v>0</v>
      </c>
      <c r="N35" s="192"/>
      <c r="O35" s="118">
        <f t="shared" si="13"/>
        <v>0</v>
      </c>
      <c r="P35" s="118">
        <f t="shared" si="14"/>
        <v>0</v>
      </c>
      <c r="Q35" s="100"/>
      <c r="R35" s="100"/>
      <c r="S35" s="100"/>
      <c r="T35" s="100"/>
      <c r="U35" s="100"/>
      <c r="V35" s="100"/>
      <c r="W35" s="100"/>
      <c r="X35" s="100"/>
      <c r="Y35" s="100"/>
      <c r="Z35" s="100"/>
      <c r="AA35" s="100"/>
    </row>
    <row r="36" spans="2:29">
      <c r="B36" s="134" t="s">
        <v>114</v>
      </c>
      <c r="C36" s="135"/>
      <c r="D36" s="192">
        <f>+ROUND((K26*1.16),0)</f>
        <v>0</v>
      </c>
      <c r="E36" s="192"/>
      <c r="F36" s="192">
        <f t="shared" si="10"/>
        <v>0</v>
      </c>
      <c r="G36" s="192"/>
      <c r="H36" s="192">
        <f>+ROUND((P26*1.16),0)</f>
        <v>0</v>
      </c>
      <c r="I36" s="192"/>
      <c r="J36" s="118">
        <f t="shared" si="11"/>
        <v>0</v>
      </c>
      <c r="K36" s="118">
        <f>+ROUND((U26*1.16),0)</f>
        <v>0</v>
      </c>
      <c r="L36" s="118">
        <f t="shared" si="12"/>
        <v>0</v>
      </c>
      <c r="M36" s="192">
        <f>+ROUND((Z26*1.16),0)</f>
        <v>0</v>
      </c>
      <c r="N36" s="192"/>
      <c r="O36" s="118">
        <f t="shared" si="13"/>
        <v>0</v>
      </c>
      <c r="P36" s="118">
        <f t="shared" si="14"/>
        <v>0</v>
      </c>
      <c r="Q36" s="100"/>
      <c r="R36" s="100"/>
      <c r="S36" s="100"/>
      <c r="T36" s="100"/>
      <c r="U36" s="100"/>
      <c r="V36" s="100"/>
      <c r="W36" s="100"/>
      <c r="X36" s="100"/>
      <c r="Y36" s="100"/>
      <c r="Z36" s="100"/>
      <c r="AA36" s="100"/>
    </row>
    <row r="37" spans="2:29">
      <c r="B37" s="134" t="s">
        <v>159</v>
      </c>
      <c r="C37" s="135"/>
      <c r="D37" s="192">
        <f>+SUM(D33:E36)</f>
        <v>0</v>
      </c>
      <c r="E37" s="192"/>
      <c r="F37" s="192">
        <f>+SUM(F33:G36)</f>
        <v>0</v>
      </c>
      <c r="G37" s="192"/>
      <c r="H37" s="192">
        <f>+SUM(H33:I36)</f>
        <v>0</v>
      </c>
      <c r="I37" s="192"/>
      <c r="J37" s="118">
        <f t="shared" si="11"/>
        <v>0</v>
      </c>
      <c r="K37" s="118">
        <f>+SUM(K33:K36)</f>
        <v>0</v>
      </c>
      <c r="L37" s="118">
        <f t="shared" si="12"/>
        <v>0</v>
      </c>
      <c r="M37" s="192">
        <f>+SUM(M33:N36)</f>
        <v>0</v>
      </c>
      <c r="N37" s="192"/>
      <c r="O37" s="118">
        <f t="shared" si="13"/>
        <v>0</v>
      </c>
      <c r="P37" s="118">
        <f>+SUM(P33:P36)</f>
        <v>0</v>
      </c>
      <c r="Q37" s="100"/>
      <c r="R37" s="100"/>
      <c r="S37" s="100"/>
      <c r="T37" s="100"/>
      <c r="U37" s="100"/>
      <c r="V37" s="100"/>
      <c r="W37" s="100"/>
      <c r="X37" s="100"/>
      <c r="Y37" s="100"/>
      <c r="Z37" s="100"/>
      <c r="AA37" s="100"/>
    </row>
    <row r="39" spans="2:29" ht="15">
      <c r="B39" s="126" t="s">
        <v>145</v>
      </c>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8"/>
      <c r="AB39" s="120"/>
      <c r="AC39" s="146"/>
    </row>
    <row r="40" spans="2:29" ht="44.25" customHeight="1">
      <c r="B40" s="171" t="s">
        <v>162</v>
      </c>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3"/>
      <c r="AB40" s="117"/>
      <c r="AC40" s="147"/>
    </row>
    <row r="41" spans="2:29" ht="40.5" customHeight="1">
      <c r="B41" s="174" t="s">
        <v>153</v>
      </c>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6"/>
      <c r="AB41" s="121"/>
      <c r="AC41" s="148"/>
    </row>
    <row r="43" spans="2:29" s="139" customFormat="1" ht="11.25">
      <c r="B43" s="151" t="s">
        <v>160</v>
      </c>
      <c r="D43" s="193">
        <f>+D37-K29</f>
        <v>0</v>
      </c>
      <c r="E43" s="193">
        <f>+D37-K29</f>
        <v>0</v>
      </c>
      <c r="F43" s="193">
        <f>+F37-L29</f>
        <v>0</v>
      </c>
      <c r="G43" s="193"/>
      <c r="H43" s="193">
        <f>+H37-P29</f>
        <v>0</v>
      </c>
      <c r="I43" s="193">
        <f>+H37-O29</f>
        <v>0</v>
      </c>
      <c r="J43" s="140">
        <f>+J37-Q29</f>
        <v>0</v>
      </c>
      <c r="K43" s="140">
        <f>+K37-U29</f>
        <v>0</v>
      </c>
      <c r="L43" s="140">
        <f>+L37-V29</f>
        <v>0</v>
      </c>
      <c r="M43" s="193">
        <f>+M37-Z29</f>
        <v>0</v>
      </c>
      <c r="N43" s="193">
        <f>+M37-T29</f>
        <v>0</v>
      </c>
      <c r="O43" s="140">
        <f>+O37-AA29</f>
        <v>0</v>
      </c>
      <c r="P43" s="140">
        <f>+P37-AB29</f>
        <v>0</v>
      </c>
      <c r="AC43" s="149"/>
    </row>
  </sheetData>
  <sheetProtection algorithmName="SHA-512" hashValue="/po73j91GhEBoZskcw5A3qr+kjPYTlO5Dkb4AnfT9NhwEgfrXwO8jTPVP8A/UEgFa7dlNbSza8A3+yMu2bpk4g==" saltValue="1KeClwYsRZ7DQ3Nn74N1Jg==" spinCount="100000" sheet="1" objects="1" scenarios="1"/>
  <mergeCells count="63">
    <mergeCell ref="K31:L31"/>
    <mergeCell ref="M31:O31"/>
    <mergeCell ref="M32:N32"/>
    <mergeCell ref="M33:N33"/>
    <mergeCell ref="M34:N34"/>
    <mergeCell ref="M35:N35"/>
    <mergeCell ref="M36:N36"/>
    <mergeCell ref="M37:N37"/>
    <mergeCell ref="M43:N43"/>
    <mergeCell ref="H37:I37"/>
    <mergeCell ref="H43:I43"/>
    <mergeCell ref="H34:I34"/>
    <mergeCell ref="H35:I35"/>
    <mergeCell ref="H36:I36"/>
    <mergeCell ref="D31:G31"/>
    <mergeCell ref="H32:I32"/>
    <mergeCell ref="H33:I33"/>
    <mergeCell ref="H31:J31"/>
    <mergeCell ref="D36:E36"/>
    <mergeCell ref="F36:G36"/>
    <mergeCell ref="F37:G37"/>
    <mergeCell ref="D43:E43"/>
    <mergeCell ref="F43:G43"/>
    <mergeCell ref="F32:G32"/>
    <mergeCell ref="F33:G33"/>
    <mergeCell ref="D34:E34"/>
    <mergeCell ref="F34:G34"/>
    <mergeCell ref="D35:E35"/>
    <mergeCell ref="F35:G35"/>
    <mergeCell ref="D33:E33"/>
    <mergeCell ref="D32:E32"/>
    <mergeCell ref="D11:I11"/>
    <mergeCell ref="K11:L11"/>
    <mergeCell ref="B8:AB8"/>
    <mergeCell ref="B40:AA40"/>
    <mergeCell ref="B41:AA41"/>
    <mergeCell ref="M10:N10"/>
    <mergeCell ref="M11:N11"/>
    <mergeCell ref="B20:B24"/>
    <mergeCell ref="B16:B18"/>
    <mergeCell ref="C16:C18"/>
    <mergeCell ref="H16:L16"/>
    <mergeCell ref="M16:Q16"/>
    <mergeCell ref="R16:V16"/>
    <mergeCell ref="W16:AA16"/>
    <mergeCell ref="D17:G18"/>
    <mergeCell ref="D37:E37"/>
    <mergeCell ref="B2:AB6"/>
    <mergeCell ref="AD18:AG18"/>
    <mergeCell ref="AB16:AB18"/>
    <mergeCell ref="B14:AB14"/>
    <mergeCell ref="B13:AB13"/>
    <mergeCell ref="Z11:AB11"/>
    <mergeCell ref="Z10:AB10"/>
    <mergeCell ref="B11:C11"/>
    <mergeCell ref="B10:C10"/>
    <mergeCell ref="W10:Y10"/>
    <mergeCell ref="W11:Y11"/>
    <mergeCell ref="U10:V10"/>
    <mergeCell ref="D10:L10"/>
    <mergeCell ref="O10:S10"/>
    <mergeCell ref="O11:S11"/>
    <mergeCell ref="U11:V11"/>
  </mergeCells>
  <dataValidations count="1">
    <dataValidation type="list" allowBlank="1" showInputMessage="1" showErrorMessage="1" promptTitle="Unidad - Herramienta de Gestión" prompt="Seleccione la Unidad de Medida, según el sistema de facturación de la herramienta suministrada" sqref="C19">
      <formula1>"Licencias,Usuarios"</formula1>
    </dataValidation>
  </dataValidations>
  <printOptions horizontalCentered="1"/>
  <pageMargins left="3.937007874015748E-2" right="3.937007874015748E-2" top="0.35433070866141736" bottom="0.35433070866141736" header="0.31496062992125984" footer="0.31496062992125984"/>
  <pageSetup scale="41" orientation="landscape" horizontalDpi="4294967295" verticalDpi="4294967295" r:id="rId1"/>
  <headerFooter>
    <oddFooter>&amp;C&amp;"Arial,Normal"&amp;8&amp;P/&amp;N&amp;R&amp;"Arial,Normal"&amp;8&amp;F</oddFooter>
  </headerFooter>
  <colBreaks count="3" manualBreakCount="3">
    <brk id="12" min="1" max="37" man="1"/>
    <brk id="17" min="1" max="37" man="1"/>
    <brk id="22" min="1" max="37"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U85"/>
  <sheetViews>
    <sheetView showGridLines="0" zoomScaleNormal="100" workbookViewId="0">
      <selection activeCell="U43" sqref="U43:AC43"/>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310" t="s">
        <v>31</v>
      </c>
      <c r="C8" s="310"/>
      <c r="D8" s="310"/>
      <c r="E8" s="310"/>
      <c r="F8" s="311"/>
      <c r="G8" s="311"/>
      <c r="H8" s="311"/>
      <c r="I8" s="311"/>
      <c r="J8" s="311"/>
      <c r="K8" s="311"/>
      <c r="L8" s="311"/>
      <c r="M8" s="311"/>
      <c r="N8" s="311"/>
      <c r="O8" s="311"/>
      <c r="P8" s="311"/>
      <c r="Q8" s="311"/>
      <c r="R8" s="311"/>
      <c r="S8" s="311"/>
      <c r="T8" s="311"/>
      <c r="U8" s="311"/>
      <c r="V8" s="311"/>
      <c r="W8" s="311"/>
      <c r="X8" s="311"/>
      <c r="Y8" s="311"/>
      <c r="Z8" s="311"/>
      <c r="AA8" s="311"/>
      <c r="AB8" s="311"/>
      <c r="AC8" s="311"/>
      <c r="AD8" s="311"/>
      <c r="AE8" s="311"/>
      <c r="AF8" s="311"/>
      <c r="AG8" s="311"/>
      <c r="AH8" s="311"/>
      <c r="AI8" s="311"/>
      <c r="AJ8" s="311"/>
      <c r="AK8" s="311"/>
      <c r="AL8" s="311"/>
      <c r="AM8" s="311"/>
      <c r="AN8" s="311"/>
      <c r="AO8" s="311"/>
    </row>
    <row r="9" spans="2:41" ht="6.75" customHeight="1"/>
    <row r="10" spans="2:41" ht="16.5" customHeight="1">
      <c r="B10" s="312" t="s">
        <v>32</v>
      </c>
      <c r="C10" s="313"/>
      <c r="D10" s="313"/>
      <c r="E10" s="314"/>
      <c r="F10" s="282"/>
      <c r="G10" s="283"/>
      <c r="H10" s="283"/>
      <c r="I10" s="283"/>
      <c r="J10" s="283"/>
      <c r="K10" s="283"/>
      <c r="L10" s="284"/>
      <c r="M10" s="249" t="s">
        <v>33</v>
      </c>
      <c r="N10" s="250"/>
      <c r="O10" s="250"/>
      <c r="P10" s="250"/>
      <c r="Q10" s="250"/>
      <c r="R10" s="250"/>
      <c r="S10" s="250"/>
      <c r="T10" s="251"/>
      <c r="U10" s="318"/>
      <c r="V10" s="319"/>
      <c r="W10" s="319"/>
      <c r="X10" s="319"/>
      <c r="Y10" s="319"/>
      <c r="Z10" s="319"/>
      <c r="AA10" s="319"/>
      <c r="AB10" s="319"/>
      <c r="AC10" s="320"/>
      <c r="AD10" s="312" t="s">
        <v>34</v>
      </c>
      <c r="AE10" s="313"/>
      <c r="AF10" s="313"/>
      <c r="AG10" s="313"/>
      <c r="AH10" s="313"/>
      <c r="AI10" s="313"/>
      <c r="AJ10" s="314"/>
      <c r="AK10" s="324"/>
      <c r="AL10" s="325"/>
      <c r="AM10" s="325"/>
      <c r="AN10" s="325"/>
      <c r="AO10" s="326"/>
    </row>
    <row r="11" spans="2:41" ht="16.5" customHeight="1">
      <c r="B11" s="315"/>
      <c r="C11" s="316"/>
      <c r="D11" s="316"/>
      <c r="E11" s="317"/>
      <c r="F11" s="288"/>
      <c r="G11" s="289"/>
      <c r="H11" s="289"/>
      <c r="I11" s="289"/>
      <c r="J11" s="289"/>
      <c r="K11" s="289"/>
      <c r="L11" s="290"/>
      <c r="M11" s="252"/>
      <c r="N11" s="253"/>
      <c r="O11" s="253"/>
      <c r="P11" s="253"/>
      <c r="Q11" s="253"/>
      <c r="R11" s="253"/>
      <c r="S11" s="253"/>
      <c r="T11" s="254"/>
      <c r="U11" s="321"/>
      <c r="V11" s="322"/>
      <c r="W11" s="322"/>
      <c r="X11" s="322"/>
      <c r="Y11" s="322"/>
      <c r="Z11" s="322"/>
      <c r="AA11" s="322"/>
      <c r="AB11" s="322"/>
      <c r="AC11" s="323"/>
      <c r="AD11" s="304" t="s">
        <v>79</v>
      </c>
      <c r="AE11" s="304"/>
      <c r="AF11" s="304"/>
      <c r="AG11" s="304"/>
      <c r="AH11" s="304"/>
      <c r="AI11" s="304"/>
      <c r="AJ11" s="304"/>
      <c r="AK11" s="324"/>
      <c r="AL11" s="325"/>
      <c r="AM11" s="325"/>
      <c r="AN11" s="325"/>
      <c r="AO11" s="326"/>
    </row>
    <row r="12" spans="2:41" ht="16.5" customHeight="1">
      <c r="B12" s="203" t="s">
        <v>35</v>
      </c>
      <c r="C12" s="203"/>
      <c r="D12" s="203"/>
      <c r="E12" s="203"/>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row>
    <row r="13" spans="2:41" ht="16.5" customHeight="1">
      <c r="B13" s="203" t="s">
        <v>14</v>
      </c>
      <c r="C13" s="203"/>
      <c r="D13" s="203"/>
      <c r="E13" s="203"/>
      <c r="F13" s="204"/>
      <c r="G13" s="204"/>
      <c r="H13" s="204"/>
      <c r="I13" s="204"/>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row>
    <row r="14" spans="2:41" ht="16.5" customHeight="1">
      <c r="B14" s="249" t="s">
        <v>36</v>
      </c>
      <c r="C14" s="250"/>
      <c r="D14" s="250"/>
      <c r="E14" s="251"/>
      <c r="F14" s="296" t="s">
        <v>37</v>
      </c>
      <c r="G14" s="297"/>
      <c r="H14" s="297"/>
      <c r="I14" s="297"/>
      <c r="J14" s="297"/>
      <c r="K14" s="300"/>
      <c r="L14" s="300"/>
      <c r="M14" s="300"/>
      <c r="N14" s="300"/>
      <c r="O14" s="300"/>
      <c r="P14" s="300"/>
      <c r="Q14" s="300"/>
      <c r="R14" s="300"/>
      <c r="S14" s="300"/>
      <c r="T14" s="299"/>
      <c r="U14" s="296" t="s">
        <v>63</v>
      </c>
      <c r="V14" s="297"/>
      <c r="W14" s="297"/>
      <c r="X14" s="297"/>
      <c r="Y14" s="297"/>
      <c r="Z14" s="297"/>
      <c r="AA14" s="297"/>
      <c r="AB14" s="297"/>
      <c r="AC14" s="297"/>
      <c r="AD14" s="297"/>
      <c r="AE14" s="297"/>
      <c r="AF14" s="297"/>
      <c r="AG14" s="297"/>
      <c r="AH14" s="297"/>
      <c r="AI14" s="297"/>
      <c r="AJ14" s="298"/>
      <c r="AK14" s="307" t="s">
        <v>38</v>
      </c>
      <c r="AL14" s="308"/>
      <c r="AM14" s="308"/>
      <c r="AN14" s="308"/>
      <c r="AO14" s="309"/>
    </row>
    <row r="15" spans="2:41" ht="16.5" customHeight="1">
      <c r="B15" s="252"/>
      <c r="C15" s="253"/>
      <c r="D15" s="253"/>
      <c r="E15" s="254"/>
      <c r="F15" s="264"/>
      <c r="G15" s="265"/>
      <c r="H15" s="265"/>
      <c r="I15" s="265"/>
      <c r="J15" s="265"/>
      <c r="K15" s="265"/>
      <c r="L15" s="265"/>
      <c r="M15" s="265"/>
      <c r="N15" s="265"/>
      <c r="O15" s="265"/>
      <c r="P15" s="265"/>
      <c r="Q15" s="265"/>
      <c r="R15" s="265"/>
      <c r="S15" s="265"/>
      <c r="T15" s="266"/>
      <c r="U15" s="264"/>
      <c r="V15" s="265"/>
      <c r="W15" s="265"/>
      <c r="X15" s="265"/>
      <c r="Y15" s="265"/>
      <c r="Z15" s="265"/>
      <c r="AA15" s="265"/>
      <c r="AB15" s="265"/>
      <c r="AC15" s="265"/>
      <c r="AD15" s="265"/>
      <c r="AE15" s="265"/>
      <c r="AF15" s="265"/>
      <c r="AG15" s="265"/>
      <c r="AH15" s="265"/>
      <c r="AI15" s="265"/>
      <c r="AJ15" s="266"/>
      <c r="AK15" s="264"/>
      <c r="AL15" s="265"/>
      <c r="AM15" s="265"/>
      <c r="AN15" s="265"/>
      <c r="AO15" s="266"/>
    </row>
    <row r="16" spans="2:41" ht="16.5" customHeight="1">
      <c r="B16" s="249" t="s">
        <v>80</v>
      </c>
      <c r="C16" s="250"/>
      <c r="D16" s="250"/>
      <c r="E16" s="251"/>
      <c r="F16" s="304" t="s">
        <v>39</v>
      </c>
      <c r="G16" s="304"/>
      <c r="H16" s="304"/>
      <c r="I16" s="304"/>
      <c r="J16" s="304"/>
      <c r="K16" s="305"/>
      <c r="L16" s="305"/>
      <c r="M16" s="305"/>
      <c r="N16" s="305"/>
      <c r="O16" s="305"/>
      <c r="P16" s="305"/>
      <c r="Q16" s="305"/>
      <c r="R16" s="305"/>
      <c r="S16" s="305"/>
      <c r="T16" s="305"/>
      <c r="U16" s="296" t="s">
        <v>15</v>
      </c>
      <c r="V16" s="297"/>
      <c r="W16" s="297"/>
      <c r="X16" s="297"/>
      <c r="Y16" s="297"/>
      <c r="Z16" s="297"/>
      <c r="AA16" s="297"/>
      <c r="AB16" s="297"/>
      <c r="AC16" s="297"/>
      <c r="AD16" s="297"/>
      <c r="AE16" s="297"/>
      <c r="AF16" s="297"/>
      <c r="AG16" s="297"/>
      <c r="AH16" s="297"/>
      <c r="AI16" s="297"/>
      <c r="AJ16" s="298"/>
      <c r="AK16" s="296" t="s">
        <v>16</v>
      </c>
      <c r="AL16" s="297"/>
      <c r="AM16" s="297"/>
      <c r="AN16" s="297"/>
      <c r="AO16" s="298"/>
    </row>
    <row r="17" spans="2:41" ht="16.5" customHeight="1">
      <c r="B17" s="252"/>
      <c r="C17" s="253"/>
      <c r="D17" s="253"/>
      <c r="E17" s="254"/>
      <c r="F17" s="306"/>
      <c r="G17" s="306"/>
      <c r="H17" s="306"/>
      <c r="I17" s="306"/>
      <c r="J17" s="306"/>
      <c r="K17" s="306"/>
      <c r="L17" s="306"/>
      <c r="M17" s="306"/>
      <c r="N17" s="306"/>
      <c r="O17" s="306"/>
      <c r="P17" s="306"/>
      <c r="Q17" s="306"/>
      <c r="R17" s="306"/>
      <c r="S17" s="306"/>
      <c r="T17" s="306"/>
      <c r="U17" s="264"/>
      <c r="V17" s="265"/>
      <c r="W17" s="265"/>
      <c r="X17" s="265"/>
      <c r="Y17" s="265"/>
      <c r="Z17" s="265"/>
      <c r="AA17" s="265"/>
      <c r="AB17" s="265"/>
      <c r="AC17" s="265"/>
      <c r="AD17" s="265"/>
      <c r="AE17" s="265"/>
      <c r="AF17" s="265"/>
      <c r="AG17" s="265"/>
      <c r="AH17" s="265"/>
      <c r="AI17" s="265"/>
      <c r="AJ17" s="266"/>
      <c r="AK17" s="264"/>
      <c r="AL17" s="265"/>
      <c r="AM17" s="265"/>
      <c r="AN17" s="265"/>
      <c r="AO17" s="266"/>
    </row>
    <row r="18" spans="2:41" s="12" customFormat="1" ht="16.5" customHeight="1">
      <c r="B18" s="296" t="s">
        <v>40</v>
      </c>
      <c r="C18" s="297"/>
      <c r="D18" s="297"/>
      <c r="E18" s="297"/>
      <c r="F18" s="300"/>
      <c r="G18" s="300"/>
      <c r="H18" s="300"/>
      <c r="I18" s="300"/>
      <c r="J18" s="300"/>
      <c r="K18" s="300"/>
      <c r="L18" s="300"/>
      <c r="M18" s="300"/>
      <c r="N18" s="300"/>
      <c r="O18" s="300"/>
      <c r="P18" s="300"/>
      <c r="Q18" s="300"/>
      <c r="R18" s="300"/>
      <c r="S18" s="300"/>
      <c r="T18" s="299"/>
      <c r="U18" s="296" t="s">
        <v>41</v>
      </c>
      <c r="V18" s="297"/>
      <c r="W18" s="297"/>
      <c r="X18" s="297"/>
      <c r="Y18" s="297"/>
      <c r="Z18" s="297"/>
      <c r="AA18" s="297"/>
      <c r="AB18" s="297"/>
      <c r="AC18" s="298"/>
      <c r="AD18" s="296" t="s">
        <v>42</v>
      </c>
      <c r="AE18" s="297"/>
      <c r="AF18" s="297"/>
      <c r="AG18" s="297"/>
      <c r="AH18" s="297"/>
      <c r="AI18" s="297"/>
      <c r="AJ18" s="298"/>
      <c r="AK18" s="296" t="s">
        <v>32</v>
      </c>
      <c r="AL18" s="297"/>
      <c r="AM18" s="297"/>
      <c r="AN18" s="297"/>
      <c r="AO18" s="298"/>
    </row>
    <row r="19" spans="2:41" ht="16.5" customHeight="1">
      <c r="B19" s="264"/>
      <c r="C19" s="265"/>
      <c r="D19" s="265"/>
      <c r="E19" s="265"/>
      <c r="F19" s="265"/>
      <c r="G19" s="265"/>
      <c r="H19" s="265"/>
      <c r="I19" s="265"/>
      <c r="J19" s="265"/>
      <c r="K19" s="265"/>
      <c r="L19" s="265"/>
      <c r="M19" s="265"/>
      <c r="N19" s="265"/>
      <c r="O19" s="265"/>
      <c r="P19" s="265"/>
      <c r="Q19" s="265"/>
      <c r="R19" s="265"/>
      <c r="S19" s="265"/>
      <c r="T19" s="266"/>
      <c r="U19" s="264"/>
      <c r="V19" s="265"/>
      <c r="W19" s="265"/>
      <c r="X19" s="265"/>
      <c r="Y19" s="265"/>
      <c r="Z19" s="265"/>
      <c r="AA19" s="265"/>
      <c r="AB19" s="265"/>
      <c r="AC19" s="266"/>
      <c r="AD19" s="264"/>
      <c r="AE19" s="265"/>
      <c r="AF19" s="265"/>
      <c r="AG19" s="265"/>
      <c r="AH19" s="265"/>
      <c r="AI19" s="265"/>
      <c r="AJ19" s="266"/>
      <c r="AK19" s="264"/>
      <c r="AL19" s="265"/>
      <c r="AM19" s="265"/>
      <c r="AN19" s="265"/>
      <c r="AO19" s="266"/>
    </row>
    <row r="20" spans="2:41" s="12" customFormat="1" ht="16.5" customHeight="1">
      <c r="B20" s="296" t="s">
        <v>43</v>
      </c>
      <c r="C20" s="297"/>
      <c r="D20" s="297"/>
      <c r="E20" s="297"/>
      <c r="F20" s="300"/>
      <c r="G20" s="300"/>
      <c r="H20" s="300"/>
      <c r="I20" s="300"/>
      <c r="J20" s="300"/>
      <c r="K20" s="300"/>
      <c r="L20" s="300"/>
      <c r="M20" s="300"/>
      <c r="N20" s="300"/>
      <c r="O20" s="300"/>
      <c r="P20" s="300"/>
      <c r="Q20" s="300"/>
      <c r="R20" s="300"/>
      <c r="S20" s="300"/>
      <c r="T20" s="299"/>
      <c r="U20" s="296" t="s">
        <v>81</v>
      </c>
      <c r="V20" s="297"/>
      <c r="W20" s="297"/>
      <c r="X20" s="297"/>
      <c r="Y20" s="297"/>
      <c r="Z20" s="297"/>
      <c r="AA20" s="297"/>
      <c r="AB20" s="297"/>
      <c r="AC20" s="298"/>
      <c r="AD20" s="301" t="s">
        <v>68</v>
      </c>
      <c r="AE20" s="302"/>
      <c r="AF20" s="302"/>
      <c r="AG20" s="302"/>
      <c r="AH20" s="302"/>
      <c r="AI20" s="302"/>
      <c r="AJ20" s="302"/>
      <c r="AK20" s="302"/>
      <c r="AL20" s="302"/>
      <c r="AM20" s="302"/>
      <c r="AN20" s="302"/>
      <c r="AO20" s="303"/>
    </row>
    <row r="21" spans="2:41" ht="16.5" customHeight="1">
      <c r="B21" s="264"/>
      <c r="C21" s="265"/>
      <c r="D21" s="265"/>
      <c r="E21" s="265"/>
      <c r="F21" s="265"/>
      <c r="G21" s="265"/>
      <c r="H21" s="265"/>
      <c r="I21" s="265"/>
      <c r="J21" s="265"/>
      <c r="K21" s="265"/>
      <c r="L21" s="265"/>
      <c r="M21" s="265"/>
      <c r="N21" s="265"/>
      <c r="O21" s="265"/>
      <c r="P21" s="265"/>
      <c r="Q21" s="265"/>
      <c r="R21" s="265"/>
      <c r="S21" s="265"/>
      <c r="T21" s="266"/>
      <c r="U21" s="264"/>
      <c r="V21" s="265"/>
      <c r="W21" s="265"/>
      <c r="X21" s="265"/>
      <c r="Y21" s="265"/>
      <c r="Z21" s="265"/>
      <c r="AA21" s="265"/>
      <c r="AB21" s="265"/>
      <c r="AC21" s="266"/>
      <c r="AD21" s="264"/>
      <c r="AE21" s="265"/>
      <c r="AF21" s="265"/>
      <c r="AG21" s="265"/>
      <c r="AH21" s="265"/>
      <c r="AI21" s="265"/>
      <c r="AJ21" s="265"/>
      <c r="AK21" s="265"/>
      <c r="AL21" s="265"/>
      <c r="AM21" s="265"/>
      <c r="AN21" s="265"/>
      <c r="AO21" s="266"/>
    </row>
    <row r="22" spans="2:41" ht="16.5" customHeight="1">
      <c r="B22" s="203" t="s">
        <v>44</v>
      </c>
      <c r="C22" s="203"/>
      <c r="D22" s="203"/>
      <c r="E22" s="203"/>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row>
    <row r="23" spans="2:41" ht="16.5" customHeight="1">
      <c r="B23" s="296" t="s">
        <v>45</v>
      </c>
      <c r="C23" s="297"/>
      <c r="D23" s="297"/>
      <c r="E23" s="297"/>
      <c r="F23" s="297"/>
      <c r="G23" s="297"/>
      <c r="H23" s="297"/>
      <c r="I23" s="297"/>
      <c r="J23" s="298"/>
      <c r="K23" s="296" t="s">
        <v>46</v>
      </c>
      <c r="L23" s="297"/>
      <c r="M23" s="297"/>
      <c r="N23" s="297"/>
      <c r="O23" s="297"/>
      <c r="P23" s="297"/>
      <c r="Q23" s="297"/>
      <c r="R23" s="297"/>
      <c r="S23" s="297"/>
      <c r="T23" s="299"/>
      <c r="U23" s="296" t="s">
        <v>41</v>
      </c>
      <c r="V23" s="297"/>
      <c r="W23" s="297"/>
      <c r="X23" s="297"/>
      <c r="Y23" s="297"/>
      <c r="Z23" s="297"/>
      <c r="AA23" s="297"/>
      <c r="AB23" s="297"/>
      <c r="AC23" s="298"/>
      <c r="AD23" s="296" t="s">
        <v>47</v>
      </c>
      <c r="AE23" s="297"/>
      <c r="AF23" s="297"/>
      <c r="AG23" s="297"/>
      <c r="AH23" s="297"/>
      <c r="AI23" s="297"/>
      <c r="AJ23" s="298"/>
      <c r="AK23" s="296" t="s">
        <v>48</v>
      </c>
      <c r="AL23" s="297"/>
      <c r="AM23" s="297"/>
      <c r="AN23" s="297"/>
      <c r="AO23" s="298"/>
    </row>
    <row r="24" spans="2:41" ht="16.5" customHeight="1">
      <c r="B24" s="264"/>
      <c r="C24" s="265"/>
      <c r="D24" s="265"/>
      <c r="E24" s="265"/>
      <c r="F24" s="265"/>
      <c r="G24" s="265"/>
      <c r="H24" s="265"/>
      <c r="I24" s="265"/>
      <c r="J24" s="266"/>
      <c r="K24" s="264"/>
      <c r="L24" s="265"/>
      <c r="M24" s="265"/>
      <c r="N24" s="265"/>
      <c r="O24" s="265"/>
      <c r="P24" s="265"/>
      <c r="Q24" s="265"/>
      <c r="R24" s="265"/>
      <c r="S24" s="265"/>
      <c r="T24" s="266"/>
      <c r="U24" s="264"/>
      <c r="V24" s="265"/>
      <c r="W24" s="265"/>
      <c r="X24" s="265"/>
      <c r="Y24" s="265"/>
      <c r="Z24" s="265"/>
      <c r="AA24" s="265"/>
      <c r="AB24" s="265"/>
      <c r="AC24" s="266"/>
      <c r="AD24" s="264"/>
      <c r="AE24" s="265"/>
      <c r="AF24" s="265"/>
      <c r="AG24" s="265"/>
      <c r="AH24" s="265"/>
      <c r="AI24" s="265"/>
      <c r="AJ24" s="266"/>
      <c r="AK24" s="264"/>
      <c r="AL24" s="265"/>
      <c r="AM24" s="265"/>
      <c r="AN24" s="265"/>
      <c r="AO24" s="266"/>
    </row>
    <row r="25" spans="2:41" ht="16.5" customHeight="1">
      <c r="B25" s="296" t="s">
        <v>49</v>
      </c>
      <c r="C25" s="297"/>
      <c r="D25" s="297"/>
      <c r="E25" s="297"/>
      <c r="F25" s="297"/>
      <c r="G25" s="297"/>
      <c r="H25" s="297"/>
      <c r="I25" s="297"/>
      <c r="J25" s="298"/>
      <c r="K25" s="296" t="s">
        <v>46</v>
      </c>
      <c r="L25" s="297"/>
      <c r="M25" s="297"/>
      <c r="N25" s="297"/>
      <c r="O25" s="297"/>
      <c r="P25" s="297"/>
      <c r="Q25" s="297"/>
      <c r="R25" s="297"/>
      <c r="S25" s="297"/>
      <c r="T25" s="299"/>
      <c r="U25" s="296" t="s">
        <v>41</v>
      </c>
      <c r="V25" s="297"/>
      <c r="W25" s="297"/>
      <c r="X25" s="297"/>
      <c r="Y25" s="297"/>
      <c r="Z25" s="297"/>
      <c r="AA25" s="297"/>
      <c r="AB25" s="297"/>
      <c r="AC25" s="298"/>
      <c r="AD25" s="296" t="s">
        <v>47</v>
      </c>
      <c r="AE25" s="297"/>
      <c r="AF25" s="297"/>
      <c r="AG25" s="297"/>
      <c r="AH25" s="297"/>
      <c r="AI25" s="297"/>
      <c r="AJ25" s="298"/>
      <c r="AK25" s="296" t="s">
        <v>48</v>
      </c>
      <c r="AL25" s="297"/>
      <c r="AM25" s="297"/>
      <c r="AN25" s="297"/>
      <c r="AO25" s="298"/>
    </row>
    <row r="26" spans="2:41" ht="16.5" customHeight="1">
      <c r="B26" s="264"/>
      <c r="C26" s="265"/>
      <c r="D26" s="265"/>
      <c r="E26" s="265"/>
      <c r="F26" s="265"/>
      <c r="G26" s="265"/>
      <c r="H26" s="265"/>
      <c r="I26" s="265"/>
      <c r="J26" s="266"/>
      <c r="K26" s="264"/>
      <c r="L26" s="265"/>
      <c r="M26" s="265"/>
      <c r="N26" s="265"/>
      <c r="O26" s="265"/>
      <c r="P26" s="265"/>
      <c r="Q26" s="265"/>
      <c r="R26" s="265"/>
      <c r="S26" s="265"/>
      <c r="T26" s="266"/>
      <c r="U26" s="264"/>
      <c r="V26" s="265"/>
      <c r="W26" s="265"/>
      <c r="X26" s="265"/>
      <c r="Y26" s="265"/>
      <c r="Z26" s="265"/>
      <c r="AA26" s="265"/>
      <c r="AB26" s="265"/>
      <c r="AC26" s="266"/>
      <c r="AD26" s="264"/>
      <c r="AE26" s="265"/>
      <c r="AF26" s="265"/>
      <c r="AG26" s="265"/>
      <c r="AH26" s="265"/>
      <c r="AI26" s="265"/>
      <c r="AJ26" s="266"/>
      <c r="AK26" s="264"/>
      <c r="AL26" s="265"/>
      <c r="AM26" s="265"/>
      <c r="AN26" s="265"/>
      <c r="AO26" s="266"/>
    </row>
    <row r="27" spans="2:41" ht="16.5" customHeight="1">
      <c r="B27" s="296" t="s">
        <v>64</v>
      </c>
      <c r="C27" s="297"/>
      <c r="D27" s="297"/>
      <c r="E27" s="297"/>
      <c r="F27" s="297"/>
      <c r="G27" s="297"/>
      <c r="H27" s="297"/>
      <c r="I27" s="297"/>
      <c r="J27" s="298"/>
      <c r="K27" s="296" t="s">
        <v>46</v>
      </c>
      <c r="L27" s="297"/>
      <c r="M27" s="297"/>
      <c r="N27" s="297"/>
      <c r="O27" s="297"/>
      <c r="P27" s="297"/>
      <c r="Q27" s="297"/>
      <c r="R27" s="297"/>
      <c r="S27" s="297"/>
      <c r="T27" s="299"/>
      <c r="U27" s="296" t="s">
        <v>41</v>
      </c>
      <c r="V27" s="297"/>
      <c r="W27" s="297"/>
      <c r="X27" s="297"/>
      <c r="Y27" s="297"/>
      <c r="Z27" s="297"/>
      <c r="AA27" s="297"/>
      <c r="AB27" s="297"/>
      <c r="AC27" s="298"/>
      <c r="AD27" s="296" t="s">
        <v>47</v>
      </c>
      <c r="AE27" s="297"/>
      <c r="AF27" s="297"/>
      <c r="AG27" s="297"/>
      <c r="AH27" s="297"/>
      <c r="AI27" s="297"/>
      <c r="AJ27" s="298"/>
      <c r="AK27" s="296" t="s">
        <v>48</v>
      </c>
      <c r="AL27" s="297"/>
      <c r="AM27" s="297"/>
      <c r="AN27" s="297"/>
      <c r="AO27" s="298"/>
    </row>
    <row r="28" spans="2:41" ht="16.5" customHeight="1">
      <c r="B28" s="264"/>
      <c r="C28" s="265"/>
      <c r="D28" s="265"/>
      <c r="E28" s="265"/>
      <c r="F28" s="265"/>
      <c r="G28" s="265"/>
      <c r="H28" s="265"/>
      <c r="I28" s="265"/>
      <c r="J28" s="266"/>
      <c r="K28" s="264"/>
      <c r="L28" s="265"/>
      <c r="M28" s="265"/>
      <c r="N28" s="265"/>
      <c r="O28" s="265"/>
      <c r="P28" s="265"/>
      <c r="Q28" s="265"/>
      <c r="R28" s="265"/>
      <c r="S28" s="265"/>
      <c r="T28" s="266"/>
      <c r="U28" s="264"/>
      <c r="V28" s="265"/>
      <c r="W28" s="265"/>
      <c r="X28" s="265"/>
      <c r="Y28" s="265"/>
      <c r="Z28" s="265"/>
      <c r="AA28" s="265"/>
      <c r="AB28" s="265"/>
      <c r="AC28" s="266"/>
      <c r="AD28" s="264"/>
      <c r="AE28" s="265"/>
      <c r="AF28" s="265"/>
      <c r="AG28" s="265"/>
      <c r="AH28" s="265"/>
      <c r="AI28" s="265"/>
      <c r="AJ28" s="266"/>
      <c r="AK28" s="264"/>
      <c r="AL28" s="265"/>
      <c r="AM28" s="265"/>
      <c r="AN28" s="265"/>
      <c r="AO28" s="266"/>
    </row>
    <row r="29" spans="2:41" ht="16.5" customHeight="1">
      <c r="B29" s="203" t="s">
        <v>50</v>
      </c>
      <c r="C29" s="203"/>
      <c r="D29" s="203"/>
      <c r="E29" s="203"/>
      <c r="F29" s="204"/>
      <c r="G29" s="204"/>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4"/>
      <c r="AO29" s="204"/>
    </row>
    <row r="30" spans="2:41" ht="24.75" customHeight="1">
      <c r="B30" s="218" t="s">
        <v>82</v>
      </c>
      <c r="C30" s="219"/>
      <c r="D30" s="219"/>
      <c r="E30" s="219"/>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1"/>
      <c r="AK30" s="293" t="s">
        <v>65</v>
      </c>
      <c r="AL30" s="294"/>
      <c r="AM30" s="294"/>
      <c r="AN30" s="294"/>
      <c r="AO30" s="295"/>
    </row>
    <row r="31" spans="2:41" ht="16.5" customHeight="1">
      <c r="B31" s="261"/>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3"/>
      <c r="AK31" s="264"/>
      <c r="AL31" s="265"/>
      <c r="AM31" s="265"/>
      <c r="AN31" s="265"/>
      <c r="AO31" s="266"/>
    </row>
    <row r="32" spans="2:41" ht="16.5" customHeight="1">
      <c r="B32" s="261"/>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3"/>
      <c r="AK32" s="264"/>
      <c r="AL32" s="265"/>
      <c r="AM32" s="265"/>
      <c r="AN32" s="265"/>
      <c r="AO32" s="266"/>
    </row>
    <row r="33" spans="2:41" ht="16.5" customHeight="1">
      <c r="B33" s="261"/>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3"/>
      <c r="AK33" s="264"/>
      <c r="AL33" s="265"/>
      <c r="AM33" s="265"/>
      <c r="AN33" s="265"/>
      <c r="AO33" s="266"/>
    </row>
    <row r="34" spans="2:41" ht="16.5" customHeight="1">
      <c r="B34" s="261"/>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3"/>
      <c r="AK34" s="264"/>
      <c r="AL34" s="265"/>
      <c r="AM34" s="265"/>
      <c r="AN34" s="265"/>
      <c r="AO34" s="266"/>
    </row>
    <row r="35" spans="2:41" ht="16.5" customHeight="1">
      <c r="B35" s="291"/>
      <c r="C35" s="292"/>
      <c r="D35" s="292"/>
      <c r="E35" s="29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3"/>
      <c r="AK35" s="264"/>
      <c r="AL35" s="265"/>
      <c r="AM35" s="265"/>
      <c r="AN35" s="265"/>
      <c r="AO35" s="266"/>
    </row>
    <row r="36" spans="2:41" ht="16.5" customHeight="1">
      <c r="B36" s="267" t="s">
        <v>26</v>
      </c>
      <c r="C36" s="268"/>
      <c r="D36" s="268"/>
      <c r="E36" s="268"/>
      <c r="F36" s="269"/>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69"/>
      <c r="AJ36" s="270"/>
      <c r="AK36" s="271" t="s">
        <v>51</v>
      </c>
      <c r="AL36" s="272"/>
      <c r="AM36" s="272"/>
      <c r="AN36" s="272"/>
      <c r="AO36" s="273"/>
    </row>
    <row r="37" spans="2:41" ht="21.75" customHeight="1">
      <c r="B37" s="277" t="s">
        <v>52</v>
      </c>
      <c r="C37" s="278"/>
      <c r="D37" s="278"/>
      <c r="E37" s="279"/>
      <c r="F37" s="277" t="s">
        <v>17</v>
      </c>
      <c r="G37" s="278"/>
      <c r="H37" s="278"/>
      <c r="I37" s="278"/>
      <c r="J37" s="278"/>
      <c r="K37" s="280"/>
      <c r="L37" s="280"/>
      <c r="M37" s="280"/>
      <c r="N37" s="280"/>
      <c r="O37" s="280"/>
      <c r="P37" s="280"/>
      <c r="Q37" s="280"/>
      <c r="R37" s="280"/>
      <c r="S37" s="280"/>
      <c r="T37" s="280"/>
      <c r="U37" s="280"/>
      <c r="V37" s="280"/>
      <c r="W37" s="280"/>
      <c r="X37" s="280"/>
      <c r="Y37" s="280"/>
      <c r="Z37" s="280"/>
      <c r="AA37" s="280"/>
      <c r="AB37" s="280"/>
      <c r="AC37" s="281"/>
      <c r="AD37" s="277" t="s">
        <v>66</v>
      </c>
      <c r="AE37" s="278"/>
      <c r="AF37" s="278"/>
      <c r="AG37" s="278"/>
      <c r="AH37" s="278"/>
      <c r="AI37" s="278"/>
      <c r="AJ37" s="279"/>
      <c r="AK37" s="274"/>
      <c r="AL37" s="275"/>
      <c r="AM37" s="275"/>
      <c r="AN37" s="275"/>
      <c r="AO37" s="276"/>
    </row>
    <row r="38" spans="2:41" ht="16.5" customHeight="1">
      <c r="B38" s="264"/>
      <c r="C38" s="265"/>
      <c r="D38" s="265"/>
      <c r="E38" s="266"/>
      <c r="F38" s="261"/>
      <c r="G38" s="262"/>
      <c r="H38" s="262"/>
      <c r="I38" s="262"/>
      <c r="J38" s="262"/>
      <c r="K38" s="262"/>
      <c r="L38" s="262"/>
      <c r="M38" s="262"/>
      <c r="N38" s="262"/>
      <c r="O38" s="262"/>
      <c r="P38" s="262"/>
      <c r="Q38" s="262"/>
      <c r="R38" s="262"/>
      <c r="S38" s="262"/>
      <c r="T38" s="262"/>
      <c r="U38" s="262"/>
      <c r="V38" s="262"/>
      <c r="W38" s="262"/>
      <c r="X38" s="262"/>
      <c r="Y38" s="262"/>
      <c r="Z38" s="262"/>
      <c r="AA38" s="262"/>
      <c r="AB38" s="262"/>
      <c r="AC38" s="263"/>
      <c r="AD38" s="264"/>
      <c r="AE38" s="265"/>
      <c r="AF38" s="265"/>
      <c r="AG38" s="265"/>
      <c r="AH38" s="265"/>
      <c r="AI38" s="265"/>
      <c r="AJ38" s="266"/>
      <c r="AK38" s="282"/>
      <c r="AL38" s="283"/>
      <c r="AM38" s="283"/>
      <c r="AN38" s="283"/>
      <c r="AO38" s="284"/>
    </row>
    <row r="39" spans="2:41" ht="16.5" customHeight="1">
      <c r="B39" s="264"/>
      <c r="C39" s="265"/>
      <c r="D39" s="265"/>
      <c r="E39" s="266"/>
      <c r="F39" s="261"/>
      <c r="G39" s="262"/>
      <c r="H39" s="262"/>
      <c r="I39" s="262"/>
      <c r="J39" s="262"/>
      <c r="K39" s="262"/>
      <c r="L39" s="262"/>
      <c r="M39" s="262"/>
      <c r="N39" s="262"/>
      <c r="O39" s="262"/>
      <c r="P39" s="262"/>
      <c r="Q39" s="262"/>
      <c r="R39" s="262"/>
      <c r="S39" s="262"/>
      <c r="T39" s="262"/>
      <c r="U39" s="262"/>
      <c r="V39" s="262"/>
      <c r="W39" s="262"/>
      <c r="X39" s="262"/>
      <c r="Y39" s="262"/>
      <c r="Z39" s="262"/>
      <c r="AA39" s="262"/>
      <c r="AB39" s="262"/>
      <c r="AC39" s="263"/>
      <c r="AD39" s="264"/>
      <c r="AE39" s="265"/>
      <c r="AF39" s="265"/>
      <c r="AG39" s="265"/>
      <c r="AH39" s="265"/>
      <c r="AI39" s="265"/>
      <c r="AJ39" s="266"/>
      <c r="AK39" s="285"/>
      <c r="AL39" s="286"/>
      <c r="AM39" s="286"/>
      <c r="AN39" s="286"/>
      <c r="AO39" s="287"/>
    </row>
    <row r="40" spans="2:41" ht="16.5" customHeight="1">
      <c r="B40" s="264"/>
      <c r="C40" s="265"/>
      <c r="D40" s="265"/>
      <c r="E40" s="266"/>
      <c r="F40" s="261"/>
      <c r="G40" s="262"/>
      <c r="H40" s="262"/>
      <c r="I40" s="262"/>
      <c r="J40" s="262"/>
      <c r="K40" s="262"/>
      <c r="L40" s="262"/>
      <c r="M40" s="262"/>
      <c r="N40" s="262"/>
      <c r="O40" s="262"/>
      <c r="P40" s="262"/>
      <c r="Q40" s="262"/>
      <c r="R40" s="262"/>
      <c r="S40" s="262"/>
      <c r="T40" s="262"/>
      <c r="U40" s="262"/>
      <c r="V40" s="262"/>
      <c r="W40" s="262"/>
      <c r="X40" s="262"/>
      <c r="Y40" s="262"/>
      <c r="Z40" s="262"/>
      <c r="AA40" s="262"/>
      <c r="AB40" s="262"/>
      <c r="AC40" s="263"/>
      <c r="AD40" s="264"/>
      <c r="AE40" s="265"/>
      <c r="AF40" s="265"/>
      <c r="AG40" s="265"/>
      <c r="AH40" s="265"/>
      <c r="AI40" s="265"/>
      <c r="AJ40" s="266"/>
      <c r="AK40" s="288"/>
      <c r="AL40" s="289"/>
      <c r="AM40" s="289"/>
      <c r="AN40" s="289"/>
      <c r="AO40" s="290"/>
    </row>
    <row r="41" spans="2:41" ht="16.5" customHeight="1">
      <c r="B41" s="203" t="s">
        <v>105</v>
      </c>
      <c r="C41" s="203"/>
      <c r="D41" s="203"/>
      <c r="E41" s="203"/>
      <c r="F41" s="204"/>
      <c r="G41" s="204"/>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row>
    <row r="42" spans="2:41" ht="16.5" customHeight="1">
      <c r="B42" s="237" t="s">
        <v>53</v>
      </c>
      <c r="C42" s="238"/>
      <c r="D42" s="238"/>
      <c r="E42" s="238"/>
      <c r="F42" s="238"/>
      <c r="G42" s="238"/>
      <c r="H42" s="238"/>
      <c r="I42" s="238"/>
      <c r="J42" s="238"/>
      <c r="K42" s="238"/>
      <c r="L42" s="239"/>
      <c r="M42" s="240" t="s">
        <v>27</v>
      </c>
      <c r="N42" s="241"/>
      <c r="O42" s="241"/>
      <c r="P42" s="241"/>
      <c r="Q42" s="241"/>
      <c r="R42" s="241"/>
      <c r="S42" s="241"/>
      <c r="T42" s="242"/>
      <c r="U42" s="240" t="s">
        <v>54</v>
      </c>
      <c r="V42" s="241"/>
      <c r="W42" s="241"/>
      <c r="X42" s="241"/>
      <c r="Y42" s="241"/>
      <c r="Z42" s="241"/>
      <c r="AA42" s="241"/>
      <c r="AB42" s="241"/>
      <c r="AC42" s="242"/>
      <c r="AD42" s="237" t="s">
        <v>28</v>
      </c>
      <c r="AE42" s="238"/>
      <c r="AF42" s="238"/>
      <c r="AG42" s="238"/>
      <c r="AH42" s="238"/>
      <c r="AI42" s="238"/>
      <c r="AJ42" s="238"/>
      <c r="AK42" s="238"/>
      <c r="AL42" s="238"/>
      <c r="AM42" s="238"/>
      <c r="AN42" s="238"/>
      <c r="AO42" s="239"/>
    </row>
    <row r="43" spans="2:41" ht="16.5" customHeight="1">
      <c r="B43" s="222" t="s">
        <v>29</v>
      </c>
      <c r="C43" s="223"/>
      <c r="D43" s="223"/>
      <c r="E43" s="224"/>
      <c r="F43" s="231" t="s">
        <v>83</v>
      </c>
      <c r="G43" s="232"/>
      <c r="H43" s="232"/>
      <c r="I43" s="232"/>
      <c r="J43" s="232"/>
      <c r="K43" s="232"/>
      <c r="L43" s="233"/>
      <c r="M43" s="199" t="s">
        <v>55</v>
      </c>
      <c r="N43" s="199"/>
      <c r="O43" s="199"/>
      <c r="P43" s="199"/>
      <c r="Q43" s="199"/>
      <c r="R43" s="199"/>
      <c r="S43" s="199"/>
      <c r="T43" s="199"/>
      <c r="U43" s="200"/>
      <c r="V43" s="201"/>
      <c r="W43" s="201"/>
      <c r="X43" s="201"/>
      <c r="Y43" s="201"/>
      <c r="Z43" s="201"/>
      <c r="AA43" s="201"/>
      <c r="AB43" s="201"/>
      <c r="AC43" s="202"/>
      <c r="AD43" s="243">
        <f>+IFERROR(U43/U44,0)</f>
        <v>0</v>
      </c>
      <c r="AE43" s="244"/>
      <c r="AF43" s="244"/>
      <c r="AG43" s="244"/>
      <c r="AH43" s="244"/>
      <c r="AI43" s="244"/>
      <c r="AJ43" s="245"/>
      <c r="AK43" s="249" t="s">
        <v>18</v>
      </c>
      <c r="AL43" s="250"/>
      <c r="AM43" s="250"/>
      <c r="AN43" s="250"/>
      <c r="AO43" s="251"/>
    </row>
    <row r="44" spans="2:41" ht="16.5" customHeight="1">
      <c r="B44" s="225"/>
      <c r="C44" s="226"/>
      <c r="D44" s="226"/>
      <c r="E44" s="227"/>
      <c r="F44" s="234"/>
      <c r="G44" s="235"/>
      <c r="H44" s="235"/>
      <c r="I44" s="235"/>
      <c r="J44" s="235"/>
      <c r="K44" s="235"/>
      <c r="L44" s="236"/>
      <c r="M44" s="199" t="s">
        <v>56</v>
      </c>
      <c r="N44" s="199"/>
      <c r="O44" s="199"/>
      <c r="P44" s="199"/>
      <c r="Q44" s="199"/>
      <c r="R44" s="199"/>
      <c r="S44" s="199"/>
      <c r="T44" s="199"/>
      <c r="U44" s="200"/>
      <c r="V44" s="201"/>
      <c r="W44" s="201"/>
      <c r="X44" s="201"/>
      <c r="Y44" s="201"/>
      <c r="Z44" s="201"/>
      <c r="AA44" s="201"/>
      <c r="AB44" s="201"/>
      <c r="AC44" s="202"/>
      <c r="AD44" s="246"/>
      <c r="AE44" s="247"/>
      <c r="AF44" s="247"/>
      <c r="AG44" s="247"/>
      <c r="AH44" s="247"/>
      <c r="AI44" s="247"/>
      <c r="AJ44" s="248"/>
      <c r="AK44" s="252"/>
      <c r="AL44" s="253"/>
      <c r="AM44" s="253"/>
      <c r="AN44" s="253"/>
      <c r="AO44" s="254"/>
    </row>
    <row r="45" spans="2:41" ht="16.5" customHeight="1">
      <c r="B45" s="225"/>
      <c r="C45" s="226"/>
      <c r="D45" s="226"/>
      <c r="E45" s="227"/>
      <c r="F45" s="231" t="s">
        <v>84</v>
      </c>
      <c r="G45" s="232"/>
      <c r="H45" s="232"/>
      <c r="I45" s="232"/>
      <c r="J45" s="232"/>
      <c r="K45" s="232"/>
      <c r="L45" s="233"/>
      <c r="M45" s="199" t="s">
        <v>57</v>
      </c>
      <c r="N45" s="199"/>
      <c r="O45" s="199"/>
      <c r="P45" s="199"/>
      <c r="Q45" s="199"/>
      <c r="R45" s="199"/>
      <c r="S45" s="199"/>
      <c r="T45" s="199"/>
      <c r="U45" s="200"/>
      <c r="V45" s="201"/>
      <c r="W45" s="201"/>
      <c r="X45" s="201"/>
      <c r="Y45" s="201"/>
      <c r="Z45" s="201"/>
      <c r="AA45" s="201"/>
      <c r="AB45" s="201"/>
      <c r="AC45" s="202"/>
      <c r="AD45" s="206">
        <f>+IFERROR(U45/U46,0)</f>
        <v>0</v>
      </c>
      <c r="AE45" s="207"/>
      <c r="AF45" s="207"/>
      <c r="AG45" s="207"/>
      <c r="AH45" s="207"/>
      <c r="AI45" s="207"/>
      <c r="AJ45" s="208"/>
      <c r="AK45" s="212" t="s">
        <v>19</v>
      </c>
      <c r="AL45" s="213"/>
      <c r="AM45" s="213"/>
      <c r="AN45" s="213"/>
      <c r="AO45" s="214"/>
    </row>
    <row r="46" spans="2:41" ht="16.5" customHeight="1">
      <c r="B46" s="225"/>
      <c r="C46" s="226"/>
      <c r="D46" s="226"/>
      <c r="E46" s="227"/>
      <c r="F46" s="234"/>
      <c r="G46" s="235"/>
      <c r="H46" s="235"/>
      <c r="I46" s="235"/>
      <c r="J46" s="235"/>
      <c r="K46" s="235"/>
      <c r="L46" s="236"/>
      <c r="M46" s="199" t="s">
        <v>58</v>
      </c>
      <c r="N46" s="199"/>
      <c r="O46" s="199"/>
      <c r="P46" s="199"/>
      <c r="Q46" s="199"/>
      <c r="R46" s="199"/>
      <c r="S46" s="199"/>
      <c r="T46" s="199"/>
      <c r="U46" s="200"/>
      <c r="V46" s="201"/>
      <c r="W46" s="201"/>
      <c r="X46" s="201"/>
      <c r="Y46" s="201"/>
      <c r="Z46" s="201"/>
      <c r="AA46" s="201"/>
      <c r="AB46" s="201"/>
      <c r="AC46" s="202"/>
      <c r="AD46" s="209"/>
      <c r="AE46" s="210"/>
      <c r="AF46" s="210"/>
      <c r="AG46" s="210"/>
      <c r="AH46" s="210"/>
      <c r="AI46" s="210"/>
      <c r="AJ46" s="211"/>
      <c r="AK46" s="215"/>
      <c r="AL46" s="216"/>
      <c r="AM46" s="216"/>
      <c r="AN46" s="216"/>
      <c r="AO46" s="217"/>
    </row>
    <row r="47" spans="2:41" ht="16.5" customHeight="1">
      <c r="B47" s="225"/>
      <c r="C47" s="226"/>
      <c r="D47" s="226"/>
      <c r="E47" s="227"/>
      <c r="F47" s="231" t="s">
        <v>59</v>
      </c>
      <c r="G47" s="232"/>
      <c r="H47" s="232"/>
      <c r="I47" s="232"/>
      <c r="J47" s="232"/>
      <c r="K47" s="232"/>
      <c r="L47" s="233"/>
      <c r="M47" s="199" t="s">
        <v>60</v>
      </c>
      <c r="N47" s="199"/>
      <c r="O47" s="199"/>
      <c r="P47" s="199"/>
      <c r="Q47" s="199"/>
      <c r="R47" s="199"/>
      <c r="S47" s="199"/>
      <c r="T47" s="199"/>
      <c r="U47" s="200"/>
      <c r="V47" s="201"/>
      <c r="W47" s="201"/>
      <c r="X47" s="201"/>
      <c r="Y47" s="201"/>
      <c r="Z47" s="201"/>
      <c r="AA47" s="201"/>
      <c r="AB47" s="201"/>
      <c r="AC47" s="202"/>
      <c r="AD47" s="243">
        <f>+IFERROR(U47/U48,0)</f>
        <v>0</v>
      </c>
      <c r="AE47" s="244"/>
      <c r="AF47" s="244"/>
      <c r="AG47" s="244"/>
      <c r="AH47" s="244"/>
      <c r="AI47" s="244"/>
      <c r="AJ47" s="245"/>
      <c r="AK47" s="255" t="s">
        <v>18</v>
      </c>
      <c r="AL47" s="256"/>
      <c r="AM47" s="256"/>
      <c r="AN47" s="256"/>
      <c r="AO47" s="257"/>
    </row>
    <row r="48" spans="2:41" ht="16.5" customHeight="1">
      <c r="B48" s="228"/>
      <c r="C48" s="229"/>
      <c r="D48" s="229"/>
      <c r="E48" s="230"/>
      <c r="F48" s="234"/>
      <c r="G48" s="235"/>
      <c r="H48" s="235"/>
      <c r="I48" s="235"/>
      <c r="J48" s="235"/>
      <c r="K48" s="235"/>
      <c r="L48" s="236"/>
      <c r="M48" s="199" t="s">
        <v>85</v>
      </c>
      <c r="N48" s="199"/>
      <c r="O48" s="199"/>
      <c r="P48" s="199"/>
      <c r="Q48" s="199"/>
      <c r="R48" s="199"/>
      <c r="S48" s="199"/>
      <c r="T48" s="199"/>
      <c r="U48" s="200"/>
      <c r="V48" s="201"/>
      <c r="W48" s="201"/>
      <c r="X48" s="201"/>
      <c r="Y48" s="201"/>
      <c r="Z48" s="201"/>
      <c r="AA48" s="201"/>
      <c r="AB48" s="201"/>
      <c r="AC48" s="202"/>
      <c r="AD48" s="246"/>
      <c r="AE48" s="247"/>
      <c r="AF48" s="247"/>
      <c r="AG48" s="247"/>
      <c r="AH48" s="247"/>
      <c r="AI48" s="247"/>
      <c r="AJ48" s="248"/>
      <c r="AK48" s="258"/>
      <c r="AL48" s="259"/>
      <c r="AM48" s="259"/>
      <c r="AN48" s="259"/>
      <c r="AO48" s="260"/>
    </row>
    <row r="49" spans="2:41" ht="16.5" customHeight="1">
      <c r="B49" s="222" t="s">
        <v>30</v>
      </c>
      <c r="C49" s="223"/>
      <c r="D49" s="223"/>
      <c r="E49" s="224"/>
      <c r="F49" s="231" t="s">
        <v>61</v>
      </c>
      <c r="G49" s="232"/>
      <c r="H49" s="232"/>
      <c r="I49" s="232"/>
      <c r="J49" s="232"/>
      <c r="K49" s="232"/>
      <c r="L49" s="233"/>
      <c r="M49" s="199" t="s">
        <v>60</v>
      </c>
      <c r="N49" s="199"/>
      <c r="O49" s="199"/>
      <c r="P49" s="199"/>
      <c r="Q49" s="199"/>
      <c r="R49" s="199"/>
      <c r="S49" s="199"/>
      <c r="T49" s="199"/>
      <c r="U49" s="200"/>
      <c r="V49" s="201"/>
      <c r="W49" s="201"/>
      <c r="X49" s="201"/>
      <c r="Y49" s="201"/>
      <c r="Z49" s="201"/>
      <c r="AA49" s="201"/>
      <c r="AB49" s="201"/>
      <c r="AC49" s="202"/>
      <c r="AD49" s="206">
        <f>+IFERROR(U49/U50,0)</f>
        <v>0</v>
      </c>
      <c r="AE49" s="207"/>
      <c r="AF49" s="207"/>
      <c r="AG49" s="207"/>
      <c r="AH49" s="207"/>
      <c r="AI49" s="207"/>
      <c r="AJ49" s="208"/>
      <c r="AK49" s="212" t="s">
        <v>19</v>
      </c>
      <c r="AL49" s="213"/>
      <c r="AM49" s="213"/>
      <c r="AN49" s="213"/>
      <c r="AO49" s="214"/>
    </row>
    <row r="50" spans="2:41" ht="16.5" customHeight="1">
      <c r="B50" s="225"/>
      <c r="C50" s="226"/>
      <c r="D50" s="226"/>
      <c r="E50" s="227"/>
      <c r="F50" s="234"/>
      <c r="G50" s="235"/>
      <c r="H50" s="235"/>
      <c r="I50" s="235"/>
      <c r="J50" s="235"/>
      <c r="K50" s="235"/>
      <c r="L50" s="236"/>
      <c r="M50" s="199" t="s">
        <v>24</v>
      </c>
      <c r="N50" s="199"/>
      <c r="O50" s="199"/>
      <c r="P50" s="199"/>
      <c r="Q50" s="199"/>
      <c r="R50" s="199"/>
      <c r="S50" s="199"/>
      <c r="T50" s="199"/>
      <c r="U50" s="200"/>
      <c r="V50" s="201"/>
      <c r="W50" s="201"/>
      <c r="X50" s="201"/>
      <c r="Y50" s="201"/>
      <c r="Z50" s="201"/>
      <c r="AA50" s="201"/>
      <c r="AB50" s="201"/>
      <c r="AC50" s="202"/>
      <c r="AD50" s="209"/>
      <c r="AE50" s="210"/>
      <c r="AF50" s="210"/>
      <c r="AG50" s="210"/>
      <c r="AH50" s="210"/>
      <c r="AI50" s="210"/>
      <c r="AJ50" s="211"/>
      <c r="AK50" s="215"/>
      <c r="AL50" s="216"/>
      <c r="AM50" s="216"/>
      <c r="AN50" s="216"/>
      <c r="AO50" s="217"/>
    </row>
    <row r="51" spans="2:41" ht="16.5" customHeight="1">
      <c r="B51" s="225"/>
      <c r="C51" s="226"/>
      <c r="D51" s="226"/>
      <c r="E51" s="227"/>
      <c r="F51" s="231" t="s">
        <v>62</v>
      </c>
      <c r="G51" s="232"/>
      <c r="H51" s="232"/>
      <c r="I51" s="232"/>
      <c r="J51" s="232"/>
      <c r="K51" s="232"/>
      <c r="L51" s="233"/>
      <c r="M51" s="199" t="s">
        <v>60</v>
      </c>
      <c r="N51" s="199"/>
      <c r="O51" s="199"/>
      <c r="P51" s="199"/>
      <c r="Q51" s="199"/>
      <c r="R51" s="199"/>
      <c r="S51" s="199"/>
      <c r="T51" s="199"/>
      <c r="U51" s="200"/>
      <c r="V51" s="201"/>
      <c r="W51" s="201"/>
      <c r="X51" s="201"/>
      <c r="Y51" s="201"/>
      <c r="Z51" s="201"/>
      <c r="AA51" s="201"/>
      <c r="AB51" s="201"/>
      <c r="AC51" s="202"/>
      <c r="AD51" s="206">
        <f>+IFERROR(U51/U52,0)</f>
        <v>0</v>
      </c>
      <c r="AE51" s="207"/>
      <c r="AF51" s="207"/>
      <c r="AG51" s="207"/>
      <c r="AH51" s="207"/>
      <c r="AI51" s="207"/>
      <c r="AJ51" s="208"/>
      <c r="AK51" s="212" t="s">
        <v>19</v>
      </c>
      <c r="AL51" s="213"/>
      <c r="AM51" s="213"/>
      <c r="AN51" s="213"/>
      <c r="AO51" s="214"/>
    </row>
    <row r="52" spans="2:41" ht="16.5" customHeight="1">
      <c r="B52" s="228"/>
      <c r="C52" s="229"/>
      <c r="D52" s="229"/>
      <c r="E52" s="230"/>
      <c r="F52" s="234"/>
      <c r="G52" s="235"/>
      <c r="H52" s="235"/>
      <c r="I52" s="235"/>
      <c r="J52" s="235"/>
      <c r="K52" s="235"/>
      <c r="L52" s="236"/>
      <c r="M52" s="199" t="s">
        <v>58</v>
      </c>
      <c r="N52" s="199"/>
      <c r="O52" s="199"/>
      <c r="P52" s="199"/>
      <c r="Q52" s="199"/>
      <c r="R52" s="199"/>
      <c r="S52" s="199"/>
      <c r="T52" s="199"/>
      <c r="U52" s="200"/>
      <c r="V52" s="201"/>
      <c r="W52" s="201"/>
      <c r="X52" s="201"/>
      <c r="Y52" s="201"/>
      <c r="Z52" s="201"/>
      <c r="AA52" s="201"/>
      <c r="AB52" s="201"/>
      <c r="AC52" s="202"/>
      <c r="AD52" s="209"/>
      <c r="AE52" s="210"/>
      <c r="AF52" s="210"/>
      <c r="AG52" s="210"/>
      <c r="AH52" s="210"/>
      <c r="AI52" s="210"/>
      <c r="AJ52" s="211"/>
      <c r="AK52" s="215"/>
      <c r="AL52" s="216"/>
      <c r="AM52" s="216"/>
      <c r="AN52" s="216"/>
      <c r="AO52" s="217"/>
    </row>
    <row r="53" spans="2:41" ht="34.5" customHeight="1">
      <c r="B53" s="218" t="s">
        <v>86</v>
      </c>
      <c r="C53" s="219"/>
      <c r="D53" s="219"/>
      <c r="E53" s="219"/>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c r="AE53" s="220"/>
      <c r="AF53" s="220"/>
      <c r="AG53" s="220"/>
      <c r="AH53" s="220"/>
      <c r="AI53" s="220"/>
      <c r="AJ53" s="220"/>
      <c r="AK53" s="220"/>
      <c r="AL53" s="220"/>
      <c r="AM53" s="220"/>
      <c r="AN53" s="220"/>
      <c r="AO53" s="221"/>
    </row>
    <row r="54" spans="2:41" ht="20.25" customHeight="1">
      <c r="B54" s="203" t="s">
        <v>87</v>
      </c>
      <c r="C54" s="203"/>
      <c r="D54" s="203"/>
      <c r="E54" s="203"/>
      <c r="F54" s="204"/>
      <c r="G54" s="204"/>
      <c r="H54" s="204"/>
      <c r="I54" s="204"/>
      <c r="J54" s="204"/>
      <c r="K54" s="204"/>
      <c r="L54" s="204"/>
      <c r="M54" s="204"/>
      <c r="N54" s="204"/>
      <c r="O54" s="204"/>
      <c r="P54" s="204"/>
      <c r="Q54" s="204"/>
      <c r="R54" s="204"/>
      <c r="S54" s="204"/>
      <c r="T54" s="204"/>
      <c r="U54" s="204"/>
      <c r="V54" s="204"/>
      <c r="W54" s="204"/>
      <c r="X54" s="204"/>
      <c r="Y54" s="204"/>
      <c r="Z54" s="204"/>
      <c r="AA54" s="204"/>
      <c r="AB54" s="204"/>
      <c r="AC54" s="204"/>
      <c r="AD54" s="204"/>
      <c r="AE54" s="204"/>
      <c r="AF54" s="204"/>
      <c r="AG54" s="204"/>
      <c r="AH54" s="204"/>
      <c r="AI54" s="204"/>
      <c r="AJ54" s="204"/>
      <c r="AK54" s="204"/>
      <c r="AL54" s="204"/>
      <c r="AM54" s="204"/>
      <c r="AN54" s="204"/>
      <c r="AO54" s="204"/>
    </row>
    <row r="55" spans="2:41" ht="11.25">
      <c r="B55" s="205"/>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row>
    <row r="56" spans="2:41" ht="11.25">
      <c r="B56" s="205"/>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row>
    <row r="57" spans="2:41" ht="11.25">
      <c r="B57" s="205"/>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c r="AL57" s="205"/>
      <c r="AM57" s="205"/>
      <c r="AN57" s="205"/>
      <c r="AO57" s="205"/>
    </row>
    <row r="58" spans="2:41" ht="11.25">
      <c r="B58" s="205"/>
      <c r="C58" s="205"/>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c r="AC58" s="205"/>
      <c r="AD58" s="205"/>
      <c r="AE58" s="205"/>
      <c r="AF58" s="205"/>
      <c r="AG58" s="205"/>
      <c r="AH58" s="205"/>
      <c r="AI58" s="205"/>
      <c r="AJ58" s="205"/>
      <c r="AK58" s="205"/>
      <c r="AL58" s="205"/>
      <c r="AM58" s="205"/>
      <c r="AN58" s="205"/>
      <c r="AO58" s="205"/>
    </row>
    <row r="59" spans="2:41" ht="11.25">
      <c r="B59" s="205"/>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c r="AL59" s="205"/>
      <c r="AM59" s="205"/>
      <c r="AN59" s="205"/>
      <c r="AO59" s="205"/>
    </row>
    <row r="60" spans="2:41" ht="11.25">
      <c r="B60" s="205"/>
      <c r="C60" s="205"/>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205"/>
      <c r="AD60" s="205"/>
      <c r="AE60" s="205"/>
      <c r="AF60" s="205"/>
      <c r="AG60" s="205"/>
      <c r="AH60" s="205"/>
      <c r="AI60" s="205"/>
      <c r="AJ60" s="205"/>
      <c r="AK60" s="205"/>
      <c r="AL60" s="205"/>
      <c r="AM60" s="205"/>
      <c r="AN60" s="205"/>
      <c r="AO60" s="205"/>
    </row>
    <row r="61" spans="2:41" ht="11.25">
      <c r="B61" s="205"/>
      <c r="C61" s="205"/>
      <c r="D61" s="205"/>
      <c r="E61" s="205"/>
      <c r="F61" s="205"/>
      <c r="G61" s="205"/>
      <c r="H61" s="205"/>
      <c r="I61" s="205"/>
      <c r="J61" s="205"/>
      <c r="K61" s="205"/>
      <c r="L61" s="205"/>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05"/>
    </row>
    <row r="62" spans="2:41" ht="11.25">
      <c r="B62" s="205"/>
      <c r="C62" s="205"/>
      <c r="D62" s="205"/>
      <c r="E62" s="205"/>
      <c r="F62" s="205"/>
      <c r="G62" s="205"/>
      <c r="H62" s="205"/>
      <c r="I62" s="205"/>
      <c r="J62" s="205"/>
      <c r="K62" s="205"/>
      <c r="L62" s="205"/>
      <c r="M62" s="205"/>
      <c r="N62" s="205"/>
      <c r="O62" s="205"/>
      <c r="P62" s="205"/>
      <c r="Q62" s="205"/>
      <c r="R62" s="205"/>
      <c r="S62" s="205"/>
      <c r="T62" s="205"/>
      <c r="U62" s="205"/>
      <c r="V62" s="205"/>
      <c r="W62" s="205"/>
      <c r="X62" s="205"/>
      <c r="Y62" s="205"/>
      <c r="Z62" s="205"/>
      <c r="AA62" s="205"/>
      <c r="AB62" s="205"/>
      <c r="AC62" s="205"/>
      <c r="AD62" s="205"/>
      <c r="AE62" s="205"/>
      <c r="AF62" s="205"/>
      <c r="AG62" s="205"/>
      <c r="AH62" s="205"/>
      <c r="AI62" s="205"/>
      <c r="AJ62" s="205"/>
      <c r="AK62" s="205"/>
      <c r="AL62" s="205"/>
      <c r="AM62" s="205"/>
      <c r="AN62" s="205"/>
      <c r="AO62" s="205"/>
    </row>
    <row r="63" spans="2:41" ht="11.25">
      <c r="B63" s="205"/>
      <c r="C63" s="205"/>
      <c r="D63" s="205"/>
      <c r="E63" s="205"/>
      <c r="F63" s="205"/>
      <c r="G63" s="205"/>
      <c r="H63" s="205"/>
      <c r="I63" s="205"/>
      <c r="J63" s="205"/>
      <c r="K63" s="205"/>
      <c r="L63" s="205"/>
      <c r="M63" s="205"/>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5"/>
      <c r="AL63" s="205"/>
      <c r="AM63" s="205"/>
      <c r="AN63" s="205"/>
      <c r="AO63" s="205"/>
    </row>
    <row r="64" spans="2:41" ht="11.25">
      <c r="B64" s="205"/>
      <c r="C64" s="205"/>
      <c r="D64" s="205"/>
      <c r="E64" s="205"/>
      <c r="F64" s="205"/>
      <c r="G64" s="205"/>
      <c r="H64" s="205"/>
      <c r="I64" s="205"/>
      <c r="J64" s="205"/>
      <c r="K64" s="205"/>
      <c r="L64" s="205"/>
      <c r="M64" s="205"/>
      <c r="N64" s="205"/>
      <c r="O64" s="205"/>
      <c r="P64" s="205"/>
      <c r="Q64" s="205"/>
      <c r="R64" s="205"/>
      <c r="S64" s="205"/>
      <c r="T64" s="205"/>
      <c r="U64" s="205"/>
      <c r="V64" s="205"/>
      <c r="W64" s="205"/>
      <c r="X64" s="205"/>
      <c r="Y64" s="205"/>
      <c r="Z64" s="205"/>
      <c r="AA64" s="205"/>
      <c r="AB64" s="205"/>
      <c r="AC64" s="205"/>
      <c r="AD64" s="205"/>
      <c r="AE64" s="205"/>
      <c r="AF64" s="205"/>
      <c r="AG64" s="205"/>
      <c r="AH64" s="205"/>
      <c r="AI64" s="205"/>
      <c r="AJ64" s="205"/>
      <c r="AK64" s="205"/>
      <c r="AL64" s="205"/>
      <c r="AM64" s="205"/>
      <c r="AN64" s="205"/>
      <c r="AO64" s="205"/>
    </row>
    <row r="65" spans="2:41" ht="11.25">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row>
    <row r="66" spans="2:41" ht="11.25">
      <c r="B66" s="205"/>
      <c r="C66" s="205"/>
      <c r="D66" s="205"/>
      <c r="E66" s="205"/>
      <c r="F66" s="205"/>
      <c r="G66" s="205"/>
      <c r="H66" s="205"/>
      <c r="I66" s="205"/>
      <c r="J66" s="205"/>
      <c r="K66" s="205"/>
      <c r="L66" s="205"/>
      <c r="M66" s="205"/>
      <c r="N66" s="205"/>
      <c r="O66" s="205"/>
      <c r="P66" s="205"/>
      <c r="Q66" s="205"/>
      <c r="R66" s="205"/>
      <c r="S66" s="205"/>
      <c r="T66" s="205"/>
      <c r="U66" s="205"/>
      <c r="V66" s="205"/>
      <c r="W66" s="205"/>
      <c r="X66" s="205"/>
      <c r="Y66" s="205"/>
      <c r="Z66" s="205"/>
      <c r="AA66" s="205"/>
      <c r="AB66" s="205"/>
      <c r="AC66" s="205"/>
      <c r="AD66" s="205"/>
      <c r="AE66" s="205"/>
      <c r="AF66" s="205"/>
      <c r="AG66" s="205"/>
      <c r="AH66" s="205"/>
      <c r="AI66" s="205"/>
      <c r="AJ66" s="205"/>
      <c r="AK66" s="205"/>
      <c r="AL66" s="205"/>
      <c r="AM66" s="205"/>
      <c r="AN66" s="205"/>
      <c r="AO66" s="205"/>
    </row>
    <row r="67" spans="2:41" ht="11.25">
      <c r="B67" s="205"/>
      <c r="C67" s="205"/>
      <c r="D67" s="205"/>
      <c r="E67" s="205"/>
      <c r="F67" s="205"/>
      <c r="G67" s="205"/>
      <c r="H67" s="205"/>
      <c r="I67" s="205"/>
      <c r="J67" s="205"/>
      <c r="K67" s="205"/>
      <c r="L67" s="205"/>
      <c r="M67" s="205"/>
      <c r="N67" s="205"/>
      <c r="O67" s="205"/>
      <c r="P67" s="205"/>
      <c r="Q67" s="205"/>
      <c r="R67" s="205"/>
      <c r="S67" s="205"/>
      <c r="T67" s="205"/>
      <c r="U67" s="205"/>
      <c r="V67" s="205"/>
      <c r="W67" s="205"/>
      <c r="X67" s="205"/>
      <c r="Y67" s="205"/>
      <c r="Z67" s="205"/>
      <c r="AA67" s="205"/>
      <c r="AB67" s="205"/>
      <c r="AC67" s="205"/>
      <c r="AD67" s="205"/>
      <c r="AE67" s="205"/>
      <c r="AF67" s="205"/>
      <c r="AG67" s="205"/>
      <c r="AH67" s="205"/>
      <c r="AI67" s="205"/>
      <c r="AJ67" s="205"/>
      <c r="AK67" s="205"/>
      <c r="AL67" s="205"/>
      <c r="AM67" s="205"/>
      <c r="AN67" s="205"/>
      <c r="AO67" s="205"/>
    </row>
    <row r="68" spans="2:41" ht="11.25">
      <c r="B68" s="205"/>
      <c r="C68" s="205"/>
      <c r="D68" s="205"/>
      <c r="E68" s="205"/>
      <c r="F68" s="205"/>
      <c r="G68" s="205"/>
      <c r="H68" s="205"/>
      <c r="I68" s="205"/>
      <c r="J68" s="205"/>
      <c r="K68" s="205"/>
      <c r="L68" s="205"/>
      <c r="M68" s="205"/>
      <c r="N68" s="205"/>
      <c r="O68" s="205"/>
      <c r="P68" s="205"/>
      <c r="Q68" s="205"/>
      <c r="R68" s="205"/>
      <c r="S68" s="205"/>
      <c r="T68" s="205"/>
      <c r="U68" s="205"/>
      <c r="V68" s="205"/>
      <c r="W68" s="205"/>
      <c r="X68" s="205"/>
      <c r="Y68" s="205"/>
      <c r="Z68" s="205"/>
      <c r="AA68" s="205"/>
      <c r="AB68" s="205"/>
      <c r="AC68" s="205"/>
      <c r="AD68" s="205"/>
      <c r="AE68" s="205"/>
      <c r="AF68" s="205"/>
      <c r="AG68" s="205"/>
      <c r="AH68" s="205"/>
      <c r="AI68" s="205"/>
      <c r="AJ68" s="205"/>
      <c r="AK68" s="205"/>
      <c r="AL68" s="205"/>
      <c r="AM68" s="205"/>
      <c r="AN68" s="205"/>
      <c r="AO68" s="205"/>
    </row>
    <row r="69" spans="2:41" ht="11.25">
      <c r="B69" s="205"/>
      <c r="C69" s="205"/>
      <c r="D69" s="205"/>
      <c r="E69" s="205"/>
      <c r="F69" s="205"/>
      <c r="G69" s="205"/>
      <c r="H69" s="205"/>
      <c r="I69" s="205"/>
      <c r="J69" s="205"/>
      <c r="K69" s="205"/>
      <c r="L69" s="205"/>
      <c r="M69" s="205"/>
      <c r="N69" s="205"/>
      <c r="O69" s="205"/>
      <c r="P69" s="205"/>
      <c r="Q69" s="205"/>
      <c r="R69" s="205"/>
      <c r="S69" s="205"/>
      <c r="T69" s="205"/>
      <c r="U69" s="205"/>
      <c r="V69" s="205"/>
      <c r="W69" s="205"/>
      <c r="X69" s="205"/>
      <c r="Y69" s="205"/>
      <c r="Z69" s="205"/>
      <c r="AA69" s="205"/>
      <c r="AB69" s="205"/>
      <c r="AC69" s="205"/>
      <c r="AD69" s="205"/>
      <c r="AE69" s="205"/>
      <c r="AF69" s="205"/>
      <c r="AG69" s="205"/>
      <c r="AH69" s="205"/>
      <c r="AI69" s="205"/>
      <c r="AJ69" s="205"/>
      <c r="AK69" s="205"/>
      <c r="AL69" s="205"/>
      <c r="AM69" s="205"/>
      <c r="AN69" s="205"/>
      <c r="AO69" s="205"/>
    </row>
    <row r="70" spans="2:41" ht="11.25">
      <c r="B70" s="205"/>
      <c r="C70" s="205"/>
      <c r="D70" s="205"/>
      <c r="E70" s="205"/>
      <c r="F70" s="205"/>
      <c r="G70" s="205"/>
      <c r="H70" s="205"/>
      <c r="I70" s="205"/>
      <c r="J70" s="205"/>
      <c r="K70" s="205"/>
      <c r="L70" s="205"/>
      <c r="M70" s="205"/>
      <c r="N70" s="205"/>
      <c r="O70" s="205"/>
      <c r="P70" s="205"/>
      <c r="Q70" s="205"/>
      <c r="R70" s="205"/>
      <c r="S70" s="205"/>
      <c r="T70" s="205"/>
      <c r="U70" s="205"/>
      <c r="V70" s="205"/>
      <c r="W70" s="205"/>
      <c r="X70" s="205"/>
      <c r="Y70" s="205"/>
      <c r="Z70" s="205"/>
      <c r="AA70" s="205"/>
      <c r="AB70" s="205"/>
      <c r="AC70" s="205"/>
      <c r="AD70" s="205"/>
      <c r="AE70" s="205"/>
      <c r="AF70" s="205"/>
      <c r="AG70" s="205"/>
      <c r="AH70" s="205"/>
      <c r="AI70" s="205"/>
      <c r="AJ70" s="205"/>
      <c r="AK70" s="205"/>
      <c r="AL70" s="205"/>
      <c r="AM70" s="205"/>
      <c r="AN70" s="205"/>
      <c r="AO70" s="205"/>
    </row>
    <row r="71" spans="2:41" ht="11.25">
      <c r="B71" s="205"/>
      <c r="C71" s="205"/>
      <c r="D71" s="205"/>
      <c r="E71" s="205"/>
      <c r="F71" s="205"/>
      <c r="G71" s="205"/>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5"/>
      <c r="AJ71" s="205"/>
      <c r="AK71" s="205"/>
      <c r="AL71" s="205"/>
      <c r="AM71" s="205"/>
      <c r="AN71" s="205"/>
      <c r="AO71" s="205"/>
    </row>
    <row r="72" spans="2:41" ht="11.25">
      <c r="B72" s="205"/>
      <c r="C72" s="205"/>
      <c r="D72" s="205"/>
      <c r="E72" s="205"/>
      <c r="F72" s="205"/>
      <c r="G72" s="205"/>
      <c r="H72" s="205"/>
      <c r="I72" s="205"/>
      <c r="J72" s="205"/>
      <c r="K72" s="205"/>
      <c r="L72" s="205"/>
      <c r="M72" s="205"/>
      <c r="N72" s="205"/>
      <c r="O72" s="205"/>
      <c r="P72" s="205"/>
      <c r="Q72" s="205"/>
      <c r="R72" s="205"/>
      <c r="S72" s="205"/>
      <c r="T72" s="205"/>
      <c r="U72" s="205"/>
      <c r="V72" s="205"/>
      <c r="W72" s="205"/>
      <c r="X72" s="205"/>
      <c r="Y72" s="205"/>
      <c r="Z72" s="205"/>
      <c r="AA72" s="205"/>
      <c r="AB72" s="205"/>
      <c r="AC72" s="205"/>
      <c r="AD72" s="205"/>
      <c r="AE72" s="205"/>
      <c r="AF72" s="205"/>
      <c r="AG72" s="205"/>
      <c r="AH72" s="205"/>
      <c r="AI72" s="205"/>
      <c r="AJ72" s="205"/>
      <c r="AK72" s="205"/>
      <c r="AL72" s="205"/>
      <c r="AM72" s="205"/>
      <c r="AN72" s="205"/>
      <c r="AO72" s="205"/>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LK2tdc3tBOAyw6V2jY3iqFFUGP5NTyBo6pf0zxlAOsBps5U5SXWyF1MoeptT2gvDqLcXJRYLQGDnvt/NrJzlPQ==" saltValue="FPqpeANTtQPnXVeDcqRBwA=="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332" t="s">
        <v>78</v>
      </c>
      <c r="C9" s="333"/>
      <c r="D9" s="333"/>
      <c r="E9" s="333"/>
      <c r="F9" s="333"/>
      <c r="G9" s="334"/>
    </row>
    <row r="10" spans="2:7" s="34" customFormat="1" ht="9" customHeight="1">
      <c r="B10" s="335"/>
      <c r="C10" s="336"/>
      <c r="D10" s="336"/>
      <c r="E10" s="336"/>
      <c r="F10" s="336"/>
      <c r="G10" s="337"/>
    </row>
    <row r="11" spans="2:7" s="39" customFormat="1" ht="15.75" customHeight="1">
      <c r="B11" s="13"/>
      <c r="C11" s="14"/>
      <c r="D11" s="14"/>
      <c r="E11" s="15"/>
      <c r="F11" s="14"/>
      <c r="G11" s="16"/>
    </row>
    <row r="12" spans="2:7" s="39" customFormat="1" ht="34.5" customHeight="1">
      <c r="B12" s="338" t="s">
        <v>0</v>
      </c>
      <c r="C12" s="339"/>
      <c r="D12" s="339"/>
      <c r="E12" s="339"/>
      <c r="F12" s="339"/>
      <c r="G12" s="340"/>
    </row>
    <row r="13" spans="2:7">
      <c r="B13" s="40"/>
      <c r="C13" s="41"/>
      <c r="D13" s="41"/>
      <c r="E13" s="42"/>
      <c r="F13" s="41"/>
      <c r="G13" s="43"/>
    </row>
    <row r="14" spans="2:7">
      <c r="B14" s="44" t="s">
        <v>1</v>
      </c>
      <c r="C14" s="41"/>
      <c r="D14" s="41"/>
      <c r="E14" s="42"/>
      <c r="F14" s="41"/>
      <c r="G14" s="43"/>
    </row>
    <row r="15" spans="2:7">
      <c r="B15" s="45"/>
      <c r="C15" s="46"/>
      <c r="D15" s="46"/>
      <c r="E15" s="47"/>
      <c r="F15" s="46"/>
      <c r="G15" s="48"/>
    </row>
    <row r="16" spans="2:7" ht="25.5">
      <c r="B16" s="341" t="s">
        <v>2</v>
      </c>
      <c r="C16" s="341"/>
      <c r="D16" s="57" t="s">
        <v>3</v>
      </c>
      <c r="E16" s="341" t="s">
        <v>4</v>
      </c>
      <c r="F16" s="341"/>
      <c r="G16" s="341"/>
    </row>
    <row r="17" spans="2:7" ht="22.5" customHeight="1">
      <c r="B17" s="330" t="s">
        <v>5</v>
      </c>
      <c r="C17" s="330"/>
      <c r="D17" s="5">
        <v>0.1</v>
      </c>
      <c r="E17" s="329" t="s">
        <v>6</v>
      </c>
      <c r="F17" s="329"/>
      <c r="G17" s="329"/>
    </row>
    <row r="18" spans="2:7" ht="28.5" customHeight="1">
      <c r="B18" s="330" t="s">
        <v>7</v>
      </c>
      <c r="C18" s="330"/>
      <c r="D18" s="5">
        <v>0.2</v>
      </c>
      <c r="E18" s="331" t="s">
        <v>8</v>
      </c>
      <c r="F18" s="331"/>
      <c r="G18" s="331"/>
    </row>
    <row r="19" spans="2:7" ht="29.25" customHeight="1">
      <c r="B19" s="330" t="s">
        <v>9</v>
      </c>
      <c r="C19" s="330"/>
      <c r="D19" s="5">
        <v>0.1</v>
      </c>
      <c r="E19" s="331" t="s">
        <v>10</v>
      </c>
      <c r="F19" s="331"/>
      <c r="G19" s="331"/>
    </row>
    <row r="20" spans="2:7" ht="25.5" customHeight="1">
      <c r="B20" s="330" t="s">
        <v>11</v>
      </c>
      <c r="C20" s="330"/>
      <c r="D20" s="5">
        <v>0.2</v>
      </c>
      <c r="E20" s="331" t="s">
        <v>8</v>
      </c>
      <c r="F20" s="331"/>
      <c r="G20" s="331"/>
    </row>
    <row r="21" spans="2:7" ht="23.25" customHeight="1">
      <c r="B21" s="327" t="s">
        <v>12</v>
      </c>
      <c r="C21" s="328"/>
      <c r="D21" s="5">
        <v>0.1</v>
      </c>
      <c r="E21" s="329" t="s">
        <v>6</v>
      </c>
      <c r="F21" s="329"/>
      <c r="G21" s="329"/>
    </row>
    <row r="22" spans="2:7" ht="27" customHeight="1">
      <c r="B22" s="29"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J91"/>
  <sheetViews>
    <sheetView showGridLines="0" zoomScaleNormal="100" workbookViewId="0">
      <selection activeCell="K13" sqref="K13"/>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1.5703125" style="28" customWidth="1"/>
    <col min="11" max="11" width="3" style="18" customWidth="1"/>
    <col min="12" max="17" width="11.42578125" style="18" customWidth="1"/>
    <col min="18" max="16384" width="11.42578125" style="18"/>
  </cols>
  <sheetData>
    <row r="1" spans="2:10"/>
    <row r="2" spans="2:10" ht="6" customHeight="1">
      <c r="B2" s="342"/>
      <c r="C2" s="342"/>
      <c r="D2" s="342"/>
      <c r="E2" s="342"/>
      <c r="F2" s="342"/>
      <c r="G2" s="342"/>
      <c r="H2" s="342"/>
      <c r="I2" s="342"/>
      <c r="J2" s="342"/>
    </row>
    <row r="3" spans="2:10" ht="15.75" customHeight="1">
      <c r="B3" s="342"/>
      <c r="C3" s="342"/>
      <c r="D3" s="342"/>
      <c r="E3" s="342"/>
      <c r="F3" s="342"/>
      <c r="G3" s="342"/>
      <c r="H3" s="342"/>
      <c r="I3" s="342"/>
      <c r="J3" s="342"/>
    </row>
    <row r="4" spans="2:10" ht="15.75" customHeight="1">
      <c r="B4" s="342"/>
      <c r="C4" s="342"/>
      <c r="D4" s="342"/>
      <c r="E4" s="342"/>
      <c r="F4" s="342"/>
      <c r="G4" s="342"/>
      <c r="H4" s="342"/>
      <c r="I4" s="342"/>
      <c r="J4" s="342"/>
    </row>
    <row r="5" spans="2:10" ht="15.75" customHeight="1">
      <c r="B5" s="342"/>
      <c r="C5" s="342"/>
      <c r="D5" s="342"/>
      <c r="E5" s="342"/>
      <c r="F5" s="342"/>
      <c r="G5" s="342"/>
      <c r="H5" s="342"/>
      <c r="I5" s="342"/>
      <c r="J5" s="342"/>
    </row>
    <row r="6" spans="2:10" ht="15.75" customHeight="1">
      <c r="B6" s="342"/>
      <c r="C6" s="342"/>
      <c r="D6" s="342"/>
      <c r="E6" s="342"/>
      <c r="F6" s="342"/>
      <c r="G6" s="342"/>
      <c r="H6" s="342"/>
      <c r="I6" s="342"/>
      <c r="J6" s="342"/>
    </row>
    <row r="7" spans="2:10" ht="11.25">
      <c r="B7" s="342"/>
      <c r="C7" s="342"/>
      <c r="D7" s="342"/>
      <c r="E7" s="342"/>
      <c r="F7" s="342"/>
      <c r="G7" s="342"/>
      <c r="H7" s="342"/>
      <c r="I7" s="342"/>
      <c r="J7" s="342"/>
    </row>
    <row r="8" spans="2:10" ht="11.25">
      <c r="B8" s="342" t="s">
        <v>77</v>
      </c>
      <c r="C8" s="342"/>
      <c r="D8" s="342"/>
      <c r="E8" s="342"/>
      <c r="F8" s="342"/>
      <c r="G8" s="342"/>
      <c r="H8" s="342"/>
      <c r="I8" s="342"/>
      <c r="J8" s="342"/>
    </row>
    <row r="9" spans="2:10" ht="18" customHeight="1">
      <c r="B9" s="343" t="s">
        <v>88</v>
      </c>
      <c r="C9" s="344"/>
      <c r="D9" s="344"/>
      <c r="E9" s="344"/>
      <c r="F9" s="344"/>
      <c r="G9" s="344"/>
      <c r="H9" s="344"/>
      <c r="I9" s="344"/>
      <c r="J9" s="345"/>
    </row>
    <row r="10" spans="2:10" s="49" customFormat="1" ht="9.75" customHeight="1">
      <c r="B10" s="50"/>
      <c r="C10" s="50"/>
      <c r="D10" s="50"/>
      <c r="E10" s="50"/>
      <c r="F10" s="50"/>
      <c r="G10" s="50"/>
      <c r="H10" s="50"/>
      <c r="I10" s="50"/>
      <c r="J10" s="50"/>
    </row>
    <row r="11" spans="2:10" ht="18" customHeight="1">
      <c r="B11" s="60" t="s">
        <v>94</v>
      </c>
      <c r="C11" s="347">
        <f>+'Mesa de Servicio'!D10</f>
        <v>0</v>
      </c>
      <c r="D11" s="347"/>
      <c r="E11" s="347"/>
      <c r="F11" s="58" t="s">
        <v>97</v>
      </c>
      <c r="G11" s="63">
        <f>+'Mesa de Servicio'!U10</f>
        <v>0</v>
      </c>
      <c r="H11" s="64"/>
      <c r="I11" s="59" t="s">
        <v>100</v>
      </c>
      <c r="J11" s="61">
        <f>+'Mesa de Servicio'!U11</f>
        <v>0</v>
      </c>
    </row>
    <row r="12" spans="2:10" ht="18" customHeight="1">
      <c r="B12" s="60" t="s">
        <v>95</v>
      </c>
      <c r="C12" s="347">
        <f>+'Mesa de Servicio'!D11</f>
        <v>0</v>
      </c>
      <c r="D12" s="347"/>
      <c r="E12" s="347"/>
      <c r="F12" s="58" t="s">
        <v>98</v>
      </c>
      <c r="G12" s="63">
        <f>+'Mesa de Servicio'!K11</f>
        <v>0</v>
      </c>
      <c r="H12" s="64"/>
      <c r="I12" s="59" t="s">
        <v>102</v>
      </c>
      <c r="J12" s="62">
        <f>+'Mesa de Servicio'!Z10</f>
        <v>0</v>
      </c>
    </row>
    <row r="13" spans="2:10" ht="18" customHeight="1">
      <c r="B13" s="60" t="s">
        <v>96</v>
      </c>
      <c r="C13" s="347">
        <f>+'Mesa de Servicio'!O11</f>
        <v>0</v>
      </c>
      <c r="D13" s="347"/>
      <c r="E13" s="347"/>
      <c r="F13" s="58" t="s">
        <v>99</v>
      </c>
      <c r="G13" s="63">
        <f>+'Mesa de Servicio'!O10</f>
        <v>0</v>
      </c>
      <c r="H13" s="64"/>
      <c r="I13" s="59" t="s">
        <v>101</v>
      </c>
      <c r="J13" s="62">
        <f>+'Mesa de Servicio'!Z11</f>
        <v>0</v>
      </c>
    </row>
    <row r="14" spans="2:10" ht="12.75">
      <c r="B14" s="51"/>
      <c r="C14" s="52"/>
      <c r="D14" s="52"/>
      <c r="E14" s="52"/>
      <c r="F14" s="52"/>
      <c r="G14" s="52"/>
      <c r="H14" s="52"/>
      <c r="I14" s="52"/>
      <c r="J14" s="52"/>
    </row>
    <row r="15" spans="2:10" ht="25.5" customHeight="1">
      <c r="B15" s="346" t="s">
        <v>103</v>
      </c>
      <c r="C15" s="346"/>
      <c r="D15" s="346"/>
      <c r="E15" s="346"/>
      <c r="F15" s="346"/>
      <c r="G15" s="346"/>
      <c r="H15" s="346"/>
      <c r="I15" s="346"/>
      <c r="J15" s="346"/>
    </row>
    <row r="16" spans="2:10" ht="9.75" customHeight="1">
      <c r="B16" s="51"/>
      <c r="C16" s="52"/>
      <c r="D16" s="52"/>
      <c r="E16" s="52"/>
      <c r="F16" s="52"/>
      <c r="G16" s="52"/>
      <c r="H16" s="52"/>
      <c r="I16" s="52"/>
      <c r="J16" s="52"/>
    </row>
    <row r="17" spans="2:10" ht="51">
      <c r="B17" s="53" t="s">
        <v>70</v>
      </c>
      <c r="C17" s="53" t="s">
        <v>76</v>
      </c>
      <c r="D17" s="53" t="s">
        <v>71</v>
      </c>
      <c r="E17" s="53" t="s">
        <v>75</v>
      </c>
      <c r="F17" s="53" t="s">
        <v>72</v>
      </c>
      <c r="G17" s="53" t="s">
        <v>73</v>
      </c>
      <c r="H17" s="53" t="s">
        <v>74</v>
      </c>
      <c r="I17" s="53" t="s">
        <v>69</v>
      </c>
      <c r="J17" s="53" t="s">
        <v>104</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6"/>
      <c r="C28" s="7"/>
      <c r="D28" s="6"/>
      <c r="E28" s="8"/>
      <c r="F28" s="9"/>
      <c r="G28" s="10"/>
      <c r="H28" s="10"/>
      <c r="I28" s="10"/>
      <c r="J28" s="11"/>
    </row>
    <row r="29" spans="2:10">
      <c r="B29" s="17" t="s">
        <v>25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MNFDb4n9jGrz8+K2pNk3zTxUvJQtaLvAvbxKoFx9vrY0RIH6YbdUH4f0oo0RZyBYOWPTAlhnl7sOUBlVwFIebQ==" saltValue="X9YcerNfh8QVTpbPNuJ7Ow==" spinCount="100000" sheet="1" objects="1" scenarios="1" insertRows="0" autoFilter="0"/>
  <mergeCells count="6">
    <mergeCell ref="B2:J8"/>
    <mergeCell ref="B9:J9"/>
    <mergeCell ref="B15:J15"/>
    <mergeCell ref="C11:E11"/>
    <mergeCell ref="C13:E13"/>
    <mergeCell ref="C12:E12"/>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Anexo No. 2</vt:lpstr>
      <vt:lpstr>Mesa de Servicio</vt:lpstr>
      <vt:lpstr>INFO GENERAL Y FINANCIERA</vt:lpstr>
      <vt:lpstr>POLIZAS</vt:lpstr>
      <vt:lpstr>INFO EXPERIENCIA</vt:lpstr>
      <vt:lpstr>'Anexo No. 2'!Área_de_impresión</vt:lpstr>
      <vt:lpstr>'INFO EXPERIENCIA'!Área_de_impresión</vt:lpstr>
      <vt:lpstr>'INFO GENERAL Y FINANCIERA'!Área_de_impresión</vt:lpstr>
      <vt:lpstr>'Mesa de Servicio'!Área_de_impresión</vt:lpstr>
      <vt:lpstr>POLIZAS!Área_de_impresión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2014-07-31T17:15:57Z</cp:lastPrinted>
  <dcterms:created xsi:type="dcterms:W3CDTF">2013-08-22T20:49:37Z</dcterms:created>
  <dcterms:modified xsi:type="dcterms:W3CDTF">2014-07-31T19:45:39Z</dcterms:modified>
</cp:coreProperties>
</file>