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ana.bustos\Documents\ICBF - DIR. ABASTECIMIENTO\2016\3 ECL\4. Formatos\Calculo demanda por Unidad\"/>
    </mc:Choice>
  </mc:AlternateContent>
  <bookViews>
    <workbookView xWindow="0" yWindow="0" windowWidth="20496" windowHeight="7752"/>
  </bookViews>
  <sheets>
    <sheet name="&lt;3 AÑOS EN ESTAB. RECLUSIÓN" sheetId="4" r:id="rId1"/>
  </sheets>
  <definedNames>
    <definedName name="_xlnm.Print_Area" localSheetId="0">'&lt;3 AÑOS EN ESTAB. RECLUSIÓN'!$A$1:$C$46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4" l="1"/>
  <c r="AB9" i="4"/>
  <c r="F9"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12" i="4"/>
  <c r="AI46" i="4" l="1"/>
  <c r="AL46" i="4" s="1"/>
  <c r="AA46" i="4"/>
  <c r="P46" i="4"/>
  <c r="AI45" i="4"/>
  <c r="AL45" i="4" s="1"/>
  <c r="AA45" i="4"/>
  <c r="P45" i="4"/>
  <c r="AL44" i="4"/>
  <c r="AA44" i="4"/>
  <c r="P44" i="4"/>
  <c r="AC43" i="4"/>
  <c r="AL43" i="4" s="1"/>
  <c r="AA43" i="4"/>
  <c r="P43" i="4"/>
  <c r="AK42" i="4"/>
  <c r="AG42" i="4"/>
  <c r="AC42" i="4"/>
  <c r="AA42" i="4"/>
  <c r="P42" i="4"/>
  <c r="AK41" i="4"/>
  <c r="AG41" i="4"/>
  <c r="AC41" i="4"/>
  <c r="AA41" i="4"/>
  <c r="P41" i="4"/>
  <c r="AL40" i="4"/>
  <c r="AA40" i="4"/>
  <c r="P40" i="4"/>
  <c r="AL39" i="4"/>
  <c r="AA39" i="4"/>
  <c r="P39" i="4"/>
  <c r="AK38" i="4"/>
  <c r="AG38" i="4"/>
  <c r="AA38" i="4"/>
  <c r="P38" i="4"/>
  <c r="AK37" i="4"/>
  <c r="AG37" i="4"/>
  <c r="AA37" i="4"/>
  <c r="P37" i="4"/>
  <c r="AK36" i="4"/>
  <c r="AJ36" i="4"/>
  <c r="AG36" i="4"/>
  <c r="AF36" i="4"/>
  <c r="AA36" i="4"/>
  <c r="P36" i="4"/>
  <c r="AK35" i="4"/>
  <c r="AG35" i="4"/>
  <c r="AA35" i="4"/>
  <c r="P35" i="4"/>
  <c r="AL34" i="4"/>
  <c r="AA34" i="4"/>
  <c r="P34" i="4"/>
  <c r="AL33" i="4"/>
  <c r="AA33" i="4"/>
  <c r="P33" i="4"/>
  <c r="AF32" i="4"/>
  <c r="AL32" i="4" s="1"/>
  <c r="AA32" i="4"/>
  <c r="P32" i="4"/>
  <c r="AJ31" i="4"/>
  <c r="AF31" i="4"/>
  <c r="Y31" i="4"/>
  <c r="U31" i="4"/>
  <c r="N31" i="4"/>
  <c r="J31" i="4"/>
  <c r="AL30" i="4"/>
  <c r="AA30" i="4"/>
  <c r="P30" i="4"/>
  <c r="AL29" i="4"/>
  <c r="Y29" i="4"/>
  <c r="W29" i="4"/>
  <c r="U29" i="4"/>
  <c r="S29" i="4"/>
  <c r="Q29" i="4"/>
  <c r="N29" i="4"/>
  <c r="L29" i="4"/>
  <c r="J29" i="4"/>
  <c r="H29" i="4"/>
  <c r="F29" i="4"/>
  <c r="AJ28" i="4"/>
  <c r="AH28" i="4"/>
  <c r="AF28" i="4"/>
  <c r="AD28" i="4"/>
  <c r="AA28" i="4"/>
  <c r="P28" i="4"/>
  <c r="AJ27" i="4"/>
  <c r="AF27" i="4"/>
  <c r="Y27" i="4"/>
  <c r="U27" i="4"/>
  <c r="N27" i="4"/>
  <c r="J27" i="4"/>
  <c r="AK26" i="4"/>
  <c r="AG26" i="4"/>
  <c r="AA26" i="4"/>
  <c r="P26" i="4"/>
  <c r="AI25" i="4"/>
  <c r="AL25" i="4" s="1"/>
  <c r="AA25" i="4"/>
  <c r="P25" i="4"/>
  <c r="AI24" i="4"/>
  <c r="AL24" i="4" s="1"/>
  <c r="AA24" i="4"/>
  <c r="P24" i="4"/>
  <c r="AL23" i="4"/>
  <c r="AA23" i="4"/>
  <c r="P23" i="4"/>
  <c r="AK22" i="4"/>
  <c r="AG22" i="4"/>
  <c r="AA22" i="4"/>
  <c r="P22" i="4"/>
  <c r="AK21" i="4"/>
  <c r="AG21" i="4"/>
  <c r="AA21" i="4"/>
  <c r="P21" i="4"/>
  <c r="AL20" i="4"/>
  <c r="AA20" i="4"/>
  <c r="P20" i="4"/>
  <c r="AL19" i="4"/>
  <c r="AA19" i="4"/>
  <c r="P19" i="4"/>
  <c r="AL18" i="4"/>
  <c r="AA18" i="4"/>
  <c r="P18" i="4"/>
  <c r="AL17" i="4"/>
  <c r="AA17" i="4"/>
  <c r="P17" i="4"/>
  <c r="AL16" i="4"/>
  <c r="AA16" i="4"/>
  <c r="P16" i="4"/>
  <c r="AL15" i="4"/>
  <c r="AA15" i="4"/>
  <c r="P15" i="4"/>
  <c r="AL14" i="4"/>
  <c r="AA14" i="4"/>
  <c r="P14" i="4"/>
  <c r="AL13" i="4"/>
  <c r="AA13" i="4"/>
  <c r="P13" i="4"/>
  <c r="AL12" i="4"/>
  <c r="AA12" i="4"/>
  <c r="P12" i="4"/>
  <c r="AL22" i="4" l="1"/>
  <c r="P27" i="4"/>
  <c r="P31" i="4"/>
  <c r="AL31" i="4"/>
  <c r="AL21" i="4"/>
  <c r="AL37" i="4"/>
  <c r="AL27" i="4"/>
  <c r="AL38" i="4"/>
  <c r="B38" i="4" s="1"/>
  <c r="AF51" i="4" s="1"/>
  <c r="B44" i="4"/>
  <c r="AL51" i="4" s="1"/>
  <c r="B45" i="4"/>
  <c r="AN51" i="4" s="1"/>
  <c r="B46" i="4"/>
  <c r="AO51" i="4" s="1"/>
  <c r="B16" i="4"/>
  <c r="J51" i="4" s="1"/>
  <c r="B20" i="4"/>
  <c r="N51" i="4" s="1"/>
  <c r="B23" i="4"/>
  <c r="Q51" i="4" s="1"/>
  <c r="B15" i="4"/>
  <c r="I51" i="4" s="1"/>
  <c r="B19" i="4"/>
  <c r="M51" i="4" s="1"/>
  <c r="B21" i="4"/>
  <c r="O51" i="4" s="1"/>
  <c r="B22" i="4"/>
  <c r="P51" i="4" s="1"/>
  <c r="B33" i="4"/>
  <c r="AA51" i="4" s="1"/>
  <c r="B37" i="4"/>
  <c r="AE51" i="4" s="1"/>
  <c r="B39" i="4"/>
  <c r="AG51" i="4" s="1"/>
  <c r="AL42" i="4"/>
  <c r="B42" i="4" s="1"/>
  <c r="B32" i="4"/>
  <c r="Z51" i="4" s="1"/>
  <c r="B12" i="4"/>
  <c r="F51" i="4" s="1"/>
  <c r="AL26" i="4"/>
  <c r="AL35" i="4"/>
  <c r="B35" i="4" s="1"/>
  <c r="AC51" i="4" s="1"/>
  <c r="B14" i="4"/>
  <c r="B18" i="4"/>
  <c r="L51" i="4" s="1"/>
  <c r="AL28" i="4"/>
  <c r="B28" i="4" s="1"/>
  <c r="V51" i="4" s="1"/>
  <c r="P29" i="4"/>
  <c r="B43" i="4"/>
  <c r="AK51" i="4" s="1"/>
  <c r="B13" i="4"/>
  <c r="G51" i="4" s="1"/>
  <c r="B17" i="4"/>
  <c r="K51" i="4" s="1"/>
  <c r="AA29" i="4"/>
  <c r="B29" i="4" s="1"/>
  <c r="W51" i="4" s="1"/>
  <c r="B30" i="4"/>
  <c r="X51" i="4" s="1"/>
  <c r="AL36" i="4"/>
  <c r="B36" i="4" s="1"/>
  <c r="AD51" i="4" s="1"/>
  <c r="AL41" i="4"/>
  <c r="B41" i="4" s="1"/>
  <c r="AI51" i="4" s="1"/>
  <c r="B24" i="4"/>
  <c r="R51" i="4" s="1"/>
  <c r="B25" i="4"/>
  <c r="S51" i="4" s="1"/>
  <c r="B26" i="4"/>
  <c r="T51" i="4" s="1"/>
  <c r="AA27" i="4"/>
  <c r="AA31" i="4"/>
  <c r="B31" i="4" s="1"/>
  <c r="Y51" i="4" s="1"/>
  <c r="B34" i="4"/>
  <c r="AB51" i="4" s="1"/>
  <c r="B40" i="4"/>
  <c r="AH51" i="4" s="1"/>
  <c r="H51" i="4"/>
  <c r="AJ51" i="4"/>
  <c r="B27" i="4" l="1"/>
  <c r="U51" i="4" s="1"/>
</calcChain>
</file>

<file path=xl/sharedStrings.xml><?xml version="1.0" encoding="utf-8"?>
<sst xmlns="http://schemas.openxmlformats.org/spreadsheetml/2006/main" count="169" uniqueCount="97">
  <si>
    <t>ATENCIÓN A NIÑOS HASTA LOS 3 AÑOS EN ESTABLECIMIENTOS DE RECLUSIÓN A MUJERES INTEGRAL</t>
  </si>
  <si>
    <t>LECHE CONTINUACIÓN</t>
  </si>
  <si>
    <t>QUESO CAMPESINO</t>
  </si>
  <si>
    <t xml:space="preserve">AVENA EN HOJUELAS </t>
  </si>
  <si>
    <t>CEREALES PARA SOPA</t>
  </si>
  <si>
    <t>PAPILLAS INDUSTRIALIZADAS</t>
  </si>
  <si>
    <t>ALIMENTO INFANTIL DE ARROZ, AVENA Y MAIZ</t>
  </si>
  <si>
    <t>ARROZ</t>
  </si>
  <si>
    <t>PASTAS ALIMENTICIAS</t>
  </si>
  <si>
    <t>HARINA DE MAIZ AMARILLO</t>
  </si>
  <si>
    <t>PANIFICADOS (PAN, PASTELERÍA Y  HOJALDRES)</t>
  </si>
  <si>
    <t>GALLETERÍA</t>
  </si>
  <si>
    <t>AREPA O  ENVUELTOS DE MAZORCA</t>
  </si>
  <si>
    <t>TUBÉRCULOS Y PLÁTANOS</t>
  </si>
  <si>
    <t>FRUTA ENTERA O EN JUGO</t>
  </si>
  <si>
    <t>FRUTA EN COMPOTA</t>
  </si>
  <si>
    <t>COMPOTA INDUSTRIALIZADA</t>
  </si>
  <si>
    <t>VERDURAS Y HORTALIZAS</t>
  </si>
  <si>
    <t>LEGUMINOSAS FRESCAS O SECAS</t>
  </si>
  <si>
    <t>CARNES ROJAS</t>
  </si>
  <si>
    <t>POLLO</t>
  </si>
  <si>
    <t xml:space="preserve">HUEVO </t>
  </si>
  <si>
    <t>ATUN EN ACEITE</t>
  </si>
  <si>
    <t>ATUN EN AGUA</t>
  </si>
  <si>
    <t>ACEITES Y GRASAS</t>
  </si>
  <si>
    <t xml:space="preserve">AZUCAR </t>
  </si>
  <si>
    <t>PANELA</t>
  </si>
  <si>
    <t>CHOCOLATE</t>
  </si>
  <si>
    <t>PANELITA DE LECHE</t>
  </si>
  <si>
    <t>BOCADILLO</t>
  </si>
  <si>
    <t>GELATINA</t>
  </si>
  <si>
    <t>FRIJOL EMPACADO</t>
  </si>
  <si>
    <t>LENTEJA EMPACADA</t>
  </si>
  <si>
    <t>DESAYUNO</t>
  </si>
  <si>
    <t>Ración</t>
  </si>
  <si>
    <t>Frec/mes</t>
  </si>
  <si>
    <t>ALIMENTO A SUMINISTRAR</t>
  </si>
  <si>
    <t>REFRIGERIO MAÑANA</t>
  </si>
  <si>
    <t>ALMUERZO</t>
  </si>
  <si>
    <t>REFRIGERIO TARDE</t>
  </si>
  <si>
    <t>CENA</t>
  </si>
  <si>
    <t>Rango etario</t>
  </si>
  <si>
    <t>CEREALES PARA COLADAS, PAPILLAS Y COMPOTAS</t>
  </si>
  <si>
    <t>9 a 11 meses</t>
  </si>
  <si>
    <t>1 año a 3 años y 11 meses</t>
  </si>
  <si>
    <t>LECHE LIQUIDA O EN POLVO (se calcula polvo)</t>
  </si>
  <si>
    <t xml:space="preserve">CONSUMO TOTAL POR CUPO </t>
  </si>
  <si>
    <t>LECHE EN POLVO (g)</t>
  </si>
  <si>
    <t>LECHE CONTINUACIÓN (g)</t>
  </si>
  <si>
    <t>QUESO CAMPESINO (g)</t>
  </si>
  <si>
    <t>AVENA EN HOJUELAS (g)</t>
  </si>
  <si>
    <t>CEREALES PARA COLADAS, PAPILLAS Y COMPOTAS (g)</t>
  </si>
  <si>
    <t>CEREALES PARA SOPA (g)</t>
  </si>
  <si>
    <t>PAPILLAS INDUSTRIALIZADAS (g)</t>
  </si>
  <si>
    <t>ALIMENTO INFANTIL DE ARROZ, AVENA Y MAÍZ (g)</t>
  </si>
  <si>
    <t>ARROZ (g)</t>
  </si>
  <si>
    <t>PASTAS ALIMENTICIAS CON Y SIN FORTIFICACIÓN (g)</t>
  </si>
  <si>
    <t>HARINA DE MAIZ AMARILLO (g)</t>
  </si>
  <si>
    <t>PANIFICADOS (PAN, PASTELERÍA Y HOJALDRE) (g)</t>
  </si>
  <si>
    <t>GALLETERÍA (g)</t>
  </si>
  <si>
    <t>AREPA O ENVUELTOS DE MAZORCA (g)</t>
  </si>
  <si>
    <t>RAICES, TUBÉRCULOS Y PLÁTANOS (g)</t>
  </si>
  <si>
    <t>FRUTA ENTERA O EN JUGO (g)</t>
  </si>
  <si>
    <t>FRUTA EN COMPOTA (g)</t>
  </si>
  <si>
    <t>COMPOTA INDUSTRIALIZADA (g)</t>
  </si>
  <si>
    <t>VERDURAS Y HORTALIZAS (g)</t>
  </si>
  <si>
    <t>LEGUMINOSAS FRESCAS O SECAS (g)</t>
  </si>
  <si>
    <t>FRIJOL EMPACADO (g)</t>
  </si>
  <si>
    <t>LENTEJA EMPACADA (g)</t>
  </si>
  <si>
    <t>CARNES ROJAS (g)</t>
  </si>
  <si>
    <t>CARNE DE POLLO (g)</t>
  </si>
  <si>
    <t>HUEVO (Unid)</t>
  </si>
  <si>
    <t>ATUN EN ACEITE (g)</t>
  </si>
  <si>
    <t>ATUN EN AGUA (g)</t>
  </si>
  <si>
    <t>AZÚCAR (g)</t>
  </si>
  <si>
    <t>ACEITES Y GRASAS (cc)</t>
  </si>
  <si>
    <t>PANELA (g)</t>
  </si>
  <si>
    <t>CHOCOLATE (g)</t>
  </si>
  <si>
    <t>PANELITA DE LECHE (g)</t>
  </si>
  <si>
    <t>BOCADILLO (g)</t>
  </si>
  <si>
    <t>GELATINA (g)</t>
  </si>
  <si>
    <t>KUMIS, YOGOURT Y AVENA (cc)</t>
  </si>
  <si>
    <t>KUMIS, Yogourt y Avena</t>
  </si>
  <si>
    <t>Entre 6 meses y  8 meses, 29 días</t>
  </si>
  <si>
    <t>NÚMERO DE BENEFICIARIOS EN EL RANGO</t>
  </si>
  <si>
    <t>TOTAL NECESIDAD DEL MES (g)</t>
  </si>
  <si>
    <t>TIPO DE ALIMENTO A SUMINISTRAR</t>
  </si>
  <si>
    <t>Número de niños entre 6 meses y 8 meses 29 días:</t>
  </si>
  <si>
    <t>Número de niños entre 9 meses y 11 meses 29 días:</t>
  </si>
  <si>
    <t>Número de niños entre 1 año y 3 años 11 meses:</t>
  </si>
  <si>
    <t>UNIDAD DE MEDIDA</t>
  </si>
  <si>
    <t>gramos</t>
  </si>
  <si>
    <t>ml</t>
  </si>
  <si>
    <t>unidades</t>
  </si>
  <si>
    <t xml:space="preserve">TOTAL NECESIDAD MENSUAL  </t>
  </si>
  <si>
    <r>
      <rPr>
        <b/>
        <sz val="14"/>
        <color theme="0"/>
        <rFont val="Calibri"/>
        <family val="2"/>
        <scheme val="minor"/>
      </rPr>
      <t xml:space="preserve">CÁLCULO ESTIMADO DE NECESIDADES MENSUALES DE ALIMENTOS PARA </t>
    </r>
    <r>
      <rPr>
        <b/>
        <sz val="14"/>
        <rFont val="Calibri"/>
        <family val="2"/>
        <scheme val="minor"/>
      </rPr>
      <t xml:space="preserve">
</t>
    </r>
    <r>
      <rPr>
        <b/>
        <sz val="13"/>
        <color rgb="FFFFFF00"/>
        <rFont val="Calibri"/>
        <family val="2"/>
        <scheme val="minor"/>
      </rPr>
      <t>ATENCIÓN DE NIÑOS ENTRE 6 MESES Y 3 AÑOS 11 MESES, EN ESTABLECIMIENTOS DE RECLUSIÓN.</t>
    </r>
    <r>
      <rPr>
        <b/>
        <sz val="14"/>
        <rFont val="Calibri"/>
        <family val="2"/>
        <scheme val="minor"/>
      </rPr>
      <t xml:space="preserve">
</t>
    </r>
    <r>
      <rPr>
        <b/>
        <sz val="14"/>
        <color theme="0"/>
        <rFont val="Calibri"/>
        <family val="2"/>
        <scheme val="minor"/>
      </rPr>
      <t>Digite en la columna no coloreada el número de beneficiarios que atiende la unidad de servicio en cada grupo etario</t>
    </r>
  </si>
  <si>
    <r>
      <rPr>
        <b/>
        <sz val="14"/>
        <color rgb="FFFF0000"/>
        <rFont val="Calibri"/>
        <family val="2"/>
        <scheme val="minor"/>
      </rPr>
      <t>ACLARACIÓN IMPORTANTE</t>
    </r>
    <r>
      <rPr>
        <sz val="14"/>
        <color rgb="FFFF0000"/>
        <rFont val="Calibri"/>
        <family val="2"/>
        <scheme val="minor"/>
      </rPr>
      <t>:</t>
    </r>
    <r>
      <rPr>
        <sz val="14"/>
        <color theme="1"/>
        <rFont val="Calibri"/>
        <family val="2"/>
        <scheme val="minor"/>
      </rPr>
      <t xml:space="preserve"> Estos cálculos son una estimación del promedio mensual de las necesidades de alimentos que tiene una unidad de servicio del ICBF. Se basan en la minuta patrón del respectivo programa y en la información de número de beneficiarios que registra el usuario. El cálculo incluye el impacto mensual de las raciones de vacaciones.
Esta es una herramienta de la estrategia de compras locales para facilitar a los productores  la identificación de los alimentos que podría llegar a consumir una unidad de servicio. Por ningún motivo se deben usar estos resultados para cualquier otro propósito.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</si>
</sst>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1"/>
      <name val="Calibri"/>
      <family val="2"/>
      <scheme val="minor"/>
    </font>
    <font>
      <b/>
      <sz val="12"/>
      <color theme="0"/>
      <name val="Calibri"/>
      <family val="2"/>
      <scheme val="minor"/>
    </font>
    <font>
      <b/>
      <sz val="12"/>
      <name val="Calibri"/>
      <family val="2"/>
      <scheme val="minor"/>
    </font>
    <font>
      <b/>
      <sz val="11"/>
      <color theme="9" tint="-0.249977111117893"/>
      <name val="Calibri"/>
      <family val="2"/>
      <scheme val="minor"/>
    </font>
    <font>
      <b/>
      <sz val="14"/>
      <color theme="0"/>
      <name val="Calibri"/>
      <family val="2"/>
      <scheme val="minor"/>
    </font>
    <font>
      <b/>
      <sz val="12"/>
      <color theme="1"/>
      <name val="Calibri"/>
      <family val="2"/>
      <scheme val="minor"/>
    </font>
    <font>
      <sz val="14"/>
      <color theme="1"/>
      <name val="Calibri"/>
      <family val="2"/>
      <scheme val="minor"/>
    </font>
    <font>
      <sz val="14"/>
      <color rgb="FFFF0000"/>
      <name val="Calibri"/>
      <family val="2"/>
      <scheme val="minor"/>
    </font>
    <font>
      <b/>
      <sz val="14"/>
      <color rgb="FFFF0000"/>
      <name val="Calibri"/>
      <family val="2"/>
      <scheme val="minor"/>
    </font>
    <font>
      <b/>
      <sz val="14"/>
      <name val="Calibri"/>
      <family val="2"/>
      <scheme val="minor"/>
    </font>
    <font>
      <b/>
      <sz val="13"/>
      <color rgb="FFFFFF00"/>
      <name val="Calibri"/>
      <family val="2"/>
      <scheme val="minor"/>
    </font>
  </fonts>
  <fills count="6">
    <fill>
      <patternFill patternType="none"/>
    </fill>
    <fill>
      <patternFill patternType="gray125"/>
    </fill>
    <fill>
      <patternFill patternType="solid">
        <fgColor theme="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0" fillId="0" borderId="1" xfId="0" applyBorder="1"/>
    <xf numFmtId="0" fontId="0" fillId="0" borderId="1" xfId="0" applyBorder="1" applyAlignment="1">
      <alignment wrapText="1"/>
    </xf>
    <xf numFmtId="0" fontId="0" fillId="0" borderId="2" xfId="0" applyBorder="1"/>
    <xf numFmtId="0" fontId="4" fillId="3" borderId="8" xfId="0" applyFont="1" applyFill="1" applyBorder="1" applyAlignment="1">
      <alignment vertical="center"/>
    </xf>
    <xf numFmtId="0" fontId="4" fillId="3" borderId="1" xfId="0" applyFont="1" applyFill="1" applyBorder="1" applyAlignment="1">
      <alignment vertical="center" wrapText="1"/>
    </xf>
    <xf numFmtId="0" fontId="2" fillId="0" borderId="1" xfId="0" applyFont="1" applyBorder="1"/>
    <xf numFmtId="0" fontId="0" fillId="4" borderId="1" xfId="0" applyFill="1" applyBorder="1"/>
    <xf numFmtId="0" fontId="2" fillId="4" borderId="1" xfId="0" applyFont="1" applyFill="1" applyBorder="1"/>
    <xf numFmtId="9" fontId="5" fillId="0" borderId="1" xfId="1" applyFont="1" applyBorder="1" applyAlignment="1">
      <alignment horizontal="center" vertical="center" wrapText="1"/>
    </xf>
    <xf numFmtId="0" fontId="0" fillId="4" borderId="2" xfId="0" applyFill="1" applyBorder="1"/>
    <xf numFmtId="0" fontId="0" fillId="3" borderId="16" xfId="0" applyFill="1" applyBorder="1"/>
    <xf numFmtId="0" fontId="0" fillId="3" borderId="17" xfId="0" applyFill="1" applyBorder="1"/>
    <xf numFmtId="0" fontId="0" fillId="0" borderId="7" xfId="0" applyFill="1" applyBorder="1"/>
    <xf numFmtId="0" fontId="0" fillId="5" borderId="20" xfId="0" applyFill="1" applyBorder="1"/>
    <xf numFmtId="0" fontId="0" fillId="5" borderId="21" xfId="0" applyFill="1" applyBorder="1"/>
    <xf numFmtId="0" fontId="0" fillId="5" borderId="15" xfId="0" applyFill="1" applyBorder="1"/>
    <xf numFmtId="0" fontId="0" fillId="5" borderId="22" xfId="0" applyFill="1" applyBorder="1"/>
    <xf numFmtId="0" fontId="0" fillId="3" borderId="34" xfId="0" applyFill="1" applyBorder="1"/>
    <xf numFmtId="0" fontId="11" fillId="0" borderId="0" xfId="0" applyFont="1" applyFill="1" applyBorder="1" applyAlignment="1">
      <alignment wrapText="1"/>
    </xf>
    <xf numFmtId="0" fontId="8" fillId="0" borderId="0" xfId="0" applyFont="1" applyFill="1" applyBorder="1" applyAlignment="1">
      <alignment vertical="top" wrapText="1"/>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7" fillId="3" borderId="1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1" fillId="2" borderId="18" xfId="0" applyFont="1" applyFill="1" applyBorder="1" applyAlignment="1">
      <alignment horizontal="center" wrapText="1"/>
    </xf>
    <xf numFmtId="0" fontId="11" fillId="2" borderId="23" xfId="0" applyFont="1" applyFill="1" applyBorder="1" applyAlignment="1">
      <alignment horizontal="center" wrapText="1"/>
    </xf>
    <xf numFmtId="0" fontId="11" fillId="2" borderId="19" xfId="0" applyFont="1" applyFill="1" applyBorder="1" applyAlignment="1">
      <alignment horizontal="center" wrapText="1"/>
    </xf>
    <xf numFmtId="0" fontId="0" fillId="0" borderId="7"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8" fillId="3" borderId="18"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19" xfId="0" applyFont="1" applyFill="1" applyBorder="1" applyAlignment="1">
      <alignment horizontal="left" vertical="top" wrapText="1"/>
    </xf>
    <xf numFmtId="0" fontId="4" fillId="3" borderId="4"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3" fontId="4" fillId="3" borderId="9" xfId="1" applyNumberFormat="1" applyFont="1" applyFill="1" applyBorder="1" applyAlignment="1">
      <alignment horizontal="center" vertical="center"/>
    </xf>
    <xf numFmtId="3" fontId="4" fillId="3" borderId="13" xfId="1" applyNumberFormat="1" applyFont="1" applyFill="1" applyBorder="1" applyAlignment="1">
      <alignment horizontal="center" vertical="center"/>
    </xf>
    <xf numFmtId="3" fontId="4" fillId="3" borderId="10" xfId="1" applyNumberFormat="1" applyFont="1" applyFill="1" applyBorder="1" applyAlignment="1">
      <alignment horizontal="center" vertical="center"/>
    </xf>
    <xf numFmtId="0" fontId="4" fillId="3" borderId="2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 xfId="0" applyFont="1" applyFill="1" applyBorder="1" applyAlignment="1">
      <alignment horizontal="center" vertical="center"/>
    </xf>
    <xf numFmtId="0" fontId="3" fillId="2" borderId="0" xfId="0" applyFont="1" applyFill="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O51"/>
  <sheetViews>
    <sheetView tabSelected="1" zoomScale="70" zoomScaleNormal="70" workbookViewId="0">
      <selection sqref="A1:C1"/>
    </sheetView>
  </sheetViews>
  <sheetFormatPr baseColWidth="10" defaultRowHeight="14.4" x14ac:dyDescent="0.3"/>
  <cols>
    <col min="1" max="1" width="71.44140625" customWidth="1"/>
    <col min="2" max="2" width="13.109375" customWidth="1"/>
    <col min="3" max="3" width="15" customWidth="1"/>
    <col min="4" max="4" width="0" hidden="1" customWidth="1"/>
    <col min="5" max="5" width="45.6640625" hidden="1" customWidth="1"/>
    <col min="6" max="15" width="11.44140625" hidden="1" customWidth="1"/>
    <col min="16" max="16" width="20.88671875" hidden="1" customWidth="1"/>
    <col min="17" max="26" width="11.44140625" hidden="1" customWidth="1"/>
    <col min="27" max="27" width="18.88671875" hidden="1" customWidth="1"/>
    <col min="28" max="37" width="11.44140625" hidden="1" customWidth="1"/>
    <col min="38" max="38" width="20" hidden="1" customWidth="1"/>
    <col min="39" max="39" width="46.44140625" hidden="1" customWidth="1"/>
    <col min="40" max="40" width="16.44140625" hidden="1" customWidth="1"/>
    <col min="41" max="41" width="11.44140625" hidden="1" customWidth="1"/>
  </cols>
  <sheetData>
    <row r="1" spans="1:38" ht="79.5" customHeight="1" thickBot="1" x14ac:dyDescent="0.4">
      <c r="A1" s="33" t="s">
        <v>95</v>
      </c>
      <c r="B1" s="34"/>
      <c r="C1" s="35"/>
      <c r="D1" s="19"/>
    </row>
    <row r="2" spans="1:38" ht="130.5" customHeight="1" thickBot="1" x14ac:dyDescent="0.35">
      <c r="A2" s="42" t="s">
        <v>96</v>
      </c>
      <c r="B2" s="43"/>
      <c r="C2" s="44"/>
      <c r="D2" s="20"/>
    </row>
    <row r="3" spans="1:38" x14ac:dyDescent="0.3">
      <c r="A3" s="18" t="s">
        <v>87</v>
      </c>
      <c r="B3" s="36">
        <v>0</v>
      </c>
      <c r="C3" s="37"/>
    </row>
    <row r="4" spans="1:38" x14ac:dyDescent="0.3">
      <c r="A4" s="11" t="s">
        <v>88</v>
      </c>
      <c r="B4" s="38">
        <v>0</v>
      </c>
      <c r="C4" s="39"/>
    </row>
    <row r="5" spans="1:38" ht="15" thickBot="1" x14ac:dyDescent="0.35">
      <c r="A5" s="12" t="s">
        <v>89</v>
      </c>
      <c r="B5" s="40">
        <v>0</v>
      </c>
      <c r="C5" s="41"/>
    </row>
    <row r="6" spans="1:38" ht="15" customHeight="1" x14ac:dyDescent="0.3">
      <c r="A6" s="27" t="s">
        <v>86</v>
      </c>
      <c r="B6" s="24" t="s">
        <v>94</v>
      </c>
      <c r="C6" s="30" t="s">
        <v>90</v>
      </c>
      <c r="E6" s="59" t="s">
        <v>0</v>
      </c>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38" ht="15" customHeight="1" x14ac:dyDescent="0.3">
      <c r="A7" s="28"/>
      <c r="B7" s="25"/>
      <c r="C7" s="31"/>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row>
    <row r="8" spans="1:38" ht="15.6" x14ac:dyDescent="0.3">
      <c r="A8" s="28"/>
      <c r="B8" s="25"/>
      <c r="C8" s="31"/>
      <c r="E8" s="4" t="s">
        <v>41</v>
      </c>
      <c r="F8" s="45" t="s">
        <v>83</v>
      </c>
      <c r="G8" s="49"/>
      <c r="H8" s="49"/>
      <c r="I8" s="49"/>
      <c r="J8" s="49"/>
      <c r="K8" s="49"/>
      <c r="L8" s="49"/>
      <c r="M8" s="49"/>
      <c r="N8" s="49"/>
      <c r="O8" s="49"/>
      <c r="P8" s="50"/>
      <c r="Q8" s="45" t="s">
        <v>43</v>
      </c>
      <c r="R8" s="49"/>
      <c r="S8" s="49"/>
      <c r="T8" s="49"/>
      <c r="U8" s="49"/>
      <c r="V8" s="49"/>
      <c r="W8" s="49"/>
      <c r="X8" s="49"/>
      <c r="Y8" s="49"/>
      <c r="Z8" s="49"/>
      <c r="AA8" s="50"/>
      <c r="AB8" s="57" t="s">
        <v>44</v>
      </c>
      <c r="AC8" s="58"/>
      <c r="AD8" s="58"/>
      <c r="AE8" s="58"/>
      <c r="AF8" s="58"/>
      <c r="AG8" s="58"/>
      <c r="AH8" s="58"/>
      <c r="AI8" s="58"/>
      <c r="AJ8" s="58"/>
      <c r="AK8" s="58"/>
      <c r="AL8" s="58"/>
    </row>
    <row r="9" spans="1:38" ht="32.25" customHeight="1" thickBot="1" x14ac:dyDescent="0.35">
      <c r="A9" s="28"/>
      <c r="B9" s="25"/>
      <c r="C9" s="31"/>
      <c r="E9" s="5" t="s">
        <v>84</v>
      </c>
      <c r="F9" s="53">
        <f>+B3</f>
        <v>0</v>
      </c>
      <c r="G9" s="54"/>
      <c r="H9" s="54"/>
      <c r="I9" s="54"/>
      <c r="J9" s="54"/>
      <c r="K9" s="54"/>
      <c r="L9" s="54"/>
      <c r="M9" s="54"/>
      <c r="N9" s="54"/>
      <c r="O9" s="54"/>
      <c r="P9" s="55"/>
      <c r="Q9" s="53">
        <f>+B4</f>
        <v>0</v>
      </c>
      <c r="R9" s="54"/>
      <c r="S9" s="54"/>
      <c r="T9" s="54"/>
      <c r="U9" s="54"/>
      <c r="V9" s="54"/>
      <c r="W9" s="54"/>
      <c r="X9" s="54"/>
      <c r="Y9" s="54"/>
      <c r="Z9" s="54"/>
      <c r="AA9" s="55"/>
      <c r="AB9" s="53">
        <f>+B5</f>
        <v>0</v>
      </c>
      <c r="AC9" s="54"/>
      <c r="AD9" s="54"/>
      <c r="AE9" s="54"/>
      <c r="AF9" s="54"/>
      <c r="AG9" s="54"/>
      <c r="AH9" s="54"/>
      <c r="AI9" s="54"/>
      <c r="AJ9" s="54"/>
      <c r="AK9" s="54"/>
      <c r="AL9" s="54"/>
    </row>
    <row r="10" spans="1:38" ht="24.75" customHeight="1" x14ac:dyDescent="0.3">
      <c r="A10" s="28"/>
      <c r="B10" s="25"/>
      <c r="C10" s="31"/>
      <c r="E10" s="23" t="s">
        <v>36</v>
      </c>
      <c r="F10" s="45" t="s">
        <v>33</v>
      </c>
      <c r="G10" s="50"/>
      <c r="H10" s="45" t="s">
        <v>37</v>
      </c>
      <c r="I10" s="50"/>
      <c r="J10" s="45" t="s">
        <v>38</v>
      </c>
      <c r="K10" s="50"/>
      <c r="L10" s="45" t="s">
        <v>39</v>
      </c>
      <c r="M10" s="50"/>
      <c r="N10" s="45" t="s">
        <v>40</v>
      </c>
      <c r="O10" s="46"/>
      <c r="P10" s="51" t="s">
        <v>85</v>
      </c>
      <c r="Q10" s="56" t="s">
        <v>33</v>
      </c>
      <c r="R10" s="50"/>
      <c r="S10" s="45" t="s">
        <v>37</v>
      </c>
      <c r="T10" s="50"/>
      <c r="U10" s="45" t="s">
        <v>38</v>
      </c>
      <c r="V10" s="50"/>
      <c r="W10" s="45" t="s">
        <v>39</v>
      </c>
      <c r="X10" s="50"/>
      <c r="Y10" s="45" t="s">
        <v>40</v>
      </c>
      <c r="Z10" s="46"/>
      <c r="AA10" s="51" t="s">
        <v>85</v>
      </c>
      <c r="AB10" s="56" t="s">
        <v>33</v>
      </c>
      <c r="AC10" s="50"/>
      <c r="AD10" s="45" t="s">
        <v>37</v>
      </c>
      <c r="AE10" s="50"/>
      <c r="AF10" s="45" t="s">
        <v>38</v>
      </c>
      <c r="AG10" s="50"/>
      <c r="AH10" s="45" t="s">
        <v>39</v>
      </c>
      <c r="AI10" s="50"/>
      <c r="AJ10" s="45" t="s">
        <v>40</v>
      </c>
      <c r="AK10" s="46"/>
      <c r="AL10" s="47" t="s">
        <v>85</v>
      </c>
    </row>
    <row r="11" spans="1:38" ht="16.2" thickBot="1" x14ac:dyDescent="0.35">
      <c r="A11" s="29"/>
      <c r="B11" s="26"/>
      <c r="C11" s="32"/>
      <c r="E11" s="23"/>
      <c r="F11" s="23" t="s">
        <v>34</v>
      </c>
      <c r="G11" s="23" t="s">
        <v>35</v>
      </c>
      <c r="H11" s="23" t="s">
        <v>34</v>
      </c>
      <c r="I11" s="23" t="s">
        <v>35</v>
      </c>
      <c r="J11" s="23" t="s">
        <v>34</v>
      </c>
      <c r="K11" s="23" t="s">
        <v>35</v>
      </c>
      <c r="L11" s="23" t="s">
        <v>34</v>
      </c>
      <c r="M11" s="23" t="s">
        <v>35</v>
      </c>
      <c r="N11" s="23" t="s">
        <v>34</v>
      </c>
      <c r="O11" s="21" t="s">
        <v>35</v>
      </c>
      <c r="P11" s="52"/>
      <c r="Q11" s="22" t="s">
        <v>34</v>
      </c>
      <c r="R11" s="23" t="s">
        <v>35</v>
      </c>
      <c r="S11" s="23" t="s">
        <v>34</v>
      </c>
      <c r="T11" s="23" t="s">
        <v>35</v>
      </c>
      <c r="U11" s="23" t="s">
        <v>34</v>
      </c>
      <c r="V11" s="23" t="s">
        <v>35</v>
      </c>
      <c r="W11" s="23" t="s">
        <v>34</v>
      </c>
      <c r="X11" s="23" t="s">
        <v>35</v>
      </c>
      <c r="Y11" s="23" t="s">
        <v>34</v>
      </c>
      <c r="Z11" s="23" t="s">
        <v>35</v>
      </c>
      <c r="AA11" s="52"/>
      <c r="AB11" s="23" t="s">
        <v>34</v>
      </c>
      <c r="AC11" s="23" t="s">
        <v>35</v>
      </c>
      <c r="AD11" s="23" t="s">
        <v>34</v>
      </c>
      <c r="AE11" s="23" t="s">
        <v>35</v>
      </c>
      <c r="AF11" s="23" t="s">
        <v>34</v>
      </c>
      <c r="AG11" s="23" t="s">
        <v>35</v>
      </c>
      <c r="AH11" s="23" t="s">
        <v>34</v>
      </c>
      <c r="AI11" s="23" t="s">
        <v>35</v>
      </c>
      <c r="AJ11" s="23" t="s">
        <v>34</v>
      </c>
      <c r="AK11" s="23" t="s">
        <v>35</v>
      </c>
      <c r="AL11" s="48"/>
    </row>
    <row r="12" spans="1:38" x14ac:dyDescent="0.3">
      <c r="A12" s="13" t="str">
        <f t="shared" ref="A12:A46" si="0">+E12</f>
        <v>LECHE LIQUIDA O EN POLVO (se calcula polvo)</v>
      </c>
      <c r="B12" s="14">
        <f t="shared" ref="B12:B46" si="1">ROUNDUP(+AL12+AA12+P12,0)</f>
        <v>0</v>
      </c>
      <c r="C12" s="15" t="s">
        <v>91</v>
      </c>
      <c r="E12" s="3" t="s">
        <v>45</v>
      </c>
      <c r="F12" s="7">
        <v>0</v>
      </c>
      <c r="G12" s="7">
        <v>0</v>
      </c>
      <c r="H12" s="7">
        <v>0</v>
      </c>
      <c r="I12" s="7">
        <v>0</v>
      </c>
      <c r="J12" s="7">
        <v>0</v>
      </c>
      <c r="K12" s="7">
        <v>0</v>
      </c>
      <c r="L12" s="7">
        <v>0</v>
      </c>
      <c r="M12" s="7">
        <v>0</v>
      </c>
      <c r="N12" s="7">
        <v>0</v>
      </c>
      <c r="O12" s="7">
        <v>0</v>
      </c>
      <c r="P12" s="10">
        <f>(+F12*G12+H12*I12+J12*K12+L12*M12+N12*O12)*F$9</f>
        <v>0</v>
      </c>
      <c r="Q12" s="1">
        <v>0</v>
      </c>
      <c r="R12" s="1">
        <v>0</v>
      </c>
      <c r="S12" s="1">
        <v>0</v>
      </c>
      <c r="T12" s="1">
        <v>0</v>
      </c>
      <c r="U12" s="1">
        <v>0</v>
      </c>
      <c r="V12" s="1">
        <v>0</v>
      </c>
      <c r="W12" s="1">
        <v>0</v>
      </c>
      <c r="X12" s="1">
        <v>0</v>
      </c>
      <c r="Y12" s="1">
        <v>0</v>
      </c>
      <c r="Z12" s="1">
        <v>0</v>
      </c>
      <c r="AA12" s="1">
        <f>(+Q12*R12+S12*T12+U12*V12+W12*X12+Y12*Z12)*Q$9</f>
        <v>0</v>
      </c>
      <c r="AB12" s="8">
        <v>9.6999999999999993</v>
      </c>
      <c r="AC12" s="8">
        <v>30</v>
      </c>
      <c r="AD12" s="8">
        <v>0</v>
      </c>
      <c r="AE12" s="8">
        <v>0</v>
      </c>
      <c r="AF12" s="8">
        <v>0</v>
      </c>
      <c r="AG12" s="8">
        <v>0</v>
      </c>
      <c r="AH12" s="8">
        <v>0</v>
      </c>
      <c r="AI12" s="8">
        <v>0</v>
      </c>
      <c r="AJ12" s="8">
        <v>0</v>
      </c>
      <c r="AK12" s="8">
        <v>0</v>
      </c>
      <c r="AL12" s="7">
        <f>(+AB12*AC12+AD12*AE12+AF12*AG12+AH12*AI12+AJ12*AK12)*AB$9</f>
        <v>0</v>
      </c>
    </row>
    <row r="13" spans="1:38" x14ac:dyDescent="0.3">
      <c r="A13" s="13" t="str">
        <f t="shared" si="0"/>
        <v>LECHE CONTINUACIÓN</v>
      </c>
      <c r="B13" s="14">
        <f t="shared" si="1"/>
        <v>0</v>
      </c>
      <c r="C13" s="15" t="s">
        <v>91</v>
      </c>
      <c r="E13" s="1" t="s">
        <v>1</v>
      </c>
      <c r="F13" s="7">
        <v>17</v>
      </c>
      <c r="G13" s="7">
        <v>30</v>
      </c>
      <c r="H13" s="7">
        <v>13</v>
      </c>
      <c r="I13" s="7">
        <v>30</v>
      </c>
      <c r="J13" s="7">
        <v>17</v>
      </c>
      <c r="K13" s="7">
        <v>30</v>
      </c>
      <c r="L13" s="7">
        <v>13</v>
      </c>
      <c r="M13" s="7">
        <v>30</v>
      </c>
      <c r="N13" s="7">
        <v>13</v>
      </c>
      <c r="O13" s="7">
        <v>30</v>
      </c>
      <c r="P13" s="7">
        <f t="shared" ref="P13:P46" si="2">(+F13*G13+H13*I13+J13*K13+L13*M13+N13*O13)*F$9</f>
        <v>0</v>
      </c>
      <c r="Q13" s="1">
        <v>17</v>
      </c>
      <c r="R13" s="1">
        <v>30</v>
      </c>
      <c r="S13" s="1">
        <v>13</v>
      </c>
      <c r="T13" s="1">
        <v>30</v>
      </c>
      <c r="U13" s="6">
        <v>17</v>
      </c>
      <c r="V13" s="6">
        <v>30</v>
      </c>
      <c r="W13" s="1">
        <v>13</v>
      </c>
      <c r="X13" s="1">
        <v>30</v>
      </c>
      <c r="Y13" s="6">
        <v>17</v>
      </c>
      <c r="Z13" s="6">
        <v>30</v>
      </c>
      <c r="AA13" s="1">
        <f t="shared" ref="AA13:AA46" si="3">(+Q13*R13+S13*T13+U13*V13+W13*X13+Y13*Z13)*Q$9</f>
        <v>0</v>
      </c>
      <c r="AB13" s="8">
        <v>0</v>
      </c>
      <c r="AC13" s="8">
        <v>0</v>
      </c>
      <c r="AD13" s="8">
        <v>0</v>
      </c>
      <c r="AE13" s="8">
        <v>0</v>
      </c>
      <c r="AF13" s="8">
        <v>0</v>
      </c>
      <c r="AG13" s="8">
        <v>0</v>
      </c>
      <c r="AH13" s="8">
        <v>0</v>
      </c>
      <c r="AI13" s="8">
        <v>0</v>
      </c>
      <c r="AJ13" s="8">
        <v>0</v>
      </c>
      <c r="AK13" s="8">
        <v>0</v>
      </c>
      <c r="AL13" s="7">
        <f t="shared" ref="AL13:AL46" si="4">(+AB13*AC13+AD13*AE13+AF13*AG13+AH13*AI13+AJ13*AK13)*AB$9</f>
        <v>0</v>
      </c>
    </row>
    <row r="14" spans="1:38" ht="15.75" customHeight="1" x14ac:dyDescent="0.3">
      <c r="A14" s="13" t="str">
        <f t="shared" si="0"/>
        <v>KUMIS, Yogourt y Avena</v>
      </c>
      <c r="B14" s="14">
        <f t="shared" si="1"/>
        <v>0</v>
      </c>
      <c r="C14" s="15" t="s">
        <v>92</v>
      </c>
      <c r="E14" s="2" t="s">
        <v>82</v>
      </c>
      <c r="F14" s="7">
        <v>0</v>
      </c>
      <c r="G14" s="7">
        <v>0</v>
      </c>
      <c r="H14" s="7">
        <v>0</v>
      </c>
      <c r="I14" s="7">
        <v>0</v>
      </c>
      <c r="J14" s="7">
        <v>0</v>
      </c>
      <c r="K14" s="7">
        <v>0</v>
      </c>
      <c r="L14" s="7">
        <v>0</v>
      </c>
      <c r="M14" s="7">
        <v>0</v>
      </c>
      <c r="N14" s="7">
        <v>0</v>
      </c>
      <c r="O14" s="7">
        <v>0</v>
      </c>
      <c r="P14" s="7">
        <f t="shared" si="2"/>
        <v>0</v>
      </c>
      <c r="Q14" s="1">
        <v>0</v>
      </c>
      <c r="R14" s="1">
        <v>0</v>
      </c>
      <c r="S14" s="1">
        <v>0</v>
      </c>
      <c r="T14" s="1">
        <v>0</v>
      </c>
      <c r="U14" s="6">
        <v>0</v>
      </c>
      <c r="V14" s="6">
        <v>0</v>
      </c>
      <c r="W14" s="1">
        <v>0</v>
      </c>
      <c r="X14" s="1">
        <v>0</v>
      </c>
      <c r="Y14" s="6">
        <v>0</v>
      </c>
      <c r="Z14" s="6">
        <v>0</v>
      </c>
      <c r="AA14" s="1">
        <f t="shared" si="3"/>
        <v>0</v>
      </c>
      <c r="AB14" s="8">
        <v>0</v>
      </c>
      <c r="AC14" s="8">
        <v>0</v>
      </c>
      <c r="AD14" s="8">
        <v>0</v>
      </c>
      <c r="AE14" s="8">
        <v>0</v>
      </c>
      <c r="AF14" s="8">
        <v>0</v>
      </c>
      <c r="AG14" s="8">
        <v>0</v>
      </c>
      <c r="AH14" s="8">
        <v>100</v>
      </c>
      <c r="AI14" s="8">
        <v>10</v>
      </c>
      <c r="AJ14" s="8">
        <v>0</v>
      </c>
      <c r="AK14" s="8">
        <v>0</v>
      </c>
      <c r="AL14" s="7">
        <f t="shared" si="4"/>
        <v>0</v>
      </c>
    </row>
    <row r="15" spans="1:38" x14ac:dyDescent="0.3">
      <c r="A15" s="13" t="str">
        <f t="shared" si="0"/>
        <v>QUESO CAMPESINO</v>
      </c>
      <c r="B15" s="14">
        <f t="shared" si="1"/>
        <v>0</v>
      </c>
      <c r="C15" s="15" t="s">
        <v>91</v>
      </c>
      <c r="E15" s="1" t="s">
        <v>2</v>
      </c>
      <c r="F15" s="7">
        <v>0</v>
      </c>
      <c r="G15" s="7">
        <v>0</v>
      </c>
      <c r="H15" s="7">
        <v>0</v>
      </c>
      <c r="I15" s="7">
        <v>0</v>
      </c>
      <c r="J15" s="7">
        <v>0</v>
      </c>
      <c r="K15" s="7">
        <v>0</v>
      </c>
      <c r="L15" s="7">
        <v>0</v>
      </c>
      <c r="M15" s="7">
        <v>0</v>
      </c>
      <c r="N15" s="7">
        <v>0</v>
      </c>
      <c r="O15" s="7">
        <v>0</v>
      </c>
      <c r="P15" s="7">
        <f t="shared" si="2"/>
        <v>0</v>
      </c>
      <c r="Q15" s="1">
        <v>0</v>
      </c>
      <c r="R15" s="1">
        <v>0</v>
      </c>
      <c r="S15" s="1">
        <v>0</v>
      </c>
      <c r="T15" s="1">
        <v>0</v>
      </c>
      <c r="U15" s="6">
        <v>0</v>
      </c>
      <c r="V15" s="6">
        <v>0</v>
      </c>
      <c r="W15" s="1">
        <v>0</v>
      </c>
      <c r="X15" s="1">
        <v>0</v>
      </c>
      <c r="Y15" s="6">
        <v>0</v>
      </c>
      <c r="Z15" s="6">
        <v>0</v>
      </c>
      <c r="AA15" s="1">
        <f t="shared" si="3"/>
        <v>0</v>
      </c>
      <c r="AB15" s="8">
        <v>30</v>
      </c>
      <c r="AC15" s="8">
        <v>10</v>
      </c>
      <c r="AD15" s="8">
        <v>0</v>
      </c>
      <c r="AE15" s="8">
        <v>0</v>
      </c>
      <c r="AF15" s="8">
        <v>0</v>
      </c>
      <c r="AG15" s="8">
        <v>0</v>
      </c>
      <c r="AH15" s="8">
        <v>30</v>
      </c>
      <c r="AI15" s="8">
        <v>20</v>
      </c>
      <c r="AJ15" s="8">
        <v>0</v>
      </c>
      <c r="AK15" s="8">
        <v>0</v>
      </c>
      <c r="AL15" s="7">
        <f t="shared" si="4"/>
        <v>0</v>
      </c>
    </row>
    <row r="16" spans="1:38" hidden="1" x14ac:dyDescent="0.3">
      <c r="A16" s="13" t="str">
        <f t="shared" si="0"/>
        <v xml:space="preserve">AVENA EN HOJUELAS </v>
      </c>
      <c r="B16" s="14">
        <f t="shared" si="1"/>
        <v>0</v>
      </c>
      <c r="C16" s="15" t="s">
        <v>91</v>
      </c>
      <c r="E16" s="1" t="s">
        <v>3</v>
      </c>
      <c r="F16" s="7">
        <v>0</v>
      </c>
      <c r="G16" s="7">
        <v>0</v>
      </c>
      <c r="H16" s="7">
        <v>0</v>
      </c>
      <c r="I16" s="7">
        <v>0</v>
      </c>
      <c r="J16" s="7">
        <v>0</v>
      </c>
      <c r="K16" s="7">
        <v>0</v>
      </c>
      <c r="L16" s="7">
        <v>0</v>
      </c>
      <c r="M16" s="7">
        <v>0</v>
      </c>
      <c r="N16" s="7">
        <v>0</v>
      </c>
      <c r="O16" s="7">
        <v>0</v>
      </c>
      <c r="P16" s="7">
        <f t="shared" si="2"/>
        <v>0</v>
      </c>
      <c r="Q16" s="1">
        <v>0</v>
      </c>
      <c r="R16" s="1">
        <v>0</v>
      </c>
      <c r="S16" s="1">
        <v>0</v>
      </c>
      <c r="T16" s="1">
        <v>0</v>
      </c>
      <c r="U16" s="6">
        <v>0</v>
      </c>
      <c r="V16" s="6">
        <v>0</v>
      </c>
      <c r="W16" s="1">
        <v>0</v>
      </c>
      <c r="X16" s="1">
        <v>0</v>
      </c>
      <c r="Y16" s="6">
        <v>0</v>
      </c>
      <c r="Z16" s="6">
        <v>0</v>
      </c>
      <c r="AA16" s="1">
        <f t="shared" si="3"/>
        <v>0</v>
      </c>
      <c r="AB16" s="8">
        <v>0</v>
      </c>
      <c r="AC16" s="8">
        <v>0</v>
      </c>
      <c r="AD16" s="8">
        <v>0</v>
      </c>
      <c r="AE16" s="8">
        <v>0</v>
      </c>
      <c r="AF16" s="8">
        <v>0</v>
      </c>
      <c r="AG16" s="8">
        <v>0</v>
      </c>
      <c r="AH16" s="8">
        <v>0</v>
      </c>
      <c r="AI16" s="8">
        <v>0</v>
      </c>
      <c r="AJ16" s="8">
        <v>0</v>
      </c>
      <c r="AK16" s="8">
        <v>0</v>
      </c>
      <c r="AL16" s="7">
        <f t="shared" si="4"/>
        <v>0</v>
      </c>
    </row>
    <row r="17" spans="1:38" ht="16.5" customHeight="1" x14ac:dyDescent="0.3">
      <c r="A17" s="13" t="str">
        <f t="shared" si="0"/>
        <v>CEREALES PARA COLADAS, PAPILLAS Y COMPOTAS</v>
      </c>
      <c r="B17" s="14">
        <f t="shared" si="1"/>
        <v>0</v>
      </c>
      <c r="C17" s="15" t="s">
        <v>91</v>
      </c>
      <c r="E17" s="2" t="s">
        <v>42</v>
      </c>
      <c r="F17" s="7">
        <v>0</v>
      </c>
      <c r="G17" s="7">
        <v>0</v>
      </c>
      <c r="H17" s="7">
        <v>5</v>
      </c>
      <c r="I17" s="7">
        <v>30</v>
      </c>
      <c r="J17" s="7">
        <v>0</v>
      </c>
      <c r="K17" s="7">
        <v>0</v>
      </c>
      <c r="L17" s="7">
        <v>0</v>
      </c>
      <c r="M17" s="7">
        <v>0</v>
      </c>
      <c r="N17" s="7">
        <v>0</v>
      </c>
      <c r="O17" s="7">
        <v>0</v>
      </c>
      <c r="P17" s="7">
        <f t="shared" si="2"/>
        <v>0</v>
      </c>
      <c r="Q17" s="1">
        <v>0</v>
      </c>
      <c r="R17" s="1">
        <v>0</v>
      </c>
      <c r="S17" s="1">
        <v>7</v>
      </c>
      <c r="T17" s="1">
        <v>30</v>
      </c>
      <c r="U17" s="6">
        <v>0</v>
      </c>
      <c r="V17" s="6">
        <v>0</v>
      </c>
      <c r="W17" s="1">
        <v>0</v>
      </c>
      <c r="X17" s="1">
        <v>0</v>
      </c>
      <c r="Y17" s="6">
        <v>0</v>
      </c>
      <c r="Z17" s="6">
        <v>0</v>
      </c>
      <c r="AA17" s="1">
        <f t="shared" si="3"/>
        <v>0</v>
      </c>
      <c r="AB17" s="8">
        <v>0</v>
      </c>
      <c r="AC17" s="8">
        <v>0</v>
      </c>
      <c r="AD17" s="8">
        <v>0</v>
      </c>
      <c r="AE17" s="8">
        <v>0</v>
      </c>
      <c r="AF17" s="8">
        <v>0</v>
      </c>
      <c r="AG17" s="8">
        <v>0</v>
      </c>
      <c r="AH17" s="8">
        <v>0</v>
      </c>
      <c r="AI17" s="8">
        <v>0</v>
      </c>
      <c r="AJ17" s="8">
        <v>0</v>
      </c>
      <c r="AK17" s="8">
        <v>0</v>
      </c>
      <c r="AL17" s="7">
        <f t="shared" si="4"/>
        <v>0</v>
      </c>
    </row>
    <row r="18" spans="1:38" x14ac:dyDescent="0.3">
      <c r="A18" s="13" t="str">
        <f t="shared" si="0"/>
        <v>CEREALES PARA SOPA</v>
      </c>
      <c r="B18" s="14">
        <f t="shared" si="1"/>
        <v>0</v>
      </c>
      <c r="C18" s="15" t="s">
        <v>91</v>
      </c>
      <c r="E18" s="1" t="s">
        <v>4</v>
      </c>
      <c r="F18" s="7">
        <v>0</v>
      </c>
      <c r="G18" s="7">
        <v>0</v>
      </c>
      <c r="H18" s="7">
        <v>0</v>
      </c>
      <c r="I18" s="7">
        <v>0</v>
      </c>
      <c r="J18" s="7">
        <v>6</v>
      </c>
      <c r="K18" s="7">
        <v>30</v>
      </c>
      <c r="L18" s="7">
        <v>0</v>
      </c>
      <c r="M18" s="7">
        <v>0</v>
      </c>
      <c r="N18" s="7">
        <v>6</v>
      </c>
      <c r="O18" s="7">
        <v>30</v>
      </c>
      <c r="P18" s="7">
        <f t="shared" si="2"/>
        <v>0</v>
      </c>
      <c r="Q18" s="1">
        <v>0</v>
      </c>
      <c r="R18" s="1">
        <v>0</v>
      </c>
      <c r="S18" s="1">
        <v>0</v>
      </c>
      <c r="T18" s="1">
        <v>0</v>
      </c>
      <c r="U18" s="6">
        <v>4</v>
      </c>
      <c r="V18" s="6">
        <v>30</v>
      </c>
      <c r="W18" s="1">
        <v>0</v>
      </c>
      <c r="X18" s="1">
        <v>0</v>
      </c>
      <c r="Y18" s="6">
        <v>4</v>
      </c>
      <c r="Z18" s="6">
        <v>30</v>
      </c>
      <c r="AA18" s="1">
        <f t="shared" si="3"/>
        <v>0</v>
      </c>
      <c r="AB18" s="8">
        <v>0</v>
      </c>
      <c r="AC18" s="8">
        <v>0</v>
      </c>
      <c r="AD18" s="8">
        <v>0</v>
      </c>
      <c r="AE18" s="8">
        <v>0</v>
      </c>
      <c r="AF18" s="8">
        <v>6</v>
      </c>
      <c r="AG18" s="8">
        <v>30</v>
      </c>
      <c r="AH18" s="8">
        <v>0</v>
      </c>
      <c r="AI18" s="8">
        <v>0</v>
      </c>
      <c r="AJ18" s="8">
        <v>6</v>
      </c>
      <c r="AK18" s="8">
        <v>30</v>
      </c>
      <c r="AL18" s="7">
        <f t="shared" si="4"/>
        <v>0</v>
      </c>
    </row>
    <row r="19" spans="1:38" hidden="1" x14ac:dyDescent="0.3">
      <c r="A19" s="13" t="str">
        <f t="shared" si="0"/>
        <v>PAPILLAS INDUSTRIALIZADAS</v>
      </c>
      <c r="B19" s="14">
        <f t="shared" si="1"/>
        <v>0</v>
      </c>
      <c r="C19" s="15" t="s">
        <v>91</v>
      </c>
      <c r="E19" s="1" t="s">
        <v>5</v>
      </c>
      <c r="F19" s="7">
        <v>0</v>
      </c>
      <c r="G19" s="7">
        <v>0</v>
      </c>
      <c r="H19" s="7">
        <v>0</v>
      </c>
      <c r="I19" s="7">
        <v>0</v>
      </c>
      <c r="J19" s="7">
        <v>0</v>
      </c>
      <c r="K19" s="7">
        <v>0</v>
      </c>
      <c r="L19" s="7">
        <v>0</v>
      </c>
      <c r="M19" s="7">
        <v>0</v>
      </c>
      <c r="N19" s="7">
        <v>0</v>
      </c>
      <c r="O19" s="7">
        <v>0</v>
      </c>
      <c r="P19" s="7">
        <f t="shared" si="2"/>
        <v>0</v>
      </c>
      <c r="Q19" s="1">
        <v>0</v>
      </c>
      <c r="R19" s="1">
        <v>0</v>
      </c>
      <c r="S19" s="1">
        <v>0</v>
      </c>
      <c r="T19" s="1">
        <v>0</v>
      </c>
      <c r="U19" s="6">
        <v>0</v>
      </c>
      <c r="V19" s="6">
        <v>0</v>
      </c>
      <c r="W19" s="1">
        <v>0</v>
      </c>
      <c r="X19" s="1">
        <v>0</v>
      </c>
      <c r="Y19" s="6">
        <v>0</v>
      </c>
      <c r="Z19" s="6">
        <v>0</v>
      </c>
      <c r="AA19" s="1">
        <f t="shared" si="3"/>
        <v>0</v>
      </c>
      <c r="AB19" s="8">
        <v>0</v>
      </c>
      <c r="AC19" s="8">
        <v>0</v>
      </c>
      <c r="AD19" s="8">
        <v>0</v>
      </c>
      <c r="AE19" s="8">
        <v>0</v>
      </c>
      <c r="AF19" s="8">
        <v>0</v>
      </c>
      <c r="AG19" s="8">
        <v>0</v>
      </c>
      <c r="AH19" s="8">
        <v>0</v>
      </c>
      <c r="AI19" s="8">
        <v>0</v>
      </c>
      <c r="AJ19" s="8">
        <v>0</v>
      </c>
      <c r="AK19" s="8">
        <v>0</v>
      </c>
      <c r="AL19" s="7">
        <f t="shared" si="4"/>
        <v>0</v>
      </c>
    </row>
    <row r="20" spans="1:38" ht="15" hidden="1" customHeight="1" x14ac:dyDescent="0.3">
      <c r="A20" s="13" t="str">
        <f t="shared" si="0"/>
        <v>ALIMENTO INFANTIL DE ARROZ, AVENA Y MAIZ</v>
      </c>
      <c r="B20" s="14">
        <f t="shared" si="1"/>
        <v>0</v>
      </c>
      <c r="C20" s="15" t="s">
        <v>91</v>
      </c>
      <c r="E20" s="2" t="s">
        <v>6</v>
      </c>
      <c r="F20" s="7">
        <v>0</v>
      </c>
      <c r="G20" s="7">
        <v>0</v>
      </c>
      <c r="H20" s="7">
        <v>0</v>
      </c>
      <c r="I20" s="7">
        <v>0</v>
      </c>
      <c r="J20" s="7">
        <v>0</v>
      </c>
      <c r="K20" s="7">
        <v>0</v>
      </c>
      <c r="L20" s="7">
        <v>0</v>
      </c>
      <c r="M20" s="7">
        <v>0</v>
      </c>
      <c r="N20" s="7">
        <v>0</v>
      </c>
      <c r="O20" s="7">
        <v>0</v>
      </c>
      <c r="P20" s="7">
        <f t="shared" si="2"/>
        <v>0</v>
      </c>
      <c r="Q20" s="1">
        <v>0</v>
      </c>
      <c r="R20" s="1">
        <v>0</v>
      </c>
      <c r="S20" s="1">
        <v>0</v>
      </c>
      <c r="T20" s="1">
        <v>0</v>
      </c>
      <c r="U20" s="6">
        <v>0</v>
      </c>
      <c r="V20" s="6">
        <v>0</v>
      </c>
      <c r="W20" s="1">
        <v>0</v>
      </c>
      <c r="X20" s="1">
        <v>0</v>
      </c>
      <c r="Y20" s="6">
        <v>0</v>
      </c>
      <c r="Z20" s="6">
        <v>0</v>
      </c>
      <c r="AA20" s="1">
        <f t="shared" si="3"/>
        <v>0</v>
      </c>
      <c r="AB20" s="8">
        <v>0</v>
      </c>
      <c r="AC20" s="8">
        <v>0</v>
      </c>
      <c r="AD20" s="8">
        <v>0</v>
      </c>
      <c r="AE20" s="8">
        <v>0</v>
      </c>
      <c r="AF20" s="8">
        <v>0</v>
      </c>
      <c r="AG20" s="8">
        <v>0</v>
      </c>
      <c r="AH20" s="8">
        <v>0</v>
      </c>
      <c r="AI20" s="8">
        <v>0</v>
      </c>
      <c r="AJ20" s="8">
        <v>0</v>
      </c>
      <c r="AK20" s="8">
        <v>0</v>
      </c>
      <c r="AL20" s="7">
        <f t="shared" si="4"/>
        <v>0</v>
      </c>
    </row>
    <row r="21" spans="1:38" x14ac:dyDescent="0.3">
      <c r="A21" s="13" t="str">
        <f t="shared" si="0"/>
        <v>ARROZ</v>
      </c>
      <c r="B21" s="14">
        <f t="shared" si="1"/>
        <v>0</v>
      </c>
      <c r="C21" s="15" t="s">
        <v>91</v>
      </c>
      <c r="E21" s="1" t="s">
        <v>7</v>
      </c>
      <c r="F21" s="7">
        <v>0</v>
      </c>
      <c r="G21" s="7">
        <v>0</v>
      </c>
      <c r="H21" s="7">
        <v>0</v>
      </c>
      <c r="I21" s="7">
        <v>0</v>
      </c>
      <c r="J21" s="7">
        <v>0</v>
      </c>
      <c r="K21" s="7">
        <v>0</v>
      </c>
      <c r="L21" s="7">
        <v>0</v>
      </c>
      <c r="M21" s="7">
        <v>0</v>
      </c>
      <c r="N21" s="7">
        <v>0</v>
      </c>
      <c r="O21" s="7">
        <v>0</v>
      </c>
      <c r="P21" s="7">
        <f t="shared" si="2"/>
        <v>0</v>
      </c>
      <c r="Q21" s="1">
        <v>0</v>
      </c>
      <c r="R21" s="1">
        <v>0</v>
      </c>
      <c r="S21" s="1">
        <v>0</v>
      </c>
      <c r="T21" s="1">
        <v>0</v>
      </c>
      <c r="U21" s="6">
        <v>8</v>
      </c>
      <c r="V21" s="6">
        <v>22</v>
      </c>
      <c r="W21" s="1">
        <v>0</v>
      </c>
      <c r="X21" s="1">
        <v>0</v>
      </c>
      <c r="Y21" s="6">
        <v>8</v>
      </c>
      <c r="Z21" s="6">
        <v>22</v>
      </c>
      <c r="AA21" s="1">
        <f t="shared" si="3"/>
        <v>0</v>
      </c>
      <c r="AB21" s="8">
        <v>0</v>
      </c>
      <c r="AC21" s="8">
        <v>0</v>
      </c>
      <c r="AD21" s="8">
        <v>0</v>
      </c>
      <c r="AE21" s="8">
        <v>0</v>
      </c>
      <c r="AF21" s="8">
        <v>12</v>
      </c>
      <c r="AG21" s="8">
        <f>4/7*30</f>
        <v>17.142857142857142</v>
      </c>
      <c r="AH21" s="8">
        <v>0</v>
      </c>
      <c r="AI21" s="8">
        <v>0</v>
      </c>
      <c r="AJ21" s="8">
        <v>12</v>
      </c>
      <c r="AK21" s="8">
        <f>4/7*30</f>
        <v>17.142857142857142</v>
      </c>
      <c r="AL21" s="7">
        <f t="shared" si="4"/>
        <v>0</v>
      </c>
    </row>
    <row r="22" spans="1:38" x14ac:dyDescent="0.3">
      <c r="A22" s="13" t="str">
        <f t="shared" si="0"/>
        <v>PASTAS ALIMENTICIAS</v>
      </c>
      <c r="B22" s="14">
        <f t="shared" si="1"/>
        <v>0</v>
      </c>
      <c r="C22" s="15" t="s">
        <v>91</v>
      </c>
      <c r="E22" s="1" t="s">
        <v>8</v>
      </c>
      <c r="F22" s="7">
        <v>0</v>
      </c>
      <c r="G22" s="7">
        <v>0</v>
      </c>
      <c r="H22" s="7">
        <v>0</v>
      </c>
      <c r="I22" s="7">
        <v>0</v>
      </c>
      <c r="J22" s="7">
        <v>0</v>
      </c>
      <c r="K22" s="7">
        <v>0</v>
      </c>
      <c r="L22" s="7">
        <v>0</v>
      </c>
      <c r="M22" s="7">
        <v>0</v>
      </c>
      <c r="N22" s="7">
        <v>0</v>
      </c>
      <c r="O22" s="7">
        <v>0</v>
      </c>
      <c r="P22" s="7">
        <f t="shared" si="2"/>
        <v>0</v>
      </c>
      <c r="Q22" s="1">
        <v>0</v>
      </c>
      <c r="R22" s="1">
        <v>0</v>
      </c>
      <c r="S22" s="1">
        <v>0</v>
      </c>
      <c r="T22" s="1">
        <v>0</v>
      </c>
      <c r="U22" s="6">
        <v>8</v>
      </c>
      <c r="V22" s="6">
        <v>8</v>
      </c>
      <c r="W22" s="1">
        <v>0</v>
      </c>
      <c r="X22" s="1">
        <v>0</v>
      </c>
      <c r="Y22" s="6">
        <v>8</v>
      </c>
      <c r="Z22" s="6">
        <v>8</v>
      </c>
      <c r="AA22" s="1">
        <f t="shared" si="3"/>
        <v>0</v>
      </c>
      <c r="AB22" s="8">
        <v>0</v>
      </c>
      <c r="AC22" s="8">
        <v>0</v>
      </c>
      <c r="AD22" s="8">
        <v>0</v>
      </c>
      <c r="AE22" s="8">
        <v>0</v>
      </c>
      <c r="AF22" s="8">
        <v>15</v>
      </c>
      <c r="AG22" s="8">
        <f>1/7*30</f>
        <v>4.2857142857142856</v>
      </c>
      <c r="AH22" s="8">
        <v>0</v>
      </c>
      <c r="AI22" s="8">
        <v>0</v>
      </c>
      <c r="AJ22" s="8">
        <v>15</v>
      </c>
      <c r="AK22" s="8">
        <f>1/7*30</f>
        <v>4.2857142857142856</v>
      </c>
      <c r="AL22" s="7">
        <f t="shared" si="4"/>
        <v>0</v>
      </c>
    </row>
    <row r="23" spans="1:38" hidden="1" x14ac:dyDescent="0.3">
      <c r="A23" s="13" t="str">
        <f t="shared" si="0"/>
        <v>HARINA DE MAIZ AMARILLO</v>
      </c>
      <c r="B23" s="14">
        <f t="shared" si="1"/>
        <v>0</v>
      </c>
      <c r="C23" s="15" t="s">
        <v>91</v>
      </c>
      <c r="E23" s="1" t="s">
        <v>9</v>
      </c>
      <c r="F23" s="7">
        <v>0</v>
      </c>
      <c r="G23" s="7">
        <v>0</v>
      </c>
      <c r="H23" s="7">
        <v>0</v>
      </c>
      <c r="I23" s="7">
        <v>0</v>
      </c>
      <c r="J23" s="7">
        <v>0</v>
      </c>
      <c r="K23" s="7">
        <v>0</v>
      </c>
      <c r="L23" s="7">
        <v>0</v>
      </c>
      <c r="M23" s="7">
        <v>0</v>
      </c>
      <c r="N23" s="7">
        <v>0</v>
      </c>
      <c r="O23" s="7">
        <v>0</v>
      </c>
      <c r="P23" s="7">
        <f t="shared" si="2"/>
        <v>0</v>
      </c>
      <c r="Q23" s="1">
        <v>0</v>
      </c>
      <c r="R23" s="1">
        <v>0</v>
      </c>
      <c r="S23" s="1">
        <v>0</v>
      </c>
      <c r="T23" s="1">
        <v>0</v>
      </c>
      <c r="U23" s="6">
        <v>0</v>
      </c>
      <c r="V23" s="6">
        <v>0</v>
      </c>
      <c r="W23" s="1">
        <v>0</v>
      </c>
      <c r="X23" s="1">
        <v>0</v>
      </c>
      <c r="Y23" s="6">
        <v>0</v>
      </c>
      <c r="Z23" s="6">
        <v>0</v>
      </c>
      <c r="AA23" s="1">
        <f t="shared" si="3"/>
        <v>0</v>
      </c>
      <c r="AB23" s="8">
        <v>0</v>
      </c>
      <c r="AC23" s="8">
        <v>0</v>
      </c>
      <c r="AD23" s="8">
        <v>0</v>
      </c>
      <c r="AE23" s="8">
        <v>0</v>
      </c>
      <c r="AF23" s="8">
        <v>0</v>
      </c>
      <c r="AG23" s="8">
        <v>0</v>
      </c>
      <c r="AH23" s="8">
        <v>0</v>
      </c>
      <c r="AI23" s="8">
        <v>0</v>
      </c>
      <c r="AJ23" s="8">
        <v>0</v>
      </c>
      <c r="AK23" s="8">
        <v>0</v>
      </c>
      <c r="AL23" s="7">
        <f t="shared" si="4"/>
        <v>0</v>
      </c>
    </row>
    <row r="24" spans="1:38" ht="15" customHeight="1" x14ac:dyDescent="0.3">
      <c r="A24" s="13" t="str">
        <f t="shared" si="0"/>
        <v>PANIFICADOS (PAN, PASTELERÍA Y  HOJALDRES)</v>
      </c>
      <c r="B24" s="14">
        <f t="shared" si="1"/>
        <v>0</v>
      </c>
      <c r="C24" s="15" t="s">
        <v>91</v>
      </c>
      <c r="E24" s="2" t="s">
        <v>10</v>
      </c>
      <c r="F24" s="7">
        <v>0</v>
      </c>
      <c r="G24" s="7">
        <v>0</v>
      </c>
      <c r="H24" s="7">
        <v>0</v>
      </c>
      <c r="I24" s="7">
        <v>0</v>
      </c>
      <c r="J24" s="7">
        <v>0</v>
      </c>
      <c r="K24" s="7">
        <v>0</v>
      </c>
      <c r="L24" s="7">
        <v>0</v>
      </c>
      <c r="M24" s="7">
        <v>0</v>
      </c>
      <c r="N24" s="7">
        <v>0</v>
      </c>
      <c r="O24" s="7">
        <v>0</v>
      </c>
      <c r="P24" s="7">
        <f t="shared" si="2"/>
        <v>0</v>
      </c>
      <c r="Q24" s="1">
        <v>0</v>
      </c>
      <c r="R24" s="1">
        <v>0</v>
      </c>
      <c r="S24" s="1">
        <v>0</v>
      </c>
      <c r="T24" s="1">
        <v>0</v>
      </c>
      <c r="U24" s="6">
        <v>0</v>
      </c>
      <c r="V24" s="6">
        <v>0</v>
      </c>
      <c r="W24" s="1">
        <v>0</v>
      </c>
      <c r="X24" s="1">
        <v>0</v>
      </c>
      <c r="Y24" s="6">
        <v>0</v>
      </c>
      <c r="Z24" s="6">
        <v>0</v>
      </c>
      <c r="AA24" s="1">
        <f t="shared" si="3"/>
        <v>0</v>
      </c>
      <c r="AB24" s="8">
        <v>20</v>
      </c>
      <c r="AC24" s="8">
        <v>20</v>
      </c>
      <c r="AD24" s="8">
        <v>10</v>
      </c>
      <c r="AE24" s="8">
        <v>20</v>
      </c>
      <c r="AF24" s="8">
        <v>0</v>
      </c>
      <c r="AG24" s="8">
        <v>0</v>
      </c>
      <c r="AH24" s="8">
        <v>10</v>
      </c>
      <c r="AI24" s="8">
        <f>1/7*30</f>
        <v>4.2857142857142856</v>
      </c>
      <c r="AJ24" s="8">
        <v>0</v>
      </c>
      <c r="AK24" s="8">
        <v>0</v>
      </c>
      <c r="AL24" s="7">
        <f t="shared" si="4"/>
        <v>0</v>
      </c>
    </row>
    <row r="25" spans="1:38" x14ac:dyDescent="0.3">
      <c r="A25" s="13" t="str">
        <f t="shared" si="0"/>
        <v>GALLETERÍA</v>
      </c>
      <c r="B25" s="14">
        <f t="shared" si="1"/>
        <v>0</v>
      </c>
      <c r="C25" s="15" t="s">
        <v>91</v>
      </c>
      <c r="E25" s="1" t="s">
        <v>11</v>
      </c>
      <c r="F25" s="7">
        <v>0</v>
      </c>
      <c r="G25" s="7">
        <v>0</v>
      </c>
      <c r="H25" s="7">
        <v>0</v>
      </c>
      <c r="I25" s="7">
        <v>0</v>
      </c>
      <c r="J25" s="7">
        <v>0</v>
      </c>
      <c r="K25" s="7">
        <v>0</v>
      </c>
      <c r="L25" s="7">
        <v>0</v>
      </c>
      <c r="M25" s="7">
        <v>0</v>
      </c>
      <c r="N25" s="7">
        <v>0</v>
      </c>
      <c r="O25" s="7">
        <v>0</v>
      </c>
      <c r="P25" s="7">
        <f t="shared" si="2"/>
        <v>0</v>
      </c>
      <c r="Q25" s="1">
        <v>14</v>
      </c>
      <c r="R25" s="1">
        <v>15</v>
      </c>
      <c r="S25" s="1">
        <v>0</v>
      </c>
      <c r="T25" s="1">
        <v>0</v>
      </c>
      <c r="U25" s="6">
        <v>0</v>
      </c>
      <c r="V25" s="6">
        <v>0</v>
      </c>
      <c r="W25" s="1">
        <v>0</v>
      </c>
      <c r="X25" s="1">
        <v>0</v>
      </c>
      <c r="Y25" s="6">
        <v>0</v>
      </c>
      <c r="Z25" s="6">
        <v>0</v>
      </c>
      <c r="AA25" s="1">
        <f t="shared" si="3"/>
        <v>0</v>
      </c>
      <c r="AB25" s="8">
        <v>0</v>
      </c>
      <c r="AC25" s="8">
        <v>0</v>
      </c>
      <c r="AD25" s="8">
        <v>7</v>
      </c>
      <c r="AE25" s="8">
        <v>10</v>
      </c>
      <c r="AF25" s="8">
        <v>0</v>
      </c>
      <c r="AG25" s="8">
        <v>0</v>
      </c>
      <c r="AH25" s="8">
        <v>7</v>
      </c>
      <c r="AI25" s="8">
        <f>2/7*30</f>
        <v>8.5714285714285712</v>
      </c>
      <c r="AJ25" s="8">
        <v>0</v>
      </c>
      <c r="AK25" s="8">
        <v>0</v>
      </c>
      <c r="AL25" s="7">
        <f t="shared" si="4"/>
        <v>0</v>
      </c>
    </row>
    <row r="26" spans="1:38" x14ac:dyDescent="0.3">
      <c r="A26" s="13" t="str">
        <f t="shared" si="0"/>
        <v>AREPA O  ENVUELTOS DE MAZORCA</v>
      </c>
      <c r="B26" s="14">
        <f t="shared" si="1"/>
        <v>0</v>
      </c>
      <c r="C26" s="15" t="s">
        <v>91</v>
      </c>
      <c r="E26" s="2" t="s">
        <v>12</v>
      </c>
      <c r="F26" s="7">
        <v>0</v>
      </c>
      <c r="G26" s="7">
        <v>0</v>
      </c>
      <c r="H26" s="7">
        <v>0</v>
      </c>
      <c r="I26" s="7">
        <v>0</v>
      </c>
      <c r="J26" s="7">
        <v>0</v>
      </c>
      <c r="K26" s="7">
        <v>0</v>
      </c>
      <c r="L26" s="7">
        <v>0</v>
      </c>
      <c r="M26" s="7">
        <v>0</v>
      </c>
      <c r="N26" s="7">
        <v>0</v>
      </c>
      <c r="O26" s="7">
        <v>0</v>
      </c>
      <c r="P26" s="7">
        <f t="shared" si="2"/>
        <v>0</v>
      </c>
      <c r="Q26" s="1">
        <v>10</v>
      </c>
      <c r="R26" s="1">
        <v>15</v>
      </c>
      <c r="S26" s="1">
        <v>0</v>
      </c>
      <c r="T26" s="1">
        <v>0</v>
      </c>
      <c r="U26" s="6">
        <v>0</v>
      </c>
      <c r="V26" s="6">
        <v>0</v>
      </c>
      <c r="W26" s="1">
        <v>0</v>
      </c>
      <c r="X26" s="1">
        <v>0</v>
      </c>
      <c r="Y26" s="6">
        <v>15</v>
      </c>
      <c r="Z26" s="6">
        <v>10</v>
      </c>
      <c r="AA26" s="1">
        <f t="shared" si="3"/>
        <v>0</v>
      </c>
      <c r="AB26" s="8">
        <v>20</v>
      </c>
      <c r="AC26" s="8">
        <v>10</v>
      </c>
      <c r="AD26" s="8">
        <v>0</v>
      </c>
      <c r="AE26" s="8">
        <v>0</v>
      </c>
      <c r="AF26" s="8">
        <v>20</v>
      </c>
      <c r="AG26" s="8">
        <f>1/7*30</f>
        <v>4.2857142857142856</v>
      </c>
      <c r="AH26" s="8">
        <v>0</v>
      </c>
      <c r="AI26" s="8">
        <v>0</v>
      </c>
      <c r="AJ26" s="8">
        <v>30</v>
      </c>
      <c r="AK26" s="8">
        <f>1/7*30</f>
        <v>4.2857142857142856</v>
      </c>
      <c r="AL26" s="7">
        <f t="shared" si="4"/>
        <v>0</v>
      </c>
    </row>
    <row r="27" spans="1:38" x14ac:dyDescent="0.3">
      <c r="A27" s="13" t="str">
        <f t="shared" si="0"/>
        <v>TUBÉRCULOS Y PLÁTANOS</v>
      </c>
      <c r="B27" s="14">
        <f t="shared" si="1"/>
        <v>0</v>
      </c>
      <c r="C27" s="15" t="s">
        <v>91</v>
      </c>
      <c r="E27" s="2" t="s">
        <v>13</v>
      </c>
      <c r="F27" s="7">
        <v>0</v>
      </c>
      <c r="G27" s="7">
        <v>0</v>
      </c>
      <c r="H27" s="7">
        <v>0</v>
      </c>
      <c r="I27" s="7">
        <v>0</v>
      </c>
      <c r="J27" s="7">
        <f>+(19+25)/2</f>
        <v>22</v>
      </c>
      <c r="K27" s="7">
        <v>30</v>
      </c>
      <c r="L27" s="7">
        <v>0</v>
      </c>
      <c r="M27" s="7">
        <v>0</v>
      </c>
      <c r="N27" s="7">
        <f>+(19+25)/2</f>
        <v>22</v>
      </c>
      <c r="O27" s="7">
        <v>30</v>
      </c>
      <c r="P27" s="7">
        <f t="shared" si="2"/>
        <v>0</v>
      </c>
      <c r="Q27" s="1">
        <v>0</v>
      </c>
      <c r="R27" s="1">
        <v>0</v>
      </c>
      <c r="S27" s="1">
        <v>0</v>
      </c>
      <c r="T27" s="1">
        <v>0</v>
      </c>
      <c r="U27" s="6">
        <f>+(12+20)/2 +(18+25)/2</f>
        <v>37.5</v>
      </c>
      <c r="V27" s="6">
        <v>30</v>
      </c>
      <c r="W27" s="1">
        <v>0</v>
      </c>
      <c r="X27" s="1">
        <v>0</v>
      </c>
      <c r="Y27" s="6">
        <f>+(18+25)/2</f>
        <v>21.5</v>
      </c>
      <c r="Z27" s="6">
        <v>20</v>
      </c>
      <c r="AA27" s="1">
        <f t="shared" si="3"/>
        <v>0</v>
      </c>
      <c r="AB27" s="8">
        <v>0</v>
      </c>
      <c r="AC27" s="8">
        <v>0</v>
      </c>
      <c r="AD27" s="8">
        <v>0</v>
      </c>
      <c r="AE27" s="8">
        <v>0</v>
      </c>
      <c r="AF27" s="8">
        <f>+(12+17)/2 +(24+32)/2*4/7</f>
        <v>30.5</v>
      </c>
      <c r="AG27" s="8">
        <v>30</v>
      </c>
      <c r="AH27" s="8">
        <v>0</v>
      </c>
      <c r="AI27" s="8">
        <v>0</v>
      </c>
      <c r="AJ27" s="8">
        <f>+(12+17)/2 +(24+32)/2*4/7</f>
        <v>30.5</v>
      </c>
      <c r="AK27" s="8">
        <v>30</v>
      </c>
      <c r="AL27" s="7">
        <f t="shared" si="4"/>
        <v>0</v>
      </c>
    </row>
    <row r="28" spans="1:38" x14ac:dyDescent="0.3">
      <c r="A28" s="13" t="str">
        <f t="shared" si="0"/>
        <v>FRUTA ENTERA O EN JUGO</v>
      </c>
      <c r="B28" s="14">
        <f t="shared" si="1"/>
        <v>0</v>
      </c>
      <c r="C28" s="15" t="s">
        <v>91</v>
      </c>
      <c r="E28" s="1" t="s">
        <v>14</v>
      </c>
      <c r="F28" s="7">
        <v>0</v>
      </c>
      <c r="G28" s="7">
        <v>0</v>
      </c>
      <c r="H28" s="7">
        <v>0</v>
      </c>
      <c r="I28" s="7">
        <v>0</v>
      </c>
      <c r="J28" s="7">
        <v>0</v>
      </c>
      <c r="K28" s="7">
        <v>0</v>
      </c>
      <c r="L28" s="7">
        <v>0</v>
      </c>
      <c r="M28" s="7">
        <v>0</v>
      </c>
      <c r="N28" s="7">
        <v>0</v>
      </c>
      <c r="O28" s="7">
        <v>0</v>
      </c>
      <c r="P28" s="7">
        <f t="shared" si="2"/>
        <v>0</v>
      </c>
      <c r="Q28" s="1">
        <v>0</v>
      </c>
      <c r="R28" s="1">
        <v>0</v>
      </c>
      <c r="S28" s="1">
        <v>0</v>
      </c>
      <c r="T28" s="1">
        <v>0</v>
      </c>
      <c r="U28" s="6">
        <v>0</v>
      </c>
      <c r="V28" s="6">
        <v>0</v>
      </c>
      <c r="W28" s="1">
        <v>0</v>
      </c>
      <c r="X28" s="1">
        <v>0</v>
      </c>
      <c r="Y28" s="6">
        <v>0</v>
      </c>
      <c r="Z28" s="6">
        <v>0</v>
      </c>
      <c r="AA28" s="1">
        <f t="shared" si="3"/>
        <v>0</v>
      </c>
      <c r="AB28" s="8">
        <v>0</v>
      </c>
      <c r="AC28" s="8">
        <v>0</v>
      </c>
      <c r="AD28" s="8">
        <f>+(73+155)/2</f>
        <v>114</v>
      </c>
      <c r="AE28" s="8">
        <v>30</v>
      </c>
      <c r="AF28" s="8">
        <f>+(29+62)/2</f>
        <v>45.5</v>
      </c>
      <c r="AG28" s="8">
        <v>30</v>
      </c>
      <c r="AH28" s="8">
        <f>+(73+155)/2</f>
        <v>114</v>
      </c>
      <c r="AI28" s="8">
        <v>30</v>
      </c>
      <c r="AJ28" s="8">
        <f>+(73+155)/2</f>
        <v>114</v>
      </c>
      <c r="AK28" s="8">
        <v>30</v>
      </c>
      <c r="AL28" s="7">
        <f t="shared" si="4"/>
        <v>0</v>
      </c>
    </row>
    <row r="29" spans="1:38" x14ac:dyDescent="0.3">
      <c r="A29" s="13" t="str">
        <f t="shared" si="0"/>
        <v>FRUTA EN COMPOTA</v>
      </c>
      <c r="B29" s="14">
        <f t="shared" si="1"/>
        <v>0</v>
      </c>
      <c r="C29" s="15" t="s">
        <v>91</v>
      </c>
      <c r="E29" s="2" t="s">
        <v>15</v>
      </c>
      <c r="F29" s="7">
        <f>(59+120)/2</f>
        <v>89.5</v>
      </c>
      <c r="G29" s="7">
        <v>30</v>
      </c>
      <c r="H29" s="7">
        <f>+(42+89)/2</f>
        <v>65.5</v>
      </c>
      <c r="I29" s="7">
        <v>30</v>
      </c>
      <c r="J29" s="7">
        <f>+(59+120)/2</f>
        <v>89.5</v>
      </c>
      <c r="K29" s="7">
        <v>30</v>
      </c>
      <c r="L29" s="7">
        <f>+(42+89)/2</f>
        <v>65.5</v>
      </c>
      <c r="M29" s="7">
        <v>30</v>
      </c>
      <c r="N29" s="7">
        <f>+(59+120)/2</f>
        <v>89.5</v>
      </c>
      <c r="O29" s="7">
        <v>30</v>
      </c>
      <c r="P29" s="7">
        <f t="shared" si="2"/>
        <v>0</v>
      </c>
      <c r="Q29" s="1">
        <f>(59+120)/2</f>
        <v>89.5</v>
      </c>
      <c r="R29" s="1">
        <v>30</v>
      </c>
      <c r="S29" s="1">
        <f>+(42+89)/2</f>
        <v>65.5</v>
      </c>
      <c r="T29" s="1">
        <v>30</v>
      </c>
      <c r="U29" s="6">
        <f>+(59+120)/2</f>
        <v>89.5</v>
      </c>
      <c r="V29" s="6">
        <v>30</v>
      </c>
      <c r="W29" s="1">
        <f>+(42+89)/2</f>
        <v>65.5</v>
      </c>
      <c r="X29" s="1">
        <v>30</v>
      </c>
      <c r="Y29" s="6">
        <f>+(59+120)/2</f>
        <v>89.5</v>
      </c>
      <c r="Z29" s="6">
        <v>30</v>
      </c>
      <c r="AA29" s="1">
        <f t="shared" si="3"/>
        <v>0</v>
      </c>
      <c r="AB29" s="8">
        <v>0</v>
      </c>
      <c r="AC29" s="8">
        <v>0</v>
      </c>
      <c r="AD29" s="8">
        <v>0</v>
      </c>
      <c r="AE29" s="8">
        <v>0</v>
      </c>
      <c r="AF29" s="8">
        <v>0</v>
      </c>
      <c r="AG29" s="8">
        <v>0</v>
      </c>
      <c r="AH29" s="8">
        <v>0</v>
      </c>
      <c r="AI29" s="8">
        <v>0</v>
      </c>
      <c r="AJ29" s="8">
        <v>0</v>
      </c>
      <c r="AK29" s="8">
        <v>0</v>
      </c>
      <c r="AL29" s="7">
        <f t="shared" si="4"/>
        <v>0</v>
      </c>
    </row>
    <row r="30" spans="1:38" hidden="1" x14ac:dyDescent="0.3">
      <c r="A30" s="13" t="str">
        <f t="shared" si="0"/>
        <v>COMPOTA INDUSTRIALIZADA</v>
      </c>
      <c r="B30" s="14">
        <f t="shared" si="1"/>
        <v>0</v>
      </c>
      <c r="C30" s="15" t="s">
        <v>91</v>
      </c>
      <c r="E30" s="1" t="s">
        <v>16</v>
      </c>
      <c r="F30" s="7">
        <v>0</v>
      </c>
      <c r="G30" s="7">
        <v>0</v>
      </c>
      <c r="H30" s="7">
        <v>0</v>
      </c>
      <c r="I30" s="7">
        <v>0</v>
      </c>
      <c r="J30" s="7">
        <v>0</v>
      </c>
      <c r="K30" s="7">
        <v>0</v>
      </c>
      <c r="L30" s="7">
        <v>0</v>
      </c>
      <c r="M30" s="7">
        <v>0</v>
      </c>
      <c r="N30" s="7">
        <v>0</v>
      </c>
      <c r="O30" s="7">
        <v>0</v>
      </c>
      <c r="P30" s="7">
        <f t="shared" si="2"/>
        <v>0</v>
      </c>
      <c r="Q30" s="1">
        <v>0</v>
      </c>
      <c r="R30" s="1">
        <v>0</v>
      </c>
      <c r="S30" s="1">
        <v>0</v>
      </c>
      <c r="T30" s="1">
        <v>0</v>
      </c>
      <c r="U30" s="6">
        <v>0</v>
      </c>
      <c r="V30" s="6">
        <v>0</v>
      </c>
      <c r="W30" s="1">
        <v>0</v>
      </c>
      <c r="X30" s="1">
        <v>0</v>
      </c>
      <c r="Y30" s="6">
        <v>0</v>
      </c>
      <c r="Z30" s="6">
        <v>0</v>
      </c>
      <c r="AA30" s="1">
        <f t="shared" si="3"/>
        <v>0</v>
      </c>
      <c r="AB30" s="8">
        <v>0</v>
      </c>
      <c r="AC30" s="8">
        <v>0</v>
      </c>
      <c r="AD30" s="8">
        <v>0</v>
      </c>
      <c r="AE30" s="8">
        <v>0</v>
      </c>
      <c r="AF30" s="8">
        <v>0</v>
      </c>
      <c r="AG30" s="8">
        <v>0</v>
      </c>
      <c r="AH30" s="8">
        <v>0</v>
      </c>
      <c r="AI30" s="8">
        <v>0</v>
      </c>
      <c r="AJ30" s="8">
        <v>0</v>
      </c>
      <c r="AK30" s="8">
        <v>0</v>
      </c>
      <c r="AL30" s="7">
        <f t="shared" si="4"/>
        <v>0</v>
      </c>
    </row>
    <row r="31" spans="1:38" x14ac:dyDescent="0.3">
      <c r="A31" s="13" t="str">
        <f t="shared" si="0"/>
        <v>VERDURAS Y HORTALIZAS</v>
      </c>
      <c r="B31" s="14">
        <f t="shared" si="1"/>
        <v>0</v>
      </c>
      <c r="C31" s="15" t="s">
        <v>91</v>
      </c>
      <c r="E31" s="2" t="s">
        <v>17</v>
      </c>
      <c r="F31" s="7">
        <v>0</v>
      </c>
      <c r="G31" s="7">
        <v>0</v>
      </c>
      <c r="H31" s="7">
        <v>0</v>
      </c>
      <c r="I31" s="7">
        <v>0</v>
      </c>
      <c r="J31" s="7">
        <f>+(45+70)/2</f>
        <v>57.5</v>
      </c>
      <c r="K31" s="7">
        <v>30</v>
      </c>
      <c r="L31" s="7">
        <v>0</v>
      </c>
      <c r="M31" s="7">
        <v>0</v>
      </c>
      <c r="N31" s="7">
        <f>+(45+70)/2</f>
        <v>57.5</v>
      </c>
      <c r="O31" s="7">
        <v>30</v>
      </c>
      <c r="P31" s="7">
        <f t="shared" si="2"/>
        <v>0</v>
      </c>
      <c r="Q31" s="1">
        <v>0</v>
      </c>
      <c r="R31" s="1">
        <v>0</v>
      </c>
      <c r="S31" s="1">
        <v>0</v>
      </c>
      <c r="T31" s="1">
        <v>0</v>
      </c>
      <c r="U31" s="6">
        <f>+(45+70)/2</f>
        <v>57.5</v>
      </c>
      <c r="V31" s="6">
        <v>30</v>
      </c>
      <c r="W31" s="1">
        <v>0</v>
      </c>
      <c r="X31" s="1">
        <v>0</v>
      </c>
      <c r="Y31" s="6">
        <f>+(45+70)/2</f>
        <v>57.5</v>
      </c>
      <c r="Z31" s="6">
        <v>30</v>
      </c>
      <c r="AA31" s="1">
        <f t="shared" si="3"/>
        <v>0</v>
      </c>
      <c r="AB31" s="8">
        <v>0</v>
      </c>
      <c r="AC31" s="8">
        <v>0</v>
      </c>
      <c r="AD31" s="8">
        <v>0</v>
      </c>
      <c r="AE31" s="8">
        <v>0</v>
      </c>
      <c r="AF31" s="8">
        <f>+(9+15)/2+ (31+46)/2</f>
        <v>50.5</v>
      </c>
      <c r="AG31" s="8">
        <v>30</v>
      </c>
      <c r="AH31" s="8">
        <v>0</v>
      </c>
      <c r="AI31" s="8">
        <v>0</v>
      </c>
      <c r="AJ31" s="8">
        <f>+(9+15)/2+(31+46)/2</f>
        <v>50.5</v>
      </c>
      <c r="AK31" s="8">
        <v>30</v>
      </c>
      <c r="AL31" s="7">
        <f t="shared" si="4"/>
        <v>0</v>
      </c>
    </row>
    <row r="32" spans="1:38" x14ac:dyDescent="0.3">
      <c r="A32" s="13" t="str">
        <f t="shared" si="0"/>
        <v>LEGUMINOSAS FRESCAS O SECAS</v>
      </c>
      <c r="B32" s="14">
        <f t="shared" si="1"/>
        <v>0</v>
      </c>
      <c r="C32" s="15" t="s">
        <v>91</v>
      </c>
      <c r="E32" s="2" t="s">
        <v>18</v>
      </c>
      <c r="F32" s="7">
        <v>0</v>
      </c>
      <c r="G32" s="7">
        <v>0</v>
      </c>
      <c r="H32" s="7">
        <v>0</v>
      </c>
      <c r="I32" s="7">
        <v>0</v>
      </c>
      <c r="J32" s="7">
        <v>0</v>
      </c>
      <c r="K32" s="7">
        <v>0</v>
      </c>
      <c r="L32" s="7">
        <v>0</v>
      </c>
      <c r="M32" s="7">
        <v>0</v>
      </c>
      <c r="N32" s="7">
        <v>0</v>
      </c>
      <c r="O32" s="7">
        <v>0</v>
      </c>
      <c r="P32" s="7">
        <f t="shared" si="2"/>
        <v>0</v>
      </c>
      <c r="Q32" s="1">
        <v>0</v>
      </c>
      <c r="R32" s="1">
        <v>0</v>
      </c>
      <c r="S32" s="1">
        <v>0</v>
      </c>
      <c r="T32" s="1">
        <v>0</v>
      </c>
      <c r="U32" s="6">
        <v>0</v>
      </c>
      <c r="V32" s="6">
        <v>0</v>
      </c>
      <c r="W32" s="1">
        <v>0</v>
      </c>
      <c r="X32" s="1">
        <v>0</v>
      </c>
      <c r="Y32" s="6">
        <v>0</v>
      </c>
      <c r="Z32" s="6">
        <v>0</v>
      </c>
      <c r="AA32" s="1">
        <f t="shared" si="3"/>
        <v>0</v>
      </c>
      <c r="AB32" s="8">
        <v>0</v>
      </c>
      <c r="AC32" s="8">
        <v>0</v>
      </c>
      <c r="AD32" s="8">
        <v>0</v>
      </c>
      <c r="AE32" s="8">
        <v>0</v>
      </c>
      <c r="AF32" s="8">
        <f>2+5*5/30</f>
        <v>2.8333333333333335</v>
      </c>
      <c r="AG32" s="8">
        <v>30</v>
      </c>
      <c r="AH32" s="8">
        <v>0</v>
      </c>
      <c r="AI32" s="8">
        <v>0</v>
      </c>
      <c r="AJ32" s="8">
        <v>2</v>
      </c>
      <c r="AK32" s="8">
        <v>30</v>
      </c>
      <c r="AL32" s="7">
        <f t="shared" si="4"/>
        <v>0</v>
      </c>
    </row>
    <row r="33" spans="1:38" hidden="1" x14ac:dyDescent="0.3">
      <c r="A33" s="13" t="str">
        <f t="shared" si="0"/>
        <v>FRIJOL EMPACADO</v>
      </c>
      <c r="B33" s="14">
        <f t="shared" si="1"/>
        <v>0</v>
      </c>
      <c r="C33" s="15" t="s">
        <v>91</v>
      </c>
      <c r="E33" s="2" t="s">
        <v>31</v>
      </c>
      <c r="F33" s="7">
        <v>0</v>
      </c>
      <c r="G33" s="7">
        <v>0</v>
      </c>
      <c r="H33" s="7">
        <v>0</v>
      </c>
      <c r="I33" s="7">
        <v>0</v>
      </c>
      <c r="J33" s="7">
        <v>0</v>
      </c>
      <c r="K33" s="7">
        <v>0</v>
      </c>
      <c r="L33" s="7">
        <v>0</v>
      </c>
      <c r="M33" s="7">
        <v>0</v>
      </c>
      <c r="N33" s="7">
        <v>0</v>
      </c>
      <c r="O33" s="7">
        <v>0</v>
      </c>
      <c r="P33" s="7">
        <f t="shared" si="2"/>
        <v>0</v>
      </c>
      <c r="Q33" s="1">
        <v>0</v>
      </c>
      <c r="R33" s="1">
        <v>0</v>
      </c>
      <c r="S33" s="1">
        <v>0</v>
      </c>
      <c r="T33" s="1">
        <v>0</v>
      </c>
      <c r="U33" s="6">
        <v>0</v>
      </c>
      <c r="V33" s="6">
        <v>0</v>
      </c>
      <c r="W33" s="1">
        <v>0</v>
      </c>
      <c r="X33" s="1">
        <v>0</v>
      </c>
      <c r="Y33" s="6">
        <v>0</v>
      </c>
      <c r="Z33" s="6">
        <v>0</v>
      </c>
      <c r="AA33" s="1">
        <f t="shared" si="3"/>
        <v>0</v>
      </c>
      <c r="AB33" s="8">
        <v>0</v>
      </c>
      <c r="AC33" s="8">
        <v>0</v>
      </c>
      <c r="AD33" s="8">
        <v>0</v>
      </c>
      <c r="AE33" s="8">
        <v>0</v>
      </c>
      <c r="AF33" s="8">
        <v>0</v>
      </c>
      <c r="AG33" s="8">
        <v>0</v>
      </c>
      <c r="AH33" s="8">
        <v>0</v>
      </c>
      <c r="AI33" s="8">
        <v>0</v>
      </c>
      <c r="AJ33" s="8">
        <v>0</v>
      </c>
      <c r="AK33" s="8">
        <v>0</v>
      </c>
      <c r="AL33" s="7">
        <f t="shared" si="4"/>
        <v>0</v>
      </c>
    </row>
    <row r="34" spans="1:38" hidden="1" x14ac:dyDescent="0.3">
      <c r="A34" s="13" t="str">
        <f t="shared" si="0"/>
        <v>LENTEJA EMPACADA</v>
      </c>
      <c r="B34" s="14">
        <f t="shared" si="1"/>
        <v>0</v>
      </c>
      <c r="C34" s="15" t="s">
        <v>91</v>
      </c>
      <c r="E34" s="1" t="s">
        <v>32</v>
      </c>
      <c r="F34" s="7">
        <v>0</v>
      </c>
      <c r="G34" s="7">
        <v>0</v>
      </c>
      <c r="H34" s="7">
        <v>0</v>
      </c>
      <c r="I34" s="7">
        <v>0</v>
      </c>
      <c r="J34" s="7">
        <v>0</v>
      </c>
      <c r="K34" s="7">
        <v>0</v>
      </c>
      <c r="L34" s="7">
        <v>0</v>
      </c>
      <c r="M34" s="7">
        <v>0</v>
      </c>
      <c r="N34" s="7">
        <v>0</v>
      </c>
      <c r="O34" s="7">
        <v>0</v>
      </c>
      <c r="P34" s="7">
        <f t="shared" si="2"/>
        <v>0</v>
      </c>
      <c r="Q34" s="1">
        <v>0</v>
      </c>
      <c r="R34" s="1">
        <v>0</v>
      </c>
      <c r="S34" s="1">
        <v>0</v>
      </c>
      <c r="T34" s="1">
        <v>0</v>
      </c>
      <c r="U34" s="6">
        <v>0</v>
      </c>
      <c r="V34" s="6">
        <v>0</v>
      </c>
      <c r="W34" s="1">
        <v>0</v>
      </c>
      <c r="X34" s="1">
        <v>0</v>
      </c>
      <c r="Y34" s="6">
        <v>0</v>
      </c>
      <c r="Z34" s="6">
        <v>0</v>
      </c>
      <c r="AA34" s="1">
        <f t="shared" si="3"/>
        <v>0</v>
      </c>
      <c r="AB34" s="8">
        <v>0</v>
      </c>
      <c r="AC34" s="8">
        <v>0</v>
      </c>
      <c r="AD34" s="8">
        <v>0</v>
      </c>
      <c r="AE34" s="8">
        <v>0</v>
      </c>
      <c r="AF34" s="8">
        <v>0</v>
      </c>
      <c r="AG34" s="8">
        <v>0</v>
      </c>
      <c r="AH34" s="8">
        <v>0</v>
      </c>
      <c r="AI34" s="8">
        <v>0</v>
      </c>
      <c r="AJ34" s="8">
        <v>0</v>
      </c>
      <c r="AK34" s="8">
        <v>0</v>
      </c>
      <c r="AL34" s="7">
        <f t="shared" si="4"/>
        <v>0</v>
      </c>
    </row>
    <row r="35" spans="1:38" x14ac:dyDescent="0.3">
      <c r="A35" s="13" t="str">
        <f t="shared" si="0"/>
        <v>CARNES ROJAS</v>
      </c>
      <c r="B35" s="14">
        <f t="shared" si="1"/>
        <v>0</v>
      </c>
      <c r="C35" s="15" t="s">
        <v>91</v>
      </c>
      <c r="E35" s="2" t="s">
        <v>19</v>
      </c>
      <c r="F35" s="7">
        <v>0</v>
      </c>
      <c r="G35" s="7">
        <v>0</v>
      </c>
      <c r="H35" s="7">
        <v>0</v>
      </c>
      <c r="I35" s="7">
        <v>0</v>
      </c>
      <c r="J35" s="7">
        <v>30</v>
      </c>
      <c r="K35" s="7">
        <v>10</v>
      </c>
      <c r="L35" s="7">
        <v>0</v>
      </c>
      <c r="M35" s="7">
        <v>0</v>
      </c>
      <c r="N35" s="7">
        <v>25</v>
      </c>
      <c r="O35" s="7">
        <v>10</v>
      </c>
      <c r="P35" s="7">
        <f t="shared" si="2"/>
        <v>0</v>
      </c>
      <c r="Q35" s="1">
        <v>15</v>
      </c>
      <c r="R35" s="1">
        <v>12</v>
      </c>
      <c r="S35" s="1">
        <v>0</v>
      </c>
      <c r="T35" s="1">
        <v>0</v>
      </c>
      <c r="U35" s="6">
        <v>35</v>
      </c>
      <c r="V35" s="6">
        <v>12</v>
      </c>
      <c r="W35" s="1">
        <v>0</v>
      </c>
      <c r="X35" s="1">
        <v>0</v>
      </c>
      <c r="Y35" s="6">
        <v>35</v>
      </c>
      <c r="Z35" s="6">
        <v>12</v>
      </c>
      <c r="AA35" s="1">
        <f t="shared" si="3"/>
        <v>0</v>
      </c>
      <c r="AB35" s="8">
        <v>0</v>
      </c>
      <c r="AC35" s="8">
        <v>0</v>
      </c>
      <c r="AD35" s="8">
        <v>0</v>
      </c>
      <c r="AE35" s="8">
        <v>0</v>
      </c>
      <c r="AF35" s="8">
        <v>40</v>
      </c>
      <c r="AG35" s="8">
        <f>2/7*30+2</f>
        <v>10.571428571428571</v>
      </c>
      <c r="AH35" s="8">
        <v>0</v>
      </c>
      <c r="AI35" s="8">
        <v>0</v>
      </c>
      <c r="AJ35" s="8">
        <v>40</v>
      </c>
      <c r="AK35" s="8">
        <f>2/7*30+2</f>
        <v>10.571428571428571</v>
      </c>
      <c r="AL35" s="7">
        <f t="shared" si="4"/>
        <v>0</v>
      </c>
    </row>
    <row r="36" spans="1:38" x14ac:dyDescent="0.3">
      <c r="A36" s="13" t="str">
        <f t="shared" si="0"/>
        <v>POLLO</v>
      </c>
      <c r="B36" s="14">
        <f t="shared" si="1"/>
        <v>0</v>
      </c>
      <c r="C36" s="15" t="s">
        <v>91</v>
      </c>
      <c r="E36" s="1" t="s">
        <v>20</v>
      </c>
      <c r="F36" s="7">
        <v>0</v>
      </c>
      <c r="G36" s="7">
        <v>0</v>
      </c>
      <c r="H36" s="7">
        <v>0</v>
      </c>
      <c r="I36" s="7">
        <v>0</v>
      </c>
      <c r="J36" s="7">
        <v>40</v>
      </c>
      <c r="K36" s="7">
        <v>20</v>
      </c>
      <c r="L36" s="7">
        <v>0</v>
      </c>
      <c r="M36" s="7">
        <v>0</v>
      </c>
      <c r="N36" s="7">
        <v>34</v>
      </c>
      <c r="O36" s="7">
        <v>20</v>
      </c>
      <c r="P36" s="7">
        <f t="shared" si="2"/>
        <v>0</v>
      </c>
      <c r="Q36" s="1">
        <v>17</v>
      </c>
      <c r="R36" s="1">
        <v>12</v>
      </c>
      <c r="S36" s="1">
        <v>0</v>
      </c>
      <c r="T36" s="1">
        <v>0</v>
      </c>
      <c r="U36" s="6">
        <v>47</v>
      </c>
      <c r="V36" s="6">
        <v>12</v>
      </c>
      <c r="W36" s="1">
        <v>0</v>
      </c>
      <c r="X36" s="1">
        <v>0</v>
      </c>
      <c r="Y36" s="6">
        <v>47</v>
      </c>
      <c r="Z36" s="6">
        <v>12</v>
      </c>
      <c r="AA36" s="1">
        <f t="shared" si="3"/>
        <v>0</v>
      </c>
      <c r="AB36" s="8">
        <v>0</v>
      </c>
      <c r="AC36" s="8">
        <v>0</v>
      </c>
      <c r="AD36" s="8">
        <v>0</v>
      </c>
      <c r="AE36" s="8">
        <v>0</v>
      </c>
      <c r="AF36" s="8">
        <f>+(54+57+60)/3</f>
        <v>57</v>
      </c>
      <c r="AG36" s="8">
        <f>2/7*30-1/7*30</f>
        <v>4.2857142857142856</v>
      </c>
      <c r="AH36" s="8">
        <v>0</v>
      </c>
      <c r="AI36" s="8">
        <v>0</v>
      </c>
      <c r="AJ36" s="8">
        <f>+(54+57+60)/3</f>
        <v>57</v>
      </c>
      <c r="AK36" s="8">
        <f>2/7*30-1/7*30</f>
        <v>4.2857142857142856</v>
      </c>
      <c r="AL36" s="7">
        <f t="shared" si="4"/>
        <v>0</v>
      </c>
    </row>
    <row r="37" spans="1:38" x14ac:dyDescent="0.3">
      <c r="A37" s="13" t="str">
        <f t="shared" si="0"/>
        <v xml:space="preserve">HUEVO </v>
      </c>
      <c r="B37" s="14">
        <f t="shared" si="1"/>
        <v>0</v>
      </c>
      <c r="C37" s="15" t="s">
        <v>93</v>
      </c>
      <c r="E37" s="2" t="s">
        <v>21</v>
      </c>
      <c r="F37" s="7">
        <v>0</v>
      </c>
      <c r="G37" s="7">
        <v>0</v>
      </c>
      <c r="H37" s="7">
        <v>0</v>
      </c>
      <c r="I37" s="7">
        <v>0</v>
      </c>
      <c r="J37" s="7">
        <v>0</v>
      </c>
      <c r="K37" s="7">
        <v>0</v>
      </c>
      <c r="L37" s="7">
        <v>0</v>
      </c>
      <c r="M37" s="7">
        <v>0</v>
      </c>
      <c r="N37" s="7">
        <v>0</v>
      </c>
      <c r="O37" s="7">
        <v>0</v>
      </c>
      <c r="P37" s="7">
        <f t="shared" si="2"/>
        <v>0</v>
      </c>
      <c r="Q37" s="1">
        <v>1</v>
      </c>
      <c r="R37" s="1">
        <v>6</v>
      </c>
      <c r="S37" s="1">
        <v>0</v>
      </c>
      <c r="T37" s="1">
        <v>0</v>
      </c>
      <c r="U37" s="6">
        <v>1</v>
      </c>
      <c r="V37" s="6">
        <v>6</v>
      </c>
      <c r="W37" s="1">
        <v>0</v>
      </c>
      <c r="X37" s="1">
        <v>0</v>
      </c>
      <c r="Y37" s="6">
        <v>1</v>
      </c>
      <c r="Z37" s="6">
        <v>6</v>
      </c>
      <c r="AA37" s="1">
        <f t="shared" si="3"/>
        <v>0</v>
      </c>
      <c r="AB37" s="8">
        <v>1</v>
      </c>
      <c r="AC37" s="8">
        <v>20</v>
      </c>
      <c r="AD37" s="8">
        <v>0</v>
      </c>
      <c r="AE37" s="8">
        <v>0</v>
      </c>
      <c r="AF37" s="8">
        <v>1</v>
      </c>
      <c r="AG37" s="8">
        <f>1/7*30</f>
        <v>4.2857142857142856</v>
      </c>
      <c r="AH37" s="8">
        <v>0</v>
      </c>
      <c r="AI37" s="8">
        <v>0</v>
      </c>
      <c r="AJ37" s="8">
        <v>1</v>
      </c>
      <c r="AK37" s="8">
        <f>1/7*30</f>
        <v>4.2857142857142856</v>
      </c>
      <c r="AL37" s="7">
        <f t="shared" si="4"/>
        <v>0</v>
      </c>
    </row>
    <row r="38" spans="1:38" x14ac:dyDescent="0.3">
      <c r="A38" s="13" t="str">
        <f t="shared" si="0"/>
        <v>ATUN EN ACEITE</v>
      </c>
      <c r="B38" s="14">
        <f t="shared" si="1"/>
        <v>0</v>
      </c>
      <c r="C38" s="15" t="s">
        <v>91</v>
      </c>
      <c r="E38" s="1" t="s">
        <v>22</v>
      </c>
      <c r="F38" s="7">
        <v>0</v>
      </c>
      <c r="G38" s="7">
        <v>0</v>
      </c>
      <c r="H38" s="7">
        <v>0</v>
      </c>
      <c r="I38" s="7">
        <v>0</v>
      </c>
      <c r="J38" s="7">
        <v>0</v>
      </c>
      <c r="K38" s="7">
        <v>0</v>
      </c>
      <c r="L38" s="7">
        <v>0</v>
      </c>
      <c r="M38" s="7">
        <v>0</v>
      </c>
      <c r="N38" s="7">
        <v>0</v>
      </c>
      <c r="O38" s="7">
        <v>0</v>
      </c>
      <c r="P38" s="7">
        <f t="shared" si="2"/>
        <v>0</v>
      </c>
      <c r="Q38" s="1">
        <v>0</v>
      </c>
      <c r="R38" s="1">
        <v>0</v>
      </c>
      <c r="S38" s="1">
        <v>0</v>
      </c>
      <c r="T38" s="1">
        <v>0</v>
      </c>
      <c r="U38" s="6">
        <v>0</v>
      </c>
      <c r="V38" s="6">
        <v>0</v>
      </c>
      <c r="W38" s="1">
        <v>0</v>
      </c>
      <c r="X38" s="1">
        <v>0</v>
      </c>
      <c r="Y38" s="6">
        <v>0</v>
      </c>
      <c r="Z38" s="6">
        <v>0</v>
      </c>
      <c r="AA38" s="1">
        <f t="shared" si="3"/>
        <v>0</v>
      </c>
      <c r="AB38" s="8">
        <v>0</v>
      </c>
      <c r="AC38" s="8">
        <v>0</v>
      </c>
      <c r="AD38" s="8">
        <v>0</v>
      </c>
      <c r="AE38" s="8">
        <v>0</v>
      </c>
      <c r="AF38" s="8">
        <v>50</v>
      </c>
      <c r="AG38" s="8">
        <f>1/7*30</f>
        <v>4.2857142857142856</v>
      </c>
      <c r="AH38" s="8">
        <v>0</v>
      </c>
      <c r="AI38" s="8">
        <v>0</v>
      </c>
      <c r="AJ38" s="8">
        <v>1</v>
      </c>
      <c r="AK38" s="8">
        <f>1/7*30</f>
        <v>4.2857142857142856</v>
      </c>
      <c r="AL38" s="7">
        <f t="shared" si="4"/>
        <v>0</v>
      </c>
    </row>
    <row r="39" spans="1:38" hidden="1" x14ac:dyDescent="0.3">
      <c r="A39" s="13" t="str">
        <f t="shared" si="0"/>
        <v>ATUN EN AGUA</v>
      </c>
      <c r="B39" s="14">
        <f t="shared" si="1"/>
        <v>0</v>
      </c>
      <c r="C39" s="15" t="s">
        <v>91</v>
      </c>
      <c r="E39" s="2" t="s">
        <v>23</v>
      </c>
      <c r="F39" s="7">
        <v>0</v>
      </c>
      <c r="G39" s="7">
        <v>0</v>
      </c>
      <c r="H39" s="7">
        <v>0</v>
      </c>
      <c r="I39" s="7">
        <v>0</v>
      </c>
      <c r="J39" s="7">
        <v>0</v>
      </c>
      <c r="K39" s="7">
        <v>0</v>
      </c>
      <c r="L39" s="7">
        <v>0</v>
      </c>
      <c r="M39" s="7">
        <v>0</v>
      </c>
      <c r="N39" s="7">
        <v>0</v>
      </c>
      <c r="O39" s="7">
        <v>0</v>
      </c>
      <c r="P39" s="7">
        <f t="shared" si="2"/>
        <v>0</v>
      </c>
      <c r="Q39" s="1">
        <v>0</v>
      </c>
      <c r="R39" s="1">
        <v>0</v>
      </c>
      <c r="S39" s="1">
        <v>0</v>
      </c>
      <c r="T39" s="1">
        <v>0</v>
      </c>
      <c r="U39" s="6">
        <v>0</v>
      </c>
      <c r="V39" s="6">
        <v>0</v>
      </c>
      <c r="W39" s="1">
        <v>0</v>
      </c>
      <c r="X39" s="1">
        <v>0</v>
      </c>
      <c r="Y39" s="6">
        <v>0</v>
      </c>
      <c r="Z39" s="6">
        <v>0</v>
      </c>
      <c r="AA39" s="1">
        <f t="shared" si="3"/>
        <v>0</v>
      </c>
      <c r="AB39" s="8">
        <v>0</v>
      </c>
      <c r="AC39" s="8">
        <v>0</v>
      </c>
      <c r="AD39" s="8">
        <v>0</v>
      </c>
      <c r="AE39" s="8">
        <v>0</v>
      </c>
      <c r="AF39" s="8">
        <v>0</v>
      </c>
      <c r="AG39" s="8">
        <v>0</v>
      </c>
      <c r="AH39" s="8">
        <v>0</v>
      </c>
      <c r="AI39" s="8">
        <v>0</v>
      </c>
      <c r="AJ39" s="8">
        <v>0</v>
      </c>
      <c r="AK39" s="8">
        <v>0</v>
      </c>
      <c r="AL39" s="7">
        <f t="shared" si="4"/>
        <v>0</v>
      </c>
    </row>
    <row r="40" spans="1:38" x14ac:dyDescent="0.3">
      <c r="A40" s="13" t="str">
        <f t="shared" si="0"/>
        <v>ACEITES Y GRASAS</v>
      </c>
      <c r="B40" s="14">
        <f t="shared" si="1"/>
        <v>0</v>
      </c>
      <c r="C40" s="15" t="s">
        <v>92</v>
      </c>
      <c r="E40" s="1" t="s">
        <v>24</v>
      </c>
      <c r="F40" s="7">
        <v>2</v>
      </c>
      <c r="G40" s="7">
        <v>30</v>
      </c>
      <c r="H40" s="7">
        <v>0</v>
      </c>
      <c r="I40" s="7">
        <v>0</v>
      </c>
      <c r="J40" s="7">
        <v>4</v>
      </c>
      <c r="K40" s="7">
        <v>30</v>
      </c>
      <c r="L40" s="7">
        <v>0</v>
      </c>
      <c r="M40" s="7">
        <v>0</v>
      </c>
      <c r="N40" s="7">
        <v>4</v>
      </c>
      <c r="O40" s="7">
        <v>30</v>
      </c>
      <c r="P40" s="7">
        <f t="shared" si="2"/>
        <v>0</v>
      </c>
      <c r="Q40" s="1">
        <v>2</v>
      </c>
      <c r="R40" s="1">
        <v>30</v>
      </c>
      <c r="S40" s="1">
        <v>0</v>
      </c>
      <c r="T40" s="1">
        <v>0</v>
      </c>
      <c r="U40" s="6">
        <v>4</v>
      </c>
      <c r="V40" s="6">
        <v>30</v>
      </c>
      <c r="W40" s="1">
        <v>0</v>
      </c>
      <c r="X40" s="1">
        <v>0</v>
      </c>
      <c r="Y40" s="6">
        <v>4</v>
      </c>
      <c r="Z40" s="6">
        <v>30</v>
      </c>
      <c r="AA40" s="1">
        <f t="shared" si="3"/>
        <v>0</v>
      </c>
      <c r="AB40" s="8">
        <v>2</v>
      </c>
      <c r="AC40" s="8">
        <v>30</v>
      </c>
      <c r="AD40" s="8">
        <v>0</v>
      </c>
      <c r="AE40" s="8">
        <v>0</v>
      </c>
      <c r="AF40" s="8">
        <v>8</v>
      </c>
      <c r="AG40" s="8">
        <v>30</v>
      </c>
      <c r="AH40" s="8">
        <v>0</v>
      </c>
      <c r="AI40" s="8">
        <v>0</v>
      </c>
      <c r="AJ40" s="8">
        <v>8</v>
      </c>
      <c r="AK40" s="8">
        <v>30</v>
      </c>
      <c r="AL40" s="7">
        <f t="shared" si="4"/>
        <v>0</v>
      </c>
    </row>
    <row r="41" spans="1:38" x14ac:dyDescent="0.3">
      <c r="A41" s="13" t="str">
        <f t="shared" si="0"/>
        <v xml:space="preserve">AZUCAR </v>
      </c>
      <c r="B41" s="14">
        <f t="shared" si="1"/>
        <v>0</v>
      </c>
      <c r="C41" s="15" t="s">
        <v>91</v>
      </c>
      <c r="E41" s="2" t="s">
        <v>25</v>
      </c>
      <c r="F41" s="7">
        <v>0</v>
      </c>
      <c r="G41" s="7">
        <v>0</v>
      </c>
      <c r="H41" s="7">
        <v>0</v>
      </c>
      <c r="I41" s="7">
        <v>0</v>
      </c>
      <c r="J41" s="7">
        <v>0</v>
      </c>
      <c r="K41" s="7">
        <v>0</v>
      </c>
      <c r="L41" s="7">
        <v>0</v>
      </c>
      <c r="M41" s="7">
        <v>0</v>
      </c>
      <c r="N41" s="7">
        <v>0</v>
      </c>
      <c r="O41" s="7">
        <v>0</v>
      </c>
      <c r="P41" s="7">
        <f t="shared" si="2"/>
        <v>0</v>
      </c>
      <c r="Q41" s="1">
        <v>0</v>
      </c>
      <c r="R41" s="1">
        <v>0</v>
      </c>
      <c r="S41" s="1">
        <v>0</v>
      </c>
      <c r="T41" s="1">
        <v>0</v>
      </c>
      <c r="U41" s="6">
        <v>0</v>
      </c>
      <c r="V41" s="6">
        <v>0</v>
      </c>
      <c r="W41" s="1">
        <v>0</v>
      </c>
      <c r="X41" s="1">
        <v>0</v>
      </c>
      <c r="Y41" s="6">
        <v>0</v>
      </c>
      <c r="Z41" s="6">
        <v>0</v>
      </c>
      <c r="AA41" s="1">
        <f t="shared" si="3"/>
        <v>0</v>
      </c>
      <c r="AB41" s="8">
        <v>10</v>
      </c>
      <c r="AC41" s="8">
        <f>6/7*30</f>
        <v>25.714285714285712</v>
      </c>
      <c r="AD41" s="8">
        <v>0</v>
      </c>
      <c r="AE41" s="8">
        <v>0</v>
      </c>
      <c r="AF41" s="8">
        <v>10</v>
      </c>
      <c r="AG41" s="8">
        <f>6/7*30</f>
        <v>25.714285714285712</v>
      </c>
      <c r="AH41" s="8">
        <v>0</v>
      </c>
      <c r="AI41" s="8">
        <v>0</v>
      </c>
      <c r="AJ41" s="8">
        <v>10</v>
      </c>
      <c r="AK41" s="8">
        <f>6/7*30</f>
        <v>25.714285714285712</v>
      </c>
      <c r="AL41" s="7">
        <f t="shared" si="4"/>
        <v>0</v>
      </c>
    </row>
    <row r="42" spans="1:38" x14ac:dyDescent="0.3">
      <c r="A42" s="13" t="str">
        <f t="shared" si="0"/>
        <v>PANELA</v>
      </c>
      <c r="B42" s="14">
        <f t="shared" si="1"/>
        <v>0</v>
      </c>
      <c r="C42" s="15" t="s">
        <v>91</v>
      </c>
      <c r="E42" s="1" t="s">
        <v>26</v>
      </c>
      <c r="F42" s="7">
        <v>0</v>
      </c>
      <c r="G42" s="7">
        <v>0</v>
      </c>
      <c r="H42" s="7">
        <v>0</v>
      </c>
      <c r="I42" s="7">
        <v>0</v>
      </c>
      <c r="J42" s="7">
        <v>0</v>
      </c>
      <c r="K42" s="7">
        <v>0</v>
      </c>
      <c r="L42" s="7">
        <v>0</v>
      </c>
      <c r="M42" s="7">
        <v>0</v>
      </c>
      <c r="N42" s="7">
        <v>0</v>
      </c>
      <c r="O42" s="7">
        <v>0</v>
      </c>
      <c r="P42" s="7">
        <f t="shared" si="2"/>
        <v>0</v>
      </c>
      <c r="Q42" s="1">
        <v>0</v>
      </c>
      <c r="R42" s="1">
        <v>0</v>
      </c>
      <c r="S42" s="1">
        <v>0</v>
      </c>
      <c r="T42" s="1">
        <v>0</v>
      </c>
      <c r="U42" s="6">
        <v>0</v>
      </c>
      <c r="V42" s="6">
        <v>0</v>
      </c>
      <c r="W42" s="1">
        <v>0</v>
      </c>
      <c r="X42" s="1">
        <v>0</v>
      </c>
      <c r="Y42" s="6">
        <v>0</v>
      </c>
      <c r="Z42" s="6">
        <v>0</v>
      </c>
      <c r="AA42" s="1">
        <f t="shared" si="3"/>
        <v>0</v>
      </c>
      <c r="AB42" s="8">
        <v>11</v>
      </c>
      <c r="AC42" s="8">
        <f>0.5/7*30</f>
        <v>2.1428571428571428</v>
      </c>
      <c r="AD42" s="8">
        <v>0</v>
      </c>
      <c r="AE42" s="8">
        <v>0</v>
      </c>
      <c r="AF42" s="8">
        <v>11</v>
      </c>
      <c r="AG42" s="8">
        <f>1/7*30</f>
        <v>4.2857142857142856</v>
      </c>
      <c r="AH42" s="8">
        <v>0</v>
      </c>
      <c r="AI42" s="8">
        <v>0</v>
      </c>
      <c r="AJ42" s="8">
        <v>11</v>
      </c>
      <c r="AK42" s="8">
        <f>1/7*30</f>
        <v>4.2857142857142856</v>
      </c>
      <c r="AL42" s="7">
        <f t="shared" si="4"/>
        <v>0</v>
      </c>
    </row>
    <row r="43" spans="1:38" x14ac:dyDescent="0.3">
      <c r="A43" s="13" t="str">
        <f t="shared" si="0"/>
        <v>CHOCOLATE</v>
      </c>
      <c r="B43" s="14">
        <f t="shared" si="1"/>
        <v>0</v>
      </c>
      <c r="C43" s="15" t="s">
        <v>91</v>
      </c>
      <c r="E43" s="2" t="s">
        <v>27</v>
      </c>
      <c r="F43" s="7">
        <v>0</v>
      </c>
      <c r="G43" s="7">
        <v>0</v>
      </c>
      <c r="H43" s="7">
        <v>0</v>
      </c>
      <c r="I43" s="7">
        <v>0</v>
      </c>
      <c r="J43" s="7">
        <v>0</v>
      </c>
      <c r="K43" s="7">
        <v>0</v>
      </c>
      <c r="L43" s="7">
        <v>0</v>
      </c>
      <c r="M43" s="7">
        <v>0</v>
      </c>
      <c r="N43" s="7">
        <v>0</v>
      </c>
      <c r="O43" s="7">
        <v>0</v>
      </c>
      <c r="P43" s="7">
        <f t="shared" si="2"/>
        <v>0</v>
      </c>
      <c r="Q43" s="1">
        <v>0</v>
      </c>
      <c r="R43" s="1">
        <v>0</v>
      </c>
      <c r="S43" s="1">
        <v>0</v>
      </c>
      <c r="T43" s="1">
        <v>0</v>
      </c>
      <c r="U43" s="6">
        <v>0</v>
      </c>
      <c r="V43" s="6">
        <v>0</v>
      </c>
      <c r="W43" s="1">
        <v>0</v>
      </c>
      <c r="X43" s="1">
        <v>0</v>
      </c>
      <c r="Y43" s="6">
        <v>0</v>
      </c>
      <c r="Z43" s="6">
        <v>0</v>
      </c>
      <c r="AA43" s="1">
        <f t="shared" si="3"/>
        <v>0</v>
      </c>
      <c r="AB43" s="8">
        <v>9</v>
      </c>
      <c r="AC43" s="8">
        <f>0.5/7*30</f>
        <v>2.1428571428571428</v>
      </c>
      <c r="AD43" s="8">
        <v>0</v>
      </c>
      <c r="AE43" s="8">
        <v>0</v>
      </c>
      <c r="AF43" s="8">
        <v>0</v>
      </c>
      <c r="AG43" s="8">
        <v>0</v>
      </c>
      <c r="AH43" s="8">
        <v>0</v>
      </c>
      <c r="AI43" s="8">
        <v>0</v>
      </c>
      <c r="AJ43" s="8">
        <v>0</v>
      </c>
      <c r="AK43" s="8">
        <v>0</v>
      </c>
      <c r="AL43" s="7">
        <f t="shared" si="4"/>
        <v>0</v>
      </c>
    </row>
    <row r="44" spans="1:38" hidden="1" x14ac:dyDescent="0.3">
      <c r="A44" s="13" t="str">
        <f t="shared" si="0"/>
        <v>PANELITA DE LECHE</v>
      </c>
      <c r="B44" s="14">
        <f t="shared" si="1"/>
        <v>0</v>
      </c>
      <c r="C44" s="15" t="s">
        <v>91</v>
      </c>
      <c r="E44" s="1" t="s">
        <v>28</v>
      </c>
      <c r="F44" s="7">
        <v>0</v>
      </c>
      <c r="G44" s="7">
        <v>0</v>
      </c>
      <c r="H44" s="7">
        <v>0</v>
      </c>
      <c r="I44" s="7">
        <v>0</v>
      </c>
      <c r="J44" s="7">
        <v>0</v>
      </c>
      <c r="K44" s="7">
        <v>0</v>
      </c>
      <c r="L44" s="7">
        <v>0</v>
      </c>
      <c r="M44" s="7">
        <v>0</v>
      </c>
      <c r="N44" s="7">
        <v>0</v>
      </c>
      <c r="O44" s="7">
        <v>0</v>
      </c>
      <c r="P44" s="7">
        <f t="shared" si="2"/>
        <v>0</v>
      </c>
      <c r="Q44" s="1">
        <v>0</v>
      </c>
      <c r="R44" s="1">
        <v>0</v>
      </c>
      <c r="S44" s="1">
        <v>0</v>
      </c>
      <c r="T44" s="1">
        <v>0</v>
      </c>
      <c r="U44" s="6">
        <v>0</v>
      </c>
      <c r="V44" s="6">
        <v>0</v>
      </c>
      <c r="W44" s="1">
        <v>0</v>
      </c>
      <c r="X44" s="1">
        <v>0</v>
      </c>
      <c r="Y44" s="6">
        <v>0</v>
      </c>
      <c r="Z44" s="6">
        <v>0</v>
      </c>
      <c r="AA44" s="1">
        <f t="shared" si="3"/>
        <v>0</v>
      </c>
      <c r="AB44" s="8">
        <v>0</v>
      </c>
      <c r="AC44" s="8">
        <v>0</v>
      </c>
      <c r="AD44" s="8">
        <v>0</v>
      </c>
      <c r="AE44" s="8">
        <v>0</v>
      </c>
      <c r="AF44" s="8">
        <v>0</v>
      </c>
      <c r="AG44" s="8">
        <v>0</v>
      </c>
      <c r="AH44" s="8">
        <v>0</v>
      </c>
      <c r="AI44" s="8">
        <v>0</v>
      </c>
      <c r="AJ44" s="8">
        <v>0</v>
      </c>
      <c r="AK44" s="8">
        <v>0</v>
      </c>
      <c r="AL44" s="7">
        <f t="shared" si="4"/>
        <v>0</v>
      </c>
    </row>
    <row r="45" spans="1:38" x14ac:dyDescent="0.3">
      <c r="A45" s="13" t="str">
        <f t="shared" si="0"/>
        <v>BOCADILLO</v>
      </c>
      <c r="B45" s="14">
        <f t="shared" si="1"/>
        <v>0</v>
      </c>
      <c r="C45" s="15" t="s">
        <v>91</v>
      </c>
      <c r="E45" s="2" t="s">
        <v>29</v>
      </c>
      <c r="F45" s="7">
        <v>0</v>
      </c>
      <c r="G45" s="7">
        <v>0</v>
      </c>
      <c r="H45" s="7">
        <v>0</v>
      </c>
      <c r="I45" s="7">
        <v>0</v>
      </c>
      <c r="J45" s="7">
        <v>0</v>
      </c>
      <c r="K45" s="7">
        <v>0</v>
      </c>
      <c r="L45" s="7">
        <v>0</v>
      </c>
      <c r="M45" s="7">
        <v>0</v>
      </c>
      <c r="N45" s="7">
        <v>0</v>
      </c>
      <c r="O45" s="7">
        <v>0</v>
      </c>
      <c r="P45" s="7">
        <f t="shared" si="2"/>
        <v>0</v>
      </c>
      <c r="Q45" s="1">
        <v>0</v>
      </c>
      <c r="R45" s="1">
        <v>0</v>
      </c>
      <c r="S45" s="1">
        <v>0</v>
      </c>
      <c r="T45" s="1">
        <v>0</v>
      </c>
      <c r="U45" s="6">
        <v>0</v>
      </c>
      <c r="V45" s="6">
        <v>0</v>
      </c>
      <c r="W45" s="1">
        <v>0</v>
      </c>
      <c r="X45" s="1">
        <v>0</v>
      </c>
      <c r="Y45" s="6">
        <v>0</v>
      </c>
      <c r="Z45" s="6">
        <v>0</v>
      </c>
      <c r="AA45" s="1">
        <f t="shared" si="3"/>
        <v>0</v>
      </c>
      <c r="AB45" s="8">
        <v>0</v>
      </c>
      <c r="AC45" s="8">
        <v>0</v>
      </c>
      <c r="AD45" s="8">
        <v>0</v>
      </c>
      <c r="AE45" s="8">
        <v>0</v>
      </c>
      <c r="AF45" s="8">
        <v>0</v>
      </c>
      <c r="AG45" s="8">
        <v>0</v>
      </c>
      <c r="AH45" s="8">
        <v>10</v>
      </c>
      <c r="AI45" s="8">
        <f>6/7*30</f>
        <v>25.714285714285712</v>
      </c>
      <c r="AJ45" s="8">
        <v>0</v>
      </c>
      <c r="AK45" s="8">
        <v>0</v>
      </c>
      <c r="AL45" s="7">
        <f t="shared" si="4"/>
        <v>0</v>
      </c>
    </row>
    <row r="46" spans="1:38" ht="15" thickBot="1" x14ac:dyDescent="0.35">
      <c r="A46" s="13" t="str">
        <f t="shared" si="0"/>
        <v>GELATINA</v>
      </c>
      <c r="B46" s="16">
        <f t="shared" si="1"/>
        <v>0</v>
      </c>
      <c r="C46" s="17" t="s">
        <v>91</v>
      </c>
      <c r="E46" s="1" t="s">
        <v>30</v>
      </c>
      <c r="F46" s="7">
        <v>0</v>
      </c>
      <c r="G46" s="7">
        <v>0</v>
      </c>
      <c r="H46" s="7">
        <v>0</v>
      </c>
      <c r="I46" s="7">
        <v>0</v>
      </c>
      <c r="J46" s="7">
        <v>0</v>
      </c>
      <c r="K46" s="7">
        <v>0</v>
      </c>
      <c r="L46" s="7">
        <v>0</v>
      </c>
      <c r="M46" s="7">
        <v>0</v>
      </c>
      <c r="N46" s="7">
        <v>0</v>
      </c>
      <c r="O46" s="7">
        <v>0</v>
      </c>
      <c r="P46" s="7">
        <f t="shared" si="2"/>
        <v>0</v>
      </c>
      <c r="Q46" s="1">
        <v>0</v>
      </c>
      <c r="R46" s="1">
        <v>0</v>
      </c>
      <c r="S46" s="1">
        <v>0</v>
      </c>
      <c r="T46" s="1">
        <v>0</v>
      </c>
      <c r="U46" s="6">
        <v>0</v>
      </c>
      <c r="V46" s="6">
        <v>0</v>
      </c>
      <c r="W46" s="1">
        <v>0</v>
      </c>
      <c r="X46" s="1">
        <v>0</v>
      </c>
      <c r="Y46" s="6">
        <v>0</v>
      </c>
      <c r="Z46" s="6">
        <v>0</v>
      </c>
      <c r="AA46" s="1">
        <f t="shared" si="3"/>
        <v>0</v>
      </c>
      <c r="AB46" s="8">
        <v>0</v>
      </c>
      <c r="AC46" s="8">
        <v>0</v>
      </c>
      <c r="AD46" s="8">
        <v>0</v>
      </c>
      <c r="AE46" s="8">
        <v>0</v>
      </c>
      <c r="AF46" s="8">
        <v>0</v>
      </c>
      <c r="AG46" s="8">
        <v>0</v>
      </c>
      <c r="AH46" s="8">
        <v>9</v>
      </c>
      <c r="AI46" s="8">
        <f>1/7*30</f>
        <v>4.2857142857142856</v>
      </c>
      <c r="AJ46" s="8">
        <v>0</v>
      </c>
      <c r="AK46" s="8">
        <v>0</v>
      </c>
      <c r="AL46" s="7">
        <f t="shared" si="4"/>
        <v>0</v>
      </c>
    </row>
    <row r="49" spans="6:41" x14ac:dyDescent="0.3">
      <c r="F49" s="60" t="s">
        <v>46</v>
      </c>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2"/>
    </row>
    <row r="50" spans="6:41" ht="86.4" x14ac:dyDescent="0.3">
      <c r="F50" s="9" t="s">
        <v>47</v>
      </c>
      <c r="G50" s="9" t="s">
        <v>48</v>
      </c>
      <c r="H50" s="9" t="s">
        <v>81</v>
      </c>
      <c r="I50" s="9" t="s">
        <v>49</v>
      </c>
      <c r="J50" s="9" t="s">
        <v>50</v>
      </c>
      <c r="K50" s="9" t="s">
        <v>51</v>
      </c>
      <c r="L50" s="9" t="s">
        <v>52</v>
      </c>
      <c r="M50" s="9" t="s">
        <v>53</v>
      </c>
      <c r="N50" s="9" t="s">
        <v>54</v>
      </c>
      <c r="O50" s="9" t="s">
        <v>55</v>
      </c>
      <c r="P50" s="9" t="s">
        <v>56</v>
      </c>
      <c r="Q50" s="9" t="s">
        <v>57</v>
      </c>
      <c r="R50" s="9" t="s">
        <v>58</v>
      </c>
      <c r="S50" s="9" t="s">
        <v>59</v>
      </c>
      <c r="T50" s="9" t="s">
        <v>60</v>
      </c>
      <c r="U50" s="9" t="s">
        <v>61</v>
      </c>
      <c r="V50" s="9" t="s">
        <v>62</v>
      </c>
      <c r="W50" s="9" t="s">
        <v>63</v>
      </c>
      <c r="X50" s="9" t="s">
        <v>64</v>
      </c>
      <c r="Y50" s="9" t="s">
        <v>65</v>
      </c>
      <c r="Z50" s="9" t="s">
        <v>66</v>
      </c>
      <c r="AA50" s="9" t="s">
        <v>67</v>
      </c>
      <c r="AB50" s="9" t="s">
        <v>68</v>
      </c>
      <c r="AC50" s="9" t="s">
        <v>69</v>
      </c>
      <c r="AD50" s="9" t="s">
        <v>70</v>
      </c>
      <c r="AE50" s="9" t="s">
        <v>71</v>
      </c>
      <c r="AF50" s="9" t="s">
        <v>72</v>
      </c>
      <c r="AG50" s="9" t="s">
        <v>73</v>
      </c>
      <c r="AH50" s="9" t="s">
        <v>75</v>
      </c>
      <c r="AI50" s="9" t="s">
        <v>74</v>
      </c>
      <c r="AJ50" s="9" t="s">
        <v>76</v>
      </c>
      <c r="AK50" s="9" t="s">
        <v>77</v>
      </c>
      <c r="AL50" s="9" t="s">
        <v>78</v>
      </c>
      <c r="AM50" s="9"/>
      <c r="AN50" s="9" t="s">
        <v>79</v>
      </c>
      <c r="AO50" s="9" t="s">
        <v>80</v>
      </c>
    </row>
    <row r="51" spans="6:41" x14ac:dyDescent="0.3">
      <c r="F51" s="7">
        <f>+B12</f>
        <v>0</v>
      </c>
      <c r="G51" s="7">
        <f>+B13</f>
        <v>0</v>
      </c>
      <c r="H51" s="7">
        <f>+B14</f>
        <v>0</v>
      </c>
      <c r="I51" s="7">
        <f>+B15</f>
        <v>0</v>
      </c>
      <c r="J51" s="7">
        <f>+B16</f>
        <v>0</v>
      </c>
      <c r="K51" s="7">
        <f>+B17</f>
        <v>0</v>
      </c>
      <c r="L51" s="7">
        <f>+B18</f>
        <v>0</v>
      </c>
      <c r="M51" s="7">
        <f>+B19</f>
        <v>0</v>
      </c>
      <c r="N51" s="7">
        <f>+B20</f>
        <v>0</v>
      </c>
      <c r="O51" s="7">
        <f>+B21</f>
        <v>0</v>
      </c>
      <c r="P51" s="7">
        <f>+B22</f>
        <v>0</v>
      </c>
      <c r="Q51" s="7">
        <f>+B23</f>
        <v>0</v>
      </c>
      <c r="R51" s="7">
        <f>+B24</f>
        <v>0</v>
      </c>
      <c r="S51" s="7">
        <f>+B25</f>
        <v>0</v>
      </c>
      <c r="T51" s="7">
        <f>+B26</f>
        <v>0</v>
      </c>
      <c r="U51" s="7">
        <f>+B27</f>
        <v>0</v>
      </c>
      <c r="V51" s="7">
        <f>+B28</f>
        <v>0</v>
      </c>
      <c r="W51" s="7">
        <f>+B29</f>
        <v>0</v>
      </c>
      <c r="X51" s="7">
        <f>+B30</f>
        <v>0</v>
      </c>
      <c r="Y51" s="7">
        <f>+B31</f>
        <v>0</v>
      </c>
      <c r="Z51" s="7">
        <f>+B32</f>
        <v>0</v>
      </c>
      <c r="AA51" s="7">
        <f>+B33</f>
        <v>0</v>
      </c>
      <c r="AB51" s="7">
        <f>+B34</f>
        <v>0</v>
      </c>
      <c r="AC51" s="7">
        <f>+B35</f>
        <v>0</v>
      </c>
      <c r="AD51" s="7">
        <f>+B36</f>
        <v>0</v>
      </c>
      <c r="AE51" s="7">
        <f>+B37</f>
        <v>0</v>
      </c>
      <c r="AF51" s="7">
        <f>+B38</f>
        <v>0</v>
      </c>
      <c r="AG51" s="7">
        <f>+B39</f>
        <v>0</v>
      </c>
      <c r="AH51" s="7">
        <f>+B40</f>
        <v>0</v>
      </c>
      <c r="AI51" s="7">
        <f>+B41</f>
        <v>0</v>
      </c>
      <c r="AJ51" s="7">
        <f>+B42</f>
        <v>0</v>
      </c>
      <c r="AK51" s="7">
        <f>+B43</f>
        <v>0</v>
      </c>
      <c r="AL51" s="7">
        <f>+B44</f>
        <v>0</v>
      </c>
      <c r="AM51" s="7"/>
      <c r="AN51" s="7">
        <f>+B45</f>
        <v>0</v>
      </c>
      <c r="AO51" s="7">
        <f>+B46</f>
        <v>0</v>
      </c>
    </row>
  </sheetData>
  <sheetProtection algorithmName="SHA-512" hashValue="aCOjE3VO8nI7J14pSlBbP6HGdmlt0ZftC5I/4lXmGyY1hbbmsUASF7/qCpQbqKeUhUHhoEeV5lbik3C3r6tBMg==" saltValue="IBnw8fGjmtcYIAsZz6VsZQ==" spinCount="100000" sheet="1" objects="1" scenarios="1"/>
  <mergeCells count="34">
    <mergeCell ref="E6:AL7"/>
    <mergeCell ref="AB10:AC10"/>
    <mergeCell ref="AD10:AE10"/>
    <mergeCell ref="F49:AO49"/>
    <mergeCell ref="F9:P9"/>
    <mergeCell ref="AB9:AL9"/>
    <mergeCell ref="W10:X10"/>
    <mergeCell ref="Y10:Z10"/>
    <mergeCell ref="AA10:AA11"/>
    <mergeCell ref="F10:G10"/>
    <mergeCell ref="H10:I10"/>
    <mergeCell ref="J10:K10"/>
    <mergeCell ref="L10:M10"/>
    <mergeCell ref="N10:O10"/>
    <mergeCell ref="AF10:AG10"/>
    <mergeCell ref="AH10:AI10"/>
    <mergeCell ref="AJ10:AK10"/>
    <mergeCell ref="AL10:AL11"/>
    <mergeCell ref="F8:P8"/>
    <mergeCell ref="P10:P11"/>
    <mergeCell ref="Q8:AA8"/>
    <mergeCell ref="Q9:AA9"/>
    <mergeCell ref="Q10:R10"/>
    <mergeCell ref="S10:T10"/>
    <mergeCell ref="U10:V10"/>
    <mergeCell ref="AB8:AL8"/>
    <mergeCell ref="B6:B11"/>
    <mergeCell ref="A6:A11"/>
    <mergeCell ref="C6:C11"/>
    <mergeCell ref="A1:C1"/>
    <mergeCell ref="B3:C3"/>
    <mergeCell ref="B4:C4"/>
    <mergeCell ref="B5:C5"/>
    <mergeCell ref="A2:C2"/>
  </mergeCells>
  <pageMargins left="0.70866141732283472" right="0.70866141732283472" top="0.74803149606299213" bottom="0.74803149606299213" header="0.31496062992125984" footer="0.31496062992125984"/>
  <pageSetup scale="9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&lt;3 AÑOS EN ESTAB. RECLUSIÓN</vt:lpstr>
      <vt:lpstr>'&lt;3 AÑOS EN ESTAB. RECLUSIÓN'!Área_de_impresión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Maria Navas Cadena</dc:creator>
  <cp:lastModifiedBy>Ana Milena Bustos Sanchez</cp:lastModifiedBy>
  <cp:lastPrinted>2016-11-01T15:40:55Z</cp:lastPrinted>
  <dcterms:created xsi:type="dcterms:W3CDTF">2016-03-09T15:34:56Z</dcterms:created>
  <dcterms:modified xsi:type="dcterms:W3CDTF">2016-12-12T14:51:41Z</dcterms:modified>
</cp:coreProperties>
</file>