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4.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codeName="{85106AD5-7665-2F1B-BB0A-E31DD656B090}"/>
  <workbookPr updateLinks="never" codeName="ThisWorkbook" autoCompressPictures="0"/>
  <mc:AlternateContent xmlns:mc="http://schemas.openxmlformats.org/markup-compatibility/2006">
    <mc:Choice Requires="x15">
      <x15ac:absPath xmlns:x15ac="http://schemas.microsoft.com/office/spreadsheetml/2010/11/ac" url="C:\Users\lined.rey\Documents\PAAC 2021\"/>
    </mc:Choice>
  </mc:AlternateContent>
  <xr:revisionPtr revIDLastSave="0" documentId="8_{2D7CBA7C-833A-451B-9BEC-E72E5237548D}" xr6:coauthVersionLast="45" xr6:coauthVersionMax="45" xr10:uidLastSave="{00000000-0000-0000-0000-000000000000}"/>
  <bookViews>
    <workbookView xWindow="-120" yWindow="-120" windowWidth="15600" windowHeight="11160" tabRatio="848" firstSheet="3" activeTab="4" xr2:uid="{00000000-000D-0000-FFFF-FFFF00000000}"/>
  </bookViews>
  <sheets>
    <sheet name="1. IDENTIFICACION DEL RIESGO" sheetId="1" r:id="rId1"/>
    <sheet name="LISTADO DE CAUSAS" sheetId="7" state="hidden" r:id="rId2"/>
    <sheet name="LISTADO DE CONSECUENCIAS" sheetId="8" state="hidden" r:id="rId3"/>
    <sheet name="2. ANALISIS DEL RIESGO" sheetId="3" r:id="rId4"/>
    <sheet name="3. CONTROLES EXISTENTES" sheetId="9" r:id="rId5"/>
    <sheet name="4. PLAN DE TRATAMIENTO" sheetId="13" r:id="rId6"/>
    <sheet name="5. MAPAS DE RIESGO" sheetId="10" r:id="rId7"/>
    <sheet name="SEGUIMIENTO RIESGOS CORRUPCION" sheetId="12" state="hidden" r:id="rId8"/>
    <sheet name="DATOS" sheetId="2" state="hidden" r:id="rId9"/>
    <sheet name="MAPA DE RIESGO DEL PROCESO" sheetId="6" state="hidden" r:id="rId10"/>
    <sheet name="OJO" sheetId="4" state="hidden" r:id="rId11"/>
  </sheets>
  <functionGroups builtInGroupCount="19"/>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xlnm._FilterDatabase" localSheetId="0" hidden="1">'1. IDENTIFICACION DEL RIESGO'!$H$26:$K$137</definedName>
    <definedName name="_xlnm._FilterDatabase" localSheetId="4" hidden="1">'3. CONTROLES EXISTENTES'!$G$13:$AC$17</definedName>
    <definedName name="_xlnm._FilterDatabase" localSheetId="5" hidden="1">'4. PLAN DE TRATAMIENTO'!$A$14:$BS$86</definedName>
    <definedName name="_xlnm._FilterDatabase" localSheetId="7" hidden="1">'SEGUIMIENTO RIESGOS CORRUPCION'!$F$17:$F$66</definedName>
    <definedName name="_ftn1" localSheetId="1">'LISTADO DE CAUSAS'!#REF!</definedName>
    <definedName name="_ftnref1" localSheetId="1">'LISTADO DE CAUSAS'!$B$29</definedName>
    <definedName name="AMAZONAS">DATOS!$H$2:$H$5</definedName>
    <definedName name="ANEXO" localSheetId="5">[1]!Tabla45[[ANEXOS ]]</definedName>
    <definedName name="ANEXO">Tabla45[[ANEXOS ]]</definedName>
    <definedName name="ANEXOS" localSheetId="5">[1]!Tabla45[[ANEXOS ]]</definedName>
    <definedName name="ANEXOS">Tabla45[[ANEXOS ]]</definedName>
    <definedName name="ANTIOQUIA">DATOS!$I$2:$I$20</definedName>
    <definedName name="ARAUCA">DATOS!$J$2:$J$6</definedName>
    <definedName name="ATLANTICO" localSheetId="3">Tabla5[ATLANTICO]</definedName>
    <definedName name="ATLANTICO" localSheetId="5">[1]!Tabla5[ATLANTICO]</definedName>
    <definedName name="ATLANTICO">Tabla5[ATLANTICO]</definedName>
    <definedName name="BOGOTÁ" localSheetId="3">Tabla6[BOGOTÁ]</definedName>
    <definedName name="BOGOTÁ" localSheetId="5">[1]!Tabla6[BOGOTÁ]</definedName>
    <definedName name="BOGOTÁ">Tabla6[BOGOTÁ]</definedName>
    <definedName name="BOLÍVAR" localSheetId="3">Tabla7[BOLÍVAR]</definedName>
    <definedName name="BOLÍVAR" localSheetId="5">[1]!Tabla7[BOLÍVAR]</definedName>
    <definedName name="BOLÍVAR">Tabla7[BOLÍVAR]</definedName>
    <definedName name="BOYACÁ" localSheetId="3">Tabla9[BOYACÁ]</definedName>
    <definedName name="BOYACÁ" localSheetId="5">[1]!Tabla9[BOYACÁ]</definedName>
    <definedName name="BOYACÁ">Tabla9[BOYACÁ]</definedName>
    <definedName name="CALDAS" localSheetId="3">Tabla10[CALDAS]</definedName>
    <definedName name="CALDAS" localSheetId="5">[1]!Tabla10[CALDAS]</definedName>
    <definedName name="CALDAS">Tabla10[CALDAS]</definedName>
    <definedName name="CAQUETÁ" localSheetId="3">Tabla11[CAQUETÁ]</definedName>
    <definedName name="CAQUETÁ" localSheetId="5">[1]!Tabla11[CAQUETÁ]</definedName>
    <definedName name="CAQUETÁ">Tabla11[CAQUETÁ]</definedName>
    <definedName name="CASANARE" localSheetId="3">Tabla12[CASANARE]</definedName>
    <definedName name="CASANARE" localSheetId="5">[1]!Tabla12[CASANARE]</definedName>
    <definedName name="CASANARE">Tabla12[CASANARE]</definedName>
    <definedName name="CAUCA" localSheetId="3">Tabla13[CAUCA]</definedName>
    <definedName name="CAUCA" localSheetId="5">[1]!Tabla13[CAUCA]</definedName>
    <definedName name="CAUCA">Tabla13[CAUCA]</definedName>
    <definedName name="CESAR" localSheetId="3">Tabla14[CESAR]</definedName>
    <definedName name="CESAR" localSheetId="5">[1]!Tabla14[CESAR]</definedName>
    <definedName name="CESAR">Tabla14[CESAR]</definedName>
    <definedName name="CHOCO" localSheetId="3">Tabla15[CHOCO]</definedName>
    <definedName name="CHOCO" localSheetId="5">[1]!Tabla15[CHOCO]</definedName>
    <definedName name="CHOCO">Tabla15[CHOCO]</definedName>
    <definedName name="CONSECUENCIAS" localSheetId="3">Tabla43[CONSECUENCIAS]</definedName>
    <definedName name="CONSECUENCIAS" localSheetId="5">[1]!Tabla43[CONSECUENCIAS]</definedName>
    <definedName name="CONSECUENCIAS">Tabla43[CONSECUENCIAS]</definedName>
    <definedName name="CONTROL" localSheetId="5">[1]!Tabla8[CONTROL]</definedName>
    <definedName name="CONTROL">Tabla8[CONTROL]</definedName>
    <definedName name="CONTROL_DISENO_CALIF">DATOS!$AV$21:$AV$23</definedName>
    <definedName name="CONTROL_DOCUMENTADO">DATOS!$AS$33:$AS$34</definedName>
    <definedName name="CONTROL_EFECTIVIDAD">DATOS!$AS$43:$AS$45</definedName>
    <definedName name="CONTROL_EJECUCION" localSheetId="5">[1]DATOS!$AS$38:$AS$40</definedName>
    <definedName name="CONTROL_EJECUCION">DATOS!$AS$38:$AS$40</definedName>
    <definedName name="CONTROL_EJECUCIÓN">DATOS!$AS$38:$AS$40</definedName>
    <definedName name="CONTROL_EVIDENCIA">DATOS!$AS$27:$AS$29</definedName>
    <definedName name="CONTROL_FRECUENCIA">DATOS!$AS$31:$AS$32</definedName>
    <definedName name="CONTROL_NATURALEZA">DATOS!$AS$27:$AS$29</definedName>
    <definedName name="CONTROL_RESPONSABLE" localSheetId="5">[1]DATOS!$AS$21:$AS$22</definedName>
    <definedName name="CONTROL_RESPONSABLE">DATOS!$AS$21:$AS$22</definedName>
    <definedName name="CONTROL_TIPO">DATOS!$AS$23:$AS$25</definedName>
    <definedName name="CONTROLES_FRECUENCIA" localSheetId="5">[1]DATOS!$AV$31:$AV$40</definedName>
    <definedName name="CONTROLES_FRECUENCIA">DATOS!$AV$31:$AV$40</definedName>
    <definedName name="CONTROLES_IMPACTO">DATOS!$AS$76:$AS$77</definedName>
    <definedName name="CONTROLES_PROBABILIDAD" localSheetId="5">[1]DATOS!$AR$76:$AR$77</definedName>
    <definedName name="CONTROLES_PROBABILIDAD">DATOS!$AR$76:$AR$77</definedName>
    <definedName name="CÓRDOBA" localSheetId="3">Tabla16[CÓRDOBA]</definedName>
    <definedName name="CÓRDOBA" localSheetId="5">[1]!Tabla16[CÓRDOBA]</definedName>
    <definedName name="CÓRDOBA">Tabla16[CÓRDOBA]</definedName>
    <definedName name="_xlnm.Criteria" localSheetId="5">[1]!Tabla36[CRITERIOS]</definedName>
    <definedName name="_xlnm.Criteria">Tabla36[CRITERIOS]</definedName>
    <definedName name="CUNDINAMARCA" localSheetId="3">Tabla17[CUNDINAMARCA]</definedName>
    <definedName name="CUNDINAMARCA" localSheetId="5">[1]!Tabla17[CUNDINAMARCA]</definedName>
    <definedName name="CUNDINAMARCA">Tabla17[CUNDINAMARCA]</definedName>
    <definedName name="DatosContextoInterno" localSheetId="5">'[1]1. IDENTIFICACION DEL RIESGO'!#REF!</definedName>
    <definedName name="DatosContextoInterno">'1. IDENTIFICACION DEL RIESGO'!#REF!</definedName>
    <definedName name="EJE">DATOS!$BL$2:$BL$5</definedName>
    <definedName name="FUENTE" localSheetId="3">Tabla41[FUENTE]</definedName>
    <definedName name="FUENTE" localSheetId="5">[1]!Tabla41[FUENTE]</definedName>
    <definedName name="FUENTE">Tabla41[FUENTE]</definedName>
    <definedName name="GUAINIA" localSheetId="3">Tabla18[GUAINIA]</definedName>
    <definedName name="GUAINIA" localSheetId="5">[1]!Tabla18[GUAINIA]</definedName>
    <definedName name="GUAINIA">Tabla18[GUAINIA]</definedName>
    <definedName name="GUAVIARE" localSheetId="3">Tabla19[GUAVIARE]</definedName>
    <definedName name="GUAVIARE" localSheetId="5">[1]!Tabla19[GUAVIARE]</definedName>
    <definedName name="GUAVIARE">Tabla19[GUAVIARE]</definedName>
    <definedName name="HOJA_CONTROLES" comment="Creada por WBS">'3. CONTROLES EXISTENTES'!$F$17:$AB$152</definedName>
    <definedName name="HUILA" localSheetId="3">Tabla20[HUILA]</definedName>
    <definedName name="HUILA" localSheetId="5">[1]!Tabla20[HUILA]</definedName>
    <definedName name="HUILA">Tabla20[HUILA]</definedName>
    <definedName name="ID_PROCESO">DATOS!$A$2:$C$16</definedName>
    <definedName name="IDENTIFICACION_RIESGO">'1. IDENTIFICACION DEL RIESGO'!$F$27:$AL$137</definedName>
    <definedName name="IMPACTO" localSheetId="5">[1]!Tabla44[IMPACTO]</definedName>
    <definedName name="IMPACTO">Tabla44[IMPACTO]</definedName>
    <definedName name="IMPACTO_CORRUPCION">DATOS!$AW$4:$AW$6</definedName>
    <definedName name="LA_GUAJIRA" localSheetId="3">Tabla21[LA_GUAJIRA]</definedName>
    <definedName name="LA_GUAJIRA" localSheetId="5">[1]!Tabla21[LA_GUAJIRA]</definedName>
    <definedName name="LA_GUAJIRA">Tabla21[LA_GUAJIRA]</definedName>
    <definedName name="MAGDALENA" localSheetId="3">Tabla22[MAGDALENA]</definedName>
    <definedName name="MAGDALENA" localSheetId="5">[1]!Tabla22[MAGDALENA]</definedName>
    <definedName name="MAGDALENA">Tabla22[MAGDALENA]</definedName>
    <definedName name="MATRIZ_CRITERIOS">DATOS!$AS$2:$AT$5</definedName>
    <definedName name="MATRIZ_OBJETIVOS">DATOS!$A$2:$B$33</definedName>
    <definedName name="MATRIZ_RIESGOS" localSheetId="5">[1]DATOS!$BD$5:$BH$9</definedName>
    <definedName name="MATRIZ_RIESGOS">DATOS!$BD$5:$BH$9</definedName>
    <definedName name="MATRIZ_RIESGOS_CORRUPCION" localSheetId="5">[1]DATOS!$BD$18:$BF$22</definedName>
    <definedName name="MATRIZ_RIESGOS_CORRUPCION">DATOS!$BD$18:$BF$22</definedName>
    <definedName name="META" localSheetId="3">Tabla23[META]</definedName>
    <definedName name="META" localSheetId="5">[1]!Tabla23[META]</definedName>
    <definedName name="META">Tabla23[META]</definedName>
    <definedName name="N_SANTANDER" localSheetId="3">Tabla25[N_SANTANDER]</definedName>
    <definedName name="N_SANTANDER" localSheetId="5">[1]!Tabla25[N_SANTANDER]</definedName>
    <definedName name="N_SANTANDER">Tabla25[N_SANTANDER]</definedName>
    <definedName name="NACIONAL" localSheetId="3">Tabla38[NACIONAL]</definedName>
    <definedName name="NACIONAL" localSheetId="5">[1]!Tabla38[NACIONAL]</definedName>
    <definedName name="NACIONAL">Tabla38[NACIONAL]</definedName>
    <definedName name="NARIÑO" localSheetId="3">Tabla24[NARIÑO]</definedName>
    <definedName name="NARIÑO" localSheetId="5">[1]!Tabla24[NARIÑO]</definedName>
    <definedName name="NARIÑO">Tabla24[NARIÑO]</definedName>
    <definedName name="OBJETIVOS" localSheetId="3">Tabla40[OBJETIVOS]</definedName>
    <definedName name="OBJETIVOS" localSheetId="5">[1]!Tabla40[OBJETIVOS]</definedName>
    <definedName name="OBJETIVOS">Tabla40[OBJETIVOS]</definedName>
    <definedName name="PROBABILIDAD" localSheetId="5">[1]!Tabla42[PROBABILIDAD]</definedName>
    <definedName name="PROBABILIDAD">Tabla42[PROBABILIDAD]</definedName>
    <definedName name="PROBABILIDAD_CORRUPCION">DATOS!$AU$4:$AU$6</definedName>
    <definedName name="PROCESO" localSheetId="3">DATOS!$A$2:$A$17</definedName>
    <definedName name="PROCESO" localSheetId="5">[1]DATOS!$A$2:$A$17</definedName>
    <definedName name="PROCESO">DATOS!$A$2:$A$17</definedName>
    <definedName name="PUTUMAYO" localSheetId="3">Tabla26[PUTUMAYO]</definedName>
    <definedName name="PUTUMAYO" localSheetId="5">[1]!Tabla26[PUTUMAYO]</definedName>
    <definedName name="PUTUMAYO">Tabla26[PUTUMAYO]</definedName>
    <definedName name="QUINDIO" localSheetId="3">Tabla27[QUINDIO]</definedName>
    <definedName name="QUINDIO" localSheetId="5">[1]!Tabla27[QUINDIO]</definedName>
    <definedName name="QUINDIO">Tabla27[QUINDIO]</definedName>
    <definedName name="REGIONAL" localSheetId="3">Tabla37[REGIONAL]</definedName>
    <definedName name="REGIONAL" localSheetId="5">[1]!Tabla37[REGIONAL]</definedName>
    <definedName name="REGIONAL">Tabla37[REGIONAL]</definedName>
    <definedName name="Regional1">OJO!$A$38:$A$70</definedName>
    <definedName name="Regionales" localSheetId="5">[1]!Tabla37[REGIONAL]</definedName>
    <definedName name="Regionales">Tabla37[REGIONAL]</definedName>
    <definedName name="REGIONALES2">DATOS!$H$1:$AN$1</definedName>
    <definedName name="RISARALDA" localSheetId="3">Tabla28[RISARALDA]</definedName>
    <definedName name="RISARALDA" localSheetId="5">[1]!Tabla28[RISARALDA]</definedName>
    <definedName name="RISARALDA">Tabla28[RISARALDA]</definedName>
    <definedName name="SAN_ANDRES" localSheetId="3">Tabla29[SAN_ANDRES]</definedName>
    <definedName name="SAN_ANDRES" localSheetId="5">[1]!Tabla29[SAN_ANDRES]</definedName>
    <definedName name="SAN_ANDRES">Tabla29[SAN_ANDRES]</definedName>
    <definedName name="SANTANDER" localSheetId="3">Tabla30[SANTANDER]</definedName>
    <definedName name="SANTANDER" localSheetId="5">[1]!Tabla30[SANTANDER]</definedName>
    <definedName name="SANTANDER">Tabla30[SANTANDER]</definedName>
    <definedName name="SEDE_NACIONAL" localSheetId="3">Tabla1[SEDE_NACIONAL]</definedName>
    <definedName name="SEDE_NACIONAL" localSheetId="5">[1]!Tabla1[SEDE_NACIONAL]</definedName>
    <definedName name="SEDE_NACIONAL">Tabla1[SEDE_NACIONAL]</definedName>
    <definedName name="SUCRE" localSheetId="3">Tabla31[SUCRE]</definedName>
    <definedName name="SUCRE" localSheetId="5">[1]!Tabla31[SUCRE]</definedName>
    <definedName name="SUCRE">Tabla31[SUCRE]</definedName>
    <definedName name="Tabla42C" localSheetId="5">[1]DATOS!$AU$8:$AV$12</definedName>
    <definedName name="Tabla42C">DATOS!$AU$8:$AV$12</definedName>
    <definedName name="Tabla44C" localSheetId="5">[1]DATOS!$AW$8:$AX$10</definedName>
    <definedName name="Tabla44C">DATOS!$AW$8:$AX$10</definedName>
    <definedName name="TOLIMA" localSheetId="3">Tabla32[TOLIMA]</definedName>
    <definedName name="TOLIMA" localSheetId="5">[1]!Tabla32[TOLIMA]</definedName>
    <definedName name="TOLIMA">Tabla32[TOLIMA]</definedName>
    <definedName name="VALLE" localSheetId="3">Tabla33[VALLE]</definedName>
    <definedName name="VALLE" localSheetId="5">[1]!Tabla33[VALLE]</definedName>
    <definedName name="VALLE">Tabla33[VALLE]</definedName>
    <definedName name="Valor_Eje">'2. ANALISIS DEL RIESGO'!$F$17:$F$32</definedName>
    <definedName name="VAUPES" localSheetId="3">Tabla34[VAUPES]</definedName>
    <definedName name="VAUPES" localSheetId="5">[1]!Tabla34[VAUPES]</definedName>
    <definedName name="VAUPES">Tabla34[VAUPES]</definedName>
    <definedName name="VICHADA" localSheetId="3">Tabla35[VICHADA]</definedName>
    <definedName name="VICHADA" localSheetId="5">[1]!Tabla35[VICHADA]</definedName>
    <definedName name="VICHADA">Tabla35[VICHADA]</definedName>
    <definedName name="ZONA_RIESGOS" localSheetId="5">[1]DATOS!$BN$2:$BN$21</definedName>
    <definedName name="ZONA_RIESGOS">DATOS!$BN$2:$BN$21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83" i="13" l="1"/>
  <c r="L32" i="3"/>
  <c r="H32" i="3"/>
  <c r="F32" i="3"/>
  <c r="AM42" i="1"/>
  <c r="AM43" i="1"/>
  <c r="AM44" i="1"/>
  <c r="AL44" i="1"/>
  <c r="AB44" i="1"/>
  <c r="B83" i="13" s="1"/>
  <c r="N32" i="3" l="1"/>
  <c r="K44" i="1"/>
  <c r="A77" i="13" l="1"/>
  <c r="AL43" i="1"/>
  <c r="L31" i="3"/>
  <c r="H31" i="3"/>
  <c r="F31" i="3"/>
  <c r="AB43" i="1"/>
  <c r="B77" i="13" s="1"/>
  <c r="K43" i="1"/>
  <c r="N31" i="3" l="1"/>
  <c r="A28" i="13"/>
  <c r="T35" i="9"/>
  <c r="U35" i="9"/>
  <c r="V35" i="9"/>
  <c r="W35" i="9"/>
  <c r="X35" i="9"/>
  <c r="Y35" i="9"/>
  <c r="Z35" i="9"/>
  <c r="AD35" i="9"/>
  <c r="AA35" i="9" l="1"/>
  <c r="AB35" i="9" s="1"/>
  <c r="A73" i="13" l="1"/>
  <c r="L30" i="3"/>
  <c r="F30" i="3"/>
  <c r="AL42" i="1"/>
  <c r="AB42" i="1"/>
  <c r="B73" i="13" s="1"/>
  <c r="K42" i="1"/>
  <c r="A57" i="13" l="1"/>
  <c r="Z30" i="3"/>
  <c r="AB30" i="3" s="1"/>
  <c r="AD30" i="3" s="1"/>
  <c r="Z31" i="3"/>
  <c r="Z32" i="3"/>
  <c r="AB32" i="3" s="1"/>
  <c r="AD32" i="3" s="1"/>
  <c r="R30" i="3"/>
  <c r="R31" i="3"/>
  <c r="R32" i="3"/>
  <c r="N30" i="3"/>
  <c r="L29" i="3"/>
  <c r="H30" i="3"/>
  <c r="H29" i="3"/>
  <c r="AM41" i="1"/>
  <c r="AL41" i="1"/>
  <c r="AB41" i="1"/>
  <c r="N29" i="3" s="1"/>
  <c r="K41" i="1"/>
  <c r="AI29" i="3"/>
  <c r="AI30" i="3"/>
  <c r="AI31" i="3"/>
  <c r="AI32" i="3"/>
  <c r="AE32" i="3" l="1"/>
  <c r="AB31" i="3"/>
  <c r="AD31" i="3" s="1"/>
  <c r="AE31" i="3" s="1"/>
  <c r="AG32" i="3"/>
  <c r="AF29" i="3"/>
  <c r="AX29" i="3"/>
  <c r="AX32" i="3"/>
  <c r="AF32" i="3"/>
  <c r="AX31" i="3"/>
  <c r="AF31" i="3"/>
  <c r="B57" i="13"/>
  <c r="AF30" i="3"/>
  <c r="AX30" i="3"/>
  <c r="AE30" i="3"/>
  <c r="AG30" i="3"/>
  <c r="AG31" i="3" l="1"/>
  <c r="F29" i="3" l="1"/>
  <c r="Z29" i="3" l="1"/>
  <c r="AB29" i="3" s="1"/>
  <c r="AD29" i="3" s="1"/>
  <c r="A50" i="13"/>
  <c r="F28" i="3"/>
  <c r="R28" i="3" s="1"/>
  <c r="L28" i="3"/>
  <c r="H28" i="3"/>
  <c r="R29" i="3"/>
  <c r="AL40" i="1"/>
  <c r="AE29" i="3" l="1"/>
  <c r="AG29" i="3"/>
  <c r="Z28" i="3"/>
  <c r="AB28" i="3" s="1"/>
  <c r="AD28" i="3" s="1"/>
  <c r="A45" i="13"/>
  <c r="A40" i="13"/>
  <c r="AL39" i="1"/>
  <c r="AL38" i="1"/>
  <c r="AB38" i="1"/>
  <c r="B40" i="13" s="1"/>
  <c r="AB39" i="1"/>
  <c r="B45" i="13" s="1"/>
  <c r="AB40" i="1"/>
  <c r="AB77" i="1"/>
  <c r="AB78" i="1"/>
  <c r="AB79" i="1"/>
  <c r="AB80" i="1"/>
  <c r="K38" i="1"/>
  <c r="K39" i="1"/>
  <c r="K40" i="1"/>
  <c r="AG28" i="3" l="1"/>
  <c r="AE28" i="3"/>
  <c r="N28" i="3"/>
  <c r="B50" i="13"/>
  <c r="A36" i="13"/>
  <c r="AI28" i="3"/>
  <c r="AX28" i="3" l="1"/>
  <c r="AF28" i="3"/>
  <c r="F26" i="3"/>
  <c r="Z26" i="3" s="1"/>
  <c r="F27" i="3"/>
  <c r="N26" i="3"/>
  <c r="N27" i="3"/>
  <c r="L25" i="3"/>
  <c r="L26" i="3"/>
  <c r="L27" i="3"/>
  <c r="H25" i="3"/>
  <c r="H26" i="3"/>
  <c r="H27" i="3"/>
  <c r="F25" i="3"/>
  <c r="R25" i="3" s="1"/>
  <c r="AL37" i="1"/>
  <c r="AB37" i="1"/>
  <c r="B36" i="13" s="1"/>
  <c r="K37" i="1"/>
  <c r="AI27" i="3"/>
  <c r="AI26" i="3"/>
  <c r="N25" i="3" l="1"/>
  <c r="AF25" i="3" s="1"/>
  <c r="Z25" i="3"/>
  <c r="AB25" i="3" s="1"/>
  <c r="AD25" i="3" s="1"/>
  <c r="AG25" i="3" s="1"/>
  <c r="AF26" i="3"/>
  <c r="AX26" i="3"/>
  <c r="AF27" i="3"/>
  <c r="AX27" i="3"/>
  <c r="R27" i="3"/>
  <c r="Z27" i="3"/>
  <c r="AB27" i="3" s="1"/>
  <c r="AD27" i="3" s="1"/>
  <c r="R26" i="3"/>
  <c r="AB26" i="3"/>
  <c r="AD26" i="3" s="1"/>
  <c r="AI25" i="3"/>
  <c r="AE27" i="3" l="1"/>
  <c r="AE25" i="3"/>
  <c r="AX25" i="3"/>
  <c r="AE26" i="3"/>
  <c r="AG27" i="3"/>
  <c r="AG26" i="3"/>
  <c r="A29" i="13" l="1"/>
  <c r="A27" i="13"/>
  <c r="A15" i="13"/>
  <c r="L24" i="3" l="1"/>
  <c r="H24" i="3"/>
  <c r="AM36" i="1"/>
  <c r="AL36" i="1"/>
  <c r="AB36" i="1"/>
  <c r="B29" i="13" s="1"/>
  <c r="N24" i="3" l="1"/>
  <c r="AI24" i="3"/>
  <c r="AX24" i="3" l="1"/>
  <c r="AF24" i="3"/>
  <c r="K36" i="1"/>
  <c r="AL34" i="1" l="1"/>
  <c r="AL35" i="1"/>
  <c r="L22" i="3"/>
  <c r="L23" i="3"/>
  <c r="H22" i="3"/>
  <c r="H23" i="3"/>
  <c r="AB34" i="1"/>
  <c r="B27" i="13" s="1"/>
  <c r="AB35" i="1"/>
  <c r="B28" i="13" s="1"/>
  <c r="K34" i="1"/>
  <c r="K35" i="1"/>
  <c r="N23" i="3" l="1"/>
  <c r="N22" i="3"/>
  <c r="AI23" i="3"/>
  <c r="AI22" i="3"/>
  <c r="AX22" i="3" l="1"/>
  <c r="AF22" i="3"/>
  <c r="AX23" i="3"/>
  <c r="AF23" i="3"/>
  <c r="L21" i="3" l="1"/>
  <c r="H21" i="3"/>
  <c r="AL33" i="1"/>
  <c r="AB33" i="1"/>
  <c r="B23" i="13" s="1"/>
  <c r="K33" i="1"/>
  <c r="N21" i="3" l="1"/>
  <c r="AI21" i="3"/>
  <c r="AK21" i="3" l="1"/>
  <c r="AM21" i="3" s="1"/>
  <c r="AF21" i="3"/>
  <c r="AX21" i="3"/>
  <c r="A19" i="13"/>
  <c r="A21" i="13"/>
  <c r="A17" i="13"/>
  <c r="T23" i="9"/>
  <c r="T24" i="9"/>
  <c r="T25" i="9"/>
  <c r="T26" i="9"/>
  <c r="T27" i="9"/>
  <c r="T28" i="9"/>
  <c r="T29" i="9"/>
  <c r="T30" i="9"/>
  <c r="T31" i="9"/>
  <c r="T32" i="9"/>
  <c r="T33" i="9"/>
  <c r="T34" i="9"/>
  <c r="U23" i="9"/>
  <c r="U24" i="9"/>
  <c r="U25" i="9"/>
  <c r="U26" i="9"/>
  <c r="U27" i="9"/>
  <c r="U28" i="9"/>
  <c r="U29" i="9"/>
  <c r="U30" i="9"/>
  <c r="U31" i="9"/>
  <c r="U32" i="9"/>
  <c r="U33" i="9"/>
  <c r="U34" i="9"/>
  <c r="V23" i="9"/>
  <c r="V24" i="9"/>
  <c r="V25" i="9"/>
  <c r="V26" i="9"/>
  <c r="V27" i="9"/>
  <c r="V28" i="9"/>
  <c r="V29" i="9"/>
  <c r="V30" i="9"/>
  <c r="V31" i="9"/>
  <c r="V32" i="9"/>
  <c r="V33" i="9"/>
  <c r="V34" i="9"/>
  <c r="W23" i="9"/>
  <c r="W24" i="9"/>
  <c r="W25" i="9"/>
  <c r="W26" i="9"/>
  <c r="W27" i="9"/>
  <c r="W28" i="9"/>
  <c r="W29" i="9"/>
  <c r="W30" i="9"/>
  <c r="W31" i="9"/>
  <c r="W32" i="9"/>
  <c r="W33" i="9"/>
  <c r="W34" i="9"/>
  <c r="X23" i="9"/>
  <c r="X24" i="9"/>
  <c r="X25" i="9"/>
  <c r="X26" i="9"/>
  <c r="X27" i="9"/>
  <c r="X28" i="9"/>
  <c r="X29" i="9"/>
  <c r="X30" i="9"/>
  <c r="X31" i="9"/>
  <c r="X32" i="9"/>
  <c r="X33" i="9"/>
  <c r="X34" i="9"/>
  <c r="Y23" i="9"/>
  <c r="Y24" i="9"/>
  <c r="Y25" i="9"/>
  <c r="Y26" i="9"/>
  <c r="Y27" i="9"/>
  <c r="Y28" i="9"/>
  <c r="Y29" i="9"/>
  <c r="Y30" i="9"/>
  <c r="Y31" i="9"/>
  <c r="Y32" i="9"/>
  <c r="Y33" i="9"/>
  <c r="Y34" i="9"/>
  <c r="Z23" i="9"/>
  <c r="Z24" i="9"/>
  <c r="Z25" i="9"/>
  <c r="Z26" i="9"/>
  <c r="Z27" i="9"/>
  <c r="Z28" i="9"/>
  <c r="Z29" i="9"/>
  <c r="Z30" i="9"/>
  <c r="Z31" i="9"/>
  <c r="Z32" i="9"/>
  <c r="Z33" i="9"/>
  <c r="Z34" i="9"/>
  <c r="AD23" i="9"/>
  <c r="AD24" i="9"/>
  <c r="AD25" i="9"/>
  <c r="AD26" i="9"/>
  <c r="AD27" i="9"/>
  <c r="AD28" i="9"/>
  <c r="AD29" i="9"/>
  <c r="AD30" i="9"/>
  <c r="AD31" i="9"/>
  <c r="AD32" i="9"/>
  <c r="AD33" i="9"/>
  <c r="AD34" i="9"/>
  <c r="T36" i="9"/>
  <c r="T37" i="9"/>
  <c r="T38" i="9"/>
  <c r="T39" i="9"/>
  <c r="T40" i="9"/>
  <c r="U36" i="9"/>
  <c r="U37" i="9"/>
  <c r="U38" i="9"/>
  <c r="U39" i="9"/>
  <c r="U40" i="9"/>
  <c r="V36" i="9"/>
  <c r="V37" i="9"/>
  <c r="V38" i="9"/>
  <c r="V39" i="9"/>
  <c r="V40" i="9"/>
  <c r="W36" i="9"/>
  <c r="W37" i="9"/>
  <c r="W38" i="9"/>
  <c r="W39" i="9"/>
  <c r="W40" i="9"/>
  <c r="X36" i="9"/>
  <c r="X37" i="9"/>
  <c r="X38" i="9"/>
  <c r="X39" i="9"/>
  <c r="X40" i="9"/>
  <c r="Y36" i="9"/>
  <c r="Y37" i="9"/>
  <c r="Y38" i="9"/>
  <c r="Y39" i="9"/>
  <c r="Y40" i="9"/>
  <c r="Z36" i="9"/>
  <c r="Z37" i="9"/>
  <c r="Z38" i="9"/>
  <c r="Z39" i="9"/>
  <c r="Z40" i="9"/>
  <c r="AD36" i="9"/>
  <c r="AD37" i="9"/>
  <c r="AD38" i="9"/>
  <c r="AD39" i="9"/>
  <c r="AD40" i="9"/>
  <c r="T41" i="9"/>
  <c r="T42" i="9"/>
  <c r="T43" i="9"/>
  <c r="T44" i="9"/>
  <c r="U41" i="9"/>
  <c r="U42" i="9"/>
  <c r="U43" i="9"/>
  <c r="U44" i="9"/>
  <c r="V41" i="9"/>
  <c r="V42" i="9"/>
  <c r="V43" i="9"/>
  <c r="V44" i="9"/>
  <c r="W41" i="9"/>
  <c r="W42" i="9"/>
  <c r="W43" i="9"/>
  <c r="W44" i="9"/>
  <c r="X41" i="9"/>
  <c r="X42" i="9"/>
  <c r="X43" i="9"/>
  <c r="X44" i="9"/>
  <c r="Y41" i="9"/>
  <c r="Y42" i="9"/>
  <c r="Y43" i="9"/>
  <c r="Y44" i="9"/>
  <c r="Z41" i="9"/>
  <c r="Z42" i="9"/>
  <c r="Z43" i="9"/>
  <c r="Z44" i="9"/>
  <c r="AD41" i="9"/>
  <c r="AD42" i="9"/>
  <c r="AD43" i="9"/>
  <c r="AD44" i="9"/>
  <c r="T45" i="9"/>
  <c r="T46" i="9"/>
  <c r="T47" i="9"/>
  <c r="T48" i="9"/>
  <c r="U45" i="9"/>
  <c r="U46" i="9"/>
  <c r="U47" i="9"/>
  <c r="U48" i="9"/>
  <c r="V45" i="9"/>
  <c r="V46" i="9"/>
  <c r="V47" i="9"/>
  <c r="V48" i="9"/>
  <c r="W45" i="9"/>
  <c r="W46" i="9"/>
  <c r="W47" i="9"/>
  <c r="W48" i="9"/>
  <c r="X45" i="9"/>
  <c r="X46" i="9"/>
  <c r="X47" i="9"/>
  <c r="X48" i="9"/>
  <c r="Y45" i="9"/>
  <c r="Y46" i="9"/>
  <c r="Y47" i="9"/>
  <c r="Y48" i="9"/>
  <c r="Z45" i="9"/>
  <c r="Z46" i="9"/>
  <c r="Z47" i="9"/>
  <c r="Z48" i="9"/>
  <c r="AA45" i="9"/>
  <c r="AB45" i="9" s="1"/>
  <c r="AD45" i="9"/>
  <c r="AD46" i="9"/>
  <c r="AD47" i="9"/>
  <c r="AD48" i="9"/>
  <c r="T49" i="9"/>
  <c r="T50" i="9"/>
  <c r="T51" i="9"/>
  <c r="T52" i="9"/>
  <c r="T53" i="9"/>
  <c r="T54" i="9"/>
  <c r="T55" i="9"/>
  <c r="T56" i="9"/>
  <c r="T57" i="9"/>
  <c r="T58" i="9"/>
  <c r="T59" i="9"/>
  <c r="T60" i="9"/>
  <c r="T61" i="9"/>
  <c r="T62" i="9"/>
  <c r="T63" i="9"/>
  <c r="T64" i="9"/>
  <c r="T65" i="9"/>
  <c r="T66" i="9"/>
  <c r="T67" i="9"/>
  <c r="T68" i="9"/>
  <c r="U49" i="9"/>
  <c r="U50" i="9"/>
  <c r="U51" i="9"/>
  <c r="U52" i="9"/>
  <c r="U53" i="9"/>
  <c r="U54" i="9"/>
  <c r="U55" i="9"/>
  <c r="U56" i="9"/>
  <c r="U57" i="9"/>
  <c r="U58" i="9"/>
  <c r="U59" i="9"/>
  <c r="U60" i="9"/>
  <c r="U61" i="9"/>
  <c r="U62" i="9"/>
  <c r="U63" i="9"/>
  <c r="U64" i="9"/>
  <c r="U65" i="9"/>
  <c r="U66" i="9"/>
  <c r="U67" i="9"/>
  <c r="U68" i="9"/>
  <c r="V49" i="9"/>
  <c r="V50" i="9"/>
  <c r="V51" i="9"/>
  <c r="V52" i="9"/>
  <c r="V53" i="9"/>
  <c r="V54" i="9"/>
  <c r="V55" i="9"/>
  <c r="V56" i="9"/>
  <c r="V57" i="9"/>
  <c r="V58" i="9"/>
  <c r="V59" i="9"/>
  <c r="V60" i="9"/>
  <c r="V61" i="9"/>
  <c r="V62" i="9"/>
  <c r="V63" i="9"/>
  <c r="V64" i="9"/>
  <c r="V65" i="9"/>
  <c r="V66" i="9"/>
  <c r="V67" i="9"/>
  <c r="V68" i="9"/>
  <c r="W49" i="9"/>
  <c r="W50" i="9"/>
  <c r="W51" i="9"/>
  <c r="W52" i="9"/>
  <c r="W53" i="9"/>
  <c r="W54" i="9"/>
  <c r="W55" i="9"/>
  <c r="W56" i="9"/>
  <c r="W57" i="9"/>
  <c r="W58" i="9"/>
  <c r="W59" i="9"/>
  <c r="W60" i="9"/>
  <c r="W61" i="9"/>
  <c r="W62" i="9"/>
  <c r="W63" i="9"/>
  <c r="W64" i="9"/>
  <c r="W65" i="9"/>
  <c r="W66" i="9"/>
  <c r="W67" i="9"/>
  <c r="W68" i="9"/>
  <c r="X49" i="9"/>
  <c r="X50" i="9"/>
  <c r="X51" i="9"/>
  <c r="X52" i="9"/>
  <c r="X53" i="9"/>
  <c r="X54" i="9"/>
  <c r="X55" i="9"/>
  <c r="X56" i="9"/>
  <c r="X57" i="9"/>
  <c r="X58" i="9"/>
  <c r="X59" i="9"/>
  <c r="X60" i="9"/>
  <c r="X61" i="9"/>
  <c r="X62" i="9"/>
  <c r="X63" i="9"/>
  <c r="X64" i="9"/>
  <c r="X65" i="9"/>
  <c r="X66" i="9"/>
  <c r="X67" i="9"/>
  <c r="X68" i="9"/>
  <c r="Y49" i="9"/>
  <c r="Y50" i="9"/>
  <c r="Y51" i="9"/>
  <c r="Y52" i="9"/>
  <c r="Y53" i="9"/>
  <c r="Y54" i="9"/>
  <c r="Y55" i="9"/>
  <c r="Y56" i="9"/>
  <c r="Y57" i="9"/>
  <c r="Y58" i="9"/>
  <c r="Y59" i="9"/>
  <c r="Y60" i="9"/>
  <c r="Y61" i="9"/>
  <c r="Y62" i="9"/>
  <c r="Y63" i="9"/>
  <c r="Y64" i="9"/>
  <c r="Y65" i="9"/>
  <c r="Y66" i="9"/>
  <c r="Y67" i="9"/>
  <c r="Y68" i="9"/>
  <c r="Z49" i="9"/>
  <c r="Z50" i="9"/>
  <c r="Z51" i="9"/>
  <c r="Z52" i="9"/>
  <c r="AA52" i="9" s="1"/>
  <c r="AB52" i="9" s="1"/>
  <c r="Z53" i="9"/>
  <c r="Z54" i="9"/>
  <c r="Z55" i="9"/>
  <c r="Z56" i="9"/>
  <c r="Z57" i="9"/>
  <c r="Z58" i="9"/>
  <c r="Z59" i="9"/>
  <c r="Z60" i="9"/>
  <c r="Z61" i="9"/>
  <c r="Z62" i="9"/>
  <c r="Z63" i="9"/>
  <c r="Z64" i="9"/>
  <c r="Z65" i="9"/>
  <c r="Z66" i="9"/>
  <c r="Z67" i="9"/>
  <c r="Z68" i="9"/>
  <c r="AA68" i="9" s="1"/>
  <c r="AB68" i="9" s="1"/>
  <c r="AD49" i="9"/>
  <c r="AD50" i="9"/>
  <c r="AD51" i="9"/>
  <c r="AD52" i="9"/>
  <c r="AD53" i="9"/>
  <c r="AD54" i="9"/>
  <c r="AD55" i="9"/>
  <c r="AD56" i="9"/>
  <c r="AD57" i="9"/>
  <c r="AD58" i="9"/>
  <c r="AD59" i="9"/>
  <c r="AD60" i="9"/>
  <c r="AD61" i="9"/>
  <c r="AD62" i="9"/>
  <c r="AD63" i="9"/>
  <c r="AD64" i="9"/>
  <c r="AD65" i="9"/>
  <c r="AD66" i="9"/>
  <c r="AD67" i="9"/>
  <c r="AD68" i="9"/>
  <c r="T69" i="9"/>
  <c r="T70" i="9"/>
  <c r="T71" i="9"/>
  <c r="T72" i="9"/>
  <c r="T73" i="9"/>
  <c r="T74" i="9"/>
  <c r="T75" i="9"/>
  <c r="T76" i="9"/>
  <c r="T77" i="9"/>
  <c r="T78" i="9"/>
  <c r="T79" i="9"/>
  <c r="T80" i="9"/>
  <c r="T81" i="9"/>
  <c r="T82" i="9"/>
  <c r="T83" i="9"/>
  <c r="T84" i="9"/>
  <c r="T85" i="9"/>
  <c r="T86" i="9"/>
  <c r="T87" i="9"/>
  <c r="T88" i="9"/>
  <c r="T89" i="9"/>
  <c r="T90" i="9"/>
  <c r="AA90" i="9" s="1"/>
  <c r="AB90" i="9" s="1"/>
  <c r="T91" i="9"/>
  <c r="T92" i="9"/>
  <c r="T93" i="9"/>
  <c r="T94" i="9"/>
  <c r="T95" i="9"/>
  <c r="T96" i="9"/>
  <c r="T97" i="9"/>
  <c r="T98" i="9"/>
  <c r="T99" i="9"/>
  <c r="T100" i="9"/>
  <c r="T101" i="9"/>
  <c r="T102" i="9"/>
  <c r="T103" i="9"/>
  <c r="T104"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V69" i="9"/>
  <c r="V70" i="9"/>
  <c r="V71" i="9"/>
  <c r="V72" i="9"/>
  <c r="V73" i="9"/>
  <c r="V74" i="9"/>
  <c r="V75" i="9"/>
  <c r="V76" i="9"/>
  <c r="V77" i="9"/>
  <c r="V78" i="9"/>
  <c r="V79" i="9"/>
  <c r="V80" i="9"/>
  <c r="V81" i="9"/>
  <c r="V82" i="9"/>
  <c r="V83" i="9"/>
  <c r="V84" i="9"/>
  <c r="V85" i="9"/>
  <c r="V86" i="9"/>
  <c r="V87" i="9"/>
  <c r="V88" i="9"/>
  <c r="V89" i="9"/>
  <c r="V90" i="9"/>
  <c r="V91" i="9"/>
  <c r="V92" i="9"/>
  <c r="V93" i="9"/>
  <c r="V94" i="9"/>
  <c r="V95" i="9"/>
  <c r="V96" i="9"/>
  <c r="V97" i="9"/>
  <c r="V98" i="9"/>
  <c r="V99" i="9"/>
  <c r="V100" i="9"/>
  <c r="V101" i="9"/>
  <c r="V102" i="9"/>
  <c r="V103" i="9"/>
  <c r="V104" i="9"/>
  <c r="W69" i="9"/>
  <c r="W70" i="9"/>
  <c r="W71" i="9"/>
  <c r="W72" i="9"/>
  <c r="W73" i="9"/>
  <c r="W74" i="9"/>
  <c r="W75" i="9"/>
  <c r="W76" i="9"/>
  <c r="W77" i="9"/>
  <c r="W78" i="9"/>
  <c r="W79" i="9"/>
  <c r="W80" i="9"/>
  <c r="W81" i="9"/>
  <c r="W82" i="9"/>
  <c r="W83" i="9"/>
  <c r="W84" i="9"/>
  <c r="W85" i="9"/>
  <c r="W86" i="9"/>
  <c r="W87" i="9"/>
  <c r="W88" i="9"/>
  <c r="W89" i="9"/>
  <c r="W90" i="9"/>
  <c r="W91" i="9"/>
  <c r="W92" i="9"/>
  <c r="W93" i="9"/>
  <c r="W94" i="9"/>
  <c r="W95" i="9"/>
  <c r="W96" i="9"/>
  <c r="W97" i="9"/>
  <c r="W98" i="9"/>
  <c r="W99" i="9"/>
  <c r="W100" i="9"/>
  <c r="W101" i="9"/>
  <c r="W102" i="9"/>
  <c r="W103" i="9"/>
  <c r="W104" i="9"/>
  <c r="X69" i="9"/>
  <c r="X70" i="9"/>
  <c r="X71" i="9"/>
  <c r="X72" i="9"/>
  <c r="X73" i="9"/>
  <c r="X74" i="9"/>
  <c r="X75" i="9"/>
  <c r="X76" i="9"/>
  <c r="X77" i="9"/>
  <c r="X78" i="9"/>
  <c r="X79" i="9"/>
  <c r="X80" i="9"/>
  <c r="X81" i="9"/>
  <c r="X82" i="9"/>
  <c r="X83" i="9"/>
  <c r="X84" i="9"/>
  <c r="X85" i="9"/>
  <c r="X86" i="9"/>
  <c r="X87" i="9"/>
  <c r="X88" i="9"/>
  <c r="X89" i="9"/>
  <c r="X90" i="9"/>
  <c r="X91" i="9"/>
  <c r="X92" i="9"/>
  <c r="X93" i="9"/>
  <c r="X94" i="9"/>
  <c r="X95" i="9"/>
  <c r="X96" i="9"/>
  <c r="X97" i="9"/>
  <c r="X98" i="9"/>
  <c r="X99" i="9"/>
  <c r="X100" i="9"/>
  <c r="X101" i="9"/>
  <c r="X102" i="9"/>
  <c r="X103" i="9"/>
  <c r="X104" i="9"/>
  <c r="Y69" i="9"/>
  <c r="Y70" i="9"/>
  <c r="Y71" i="9"/>
  <c r="Y72" i="9"/>
  <c r="Y73" i="9"/>
  <c r="Y74" i="9"/>
  <c r="Y75" i="9"/>
  <c r="Y76" i="9"/>
  <c r="Y77" i="9"/>
  <c r="Y78" i="9"/>
  <c r="Y79" i="9"/>
  <c r="Y80" i="9"/>
  <c r="Y81" i="9"/>
  <c r="Y82" i="9"/>
  <c r="Y83" i="9"/>
  <c r="Y84" i="9"/>
  <c r="Y85" i="9"/>
  <c r="Y86" i="9"/>
  <c r="Y87" i="9"/>
  <c r="Y88" i="9"/>
  <c r="Y89" i="9"/>
  <c r="Y90" i="9"/>
  <c r="Y91" i="9"/>
  <c r="Y92" i="9"/>
  <c r="Y93" i="9"/>
  <c r="Y94" i="9"/>
  <c r="Y95" i="9"/>
  <c r="Y96" i="9"/>
  <c r="Y97" i="9"/>
  <c r="Y98" i="9"/>
  <c r="Y99" i="9"/>
  <c r="Y100" i="9"/>
  <c r="Y101" i="9"/>
  <c r="Y102" i="9"/>
  <c r="Y103" i="9"/>
  <c r="Y104" i="9"/>
  <c r="Z69" i="9"/>
  <c r="Z70" i="9"/>
  <c r="Z71" i="9"/>
  <c r="Z72" i="9"/>
  <c r="Z73" i="9"/>
  <c r="Z74" i="9"/>
  <c r="Z75" i="9"/>
  <c r="Z76" i="9"/>
  <c r="Z77" i="9"/>
  <c r="Z78" i="9"/>
  <c r="Z79" i="9"/>
  <c r="Z80" i="9"/>
  <c r="AA80" i="9" s="1"/>
  <c r="AB80" i="9" s="1"/>
  <c r="Z81" i="9"/>
  <c r="Z82" i="9"/>
  <c r="Z83" i="9"/>
  <c r="Z84" i="9"/>
  <c r="Z85" i="9"/>
  <c r="Z86" i="9"/>
  <c r="Z87" i="9"/>
  <c r="Z88" i="9"/>
  <c r="Z89" i="9"/>
  <c r="Z90" i="9"/>
  <c r="Z91" i="9"/>
  <c r="Z92" i="9"/>
  <c r="Z93" i="9"/>
  <c r="AA93" i="9" s="1"/>
  <c r="AB93" i="9" s="1"/>
  <c r="Z94" i="9"/>
  <c r="Z95" i="9"/>
  <c r="Z96" i="9"/>
  <c r="AA96" i="9" s="1"/>
  <c r="AB96" i="9" s="1"/>
  <c r="Z97" i="9"/>
  <c r="Z98" i="9"/>
  <c r="Z99" i="9"/>
  <c r="Z100" i="9"/>
  <c r="AA100" i="9" s="1"/>
  <c r="AB100" i="9" s="1"/>
  <c r="Z101" i="9"/>
  <c r="Z102" i="9"/>
  <c r="Z103" i="9"/>
  <c r="Z104" i="9"/>
  <c r="AA69" i="9"/>
  <c r="AB69" i="9" s="1"/>
  <c r="AA70" i="9"/>
  <c r="AB70" i="9" s="1"/>
  <c r="AA71" i="9"/>
  <c r="AB71" i="9" s="1"/>
  <c r="AA72" i="9"/>
  <c r="AB72" i="9" s="1"/>
  <c r="AA73" i="9"/>
  <c r="AB73" i="9" s="1"/>
  <c r="AA74" i="9"/>
  <c r="AB74" i="9" s="1"/>
  <c r="AA75" i="9"/>
  <c r="AB75" i="9" s="1"/>
  <c r="AA76" i="9"/>
  <c r="AB76" i="9" s="1"/>
  <c r="AA77" i="9"/>
  <c r="AB77" i="9" s="1"/>
  <c r="AA78" i="9"/>
  <c r="AB78" i="9" s="1"/>
  <c r="AA79" i="9"/>
  <c r="AA83" i="9"/>
  <c r="AB83" i="9" s="1"/>
  <c r="AA84" i="9"/>
  <c r="AB84" i="9" s="1"/>
  <c r="AA87" i="9"/>
  <c r="AB87" i="9" s="1"/>
  <c r="AA88" i="9"/>
  <c r="AB88" i="9" s="1"/>
  <c r="AA91" i="9"/>
  <c r="AB91" i="9" s="1"/>
  <c r="AA92" i="9"/>
  <c r="AB92" i="9" s="1"/>
  <c r="AA99" i="9"/>
  <c r="AB99" i="9" s="1"/>
  <c r="AB79" i="9"/>
  <c r="AD69" i="9"/>
  <c r="AD70" i="9"/>
  <c r="AD71" i="9"/>
  <c r="AD72" i="9"/>
  <c r="AD73" i="9"/>
  <c r="AD74" i="9"/>
  <c r="AD75" i="9"/>
  <c r="AD76" i="9"/>
  <c r="AD77" i="9"/>
  <c r="AD78" i="9"/>
  <c r="AD79" i="9"/>
  <c r="AD80" i="9"/>
  <c r="AD81" i="9"/>
  <c r="AD82" i="9"/>
  <c r="AD83" i="9"/>
  <c r="AD84" i="9"/>
  <c r="AD85" i="9"/>
  <c r="AD86" i="9"/>
  <c r="AD87" i="9"/>
  <c r="AD88" i="9"/>
  <c r="AD89" i="9"/>
  <c r="AD90" i="9"/>
  <c r="AD91" i="9"/>
  <c r="AD92" i="9"/>
  <c r="AD93" i="9"/>
  <c r="AD94" i="9"/>
  <c r="AD95" i="9"/>
  <c r="AD96" i="9"/>
  <c r="AD97" i="9"/>
  <c r="AD98" i="9"/>
  <c r="AD99" i="9"/>
  <c r="AD100" i="9"/>
  <c r="AD101" i="9"/>
  <c r="AD102" i="9"/>
  <c r="AD103" i="9"/>
  <c r="AD104" i="9"/>
  <c r="T105" i="9"/>
  <c r="T106" i="9"/>
  <c r="T107" i="9"/>
  <c r="T108" i="9"/>
  <c r="T109" i="9"/>
  <c r="T110" i="9"/>
  <c r="T111" i="9"/>
  <c r="T112" i="9"/>
  <c r="T113" i="9"/>
  <c r="T114" i="9"/>
  <c r="T115" i="9"/>
  <c r="T116" i="9"/>
  <c r="T117" i="9"/>
  <c r="T118" i="9"/>
  <c r="T119" i="9"/>
  <c r="T120" i="9"/>
  <c r="T121" i="9"/>
  <c r="T122" i="9"/>
  <c r="T123" i="9"/>
  <c r="T124" i="9"/>
  <c r="T125" i="9"/>
  <c r="T126" i="9"/>
  <c r="T127" i="9"/>
  <c r="T128" i="9"/>
  <c r="T129" i="9"/>
  <c r="T130" i="9"/>
  <c r="T131" i="9"/>
  <c r="T132" i="9"/>
  <c r="T133" i="9"/>
  <c r="T134" i="9"/>
  <c r="T135" i="9"/>
  <c r="T136" i="9"/>
  <c r="T137" i="9"/>
  <c r="T138" i="9"/>
  <c r="T139" i="9"/>
  <c r="T140"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V105" i="9"/>
  <c r="V106" i="9"/>
  <c r="V107" i="9"/>
  <c r="V108" i="9"/>
  <c r="V109" i="9"/>
  <c r="V110" i="9"/>
  <c r="V111" i="9"/>
  <c r="V112" i="9"/>
  <c r="V113" i="9"/>
  <c r="V114" i="9"/>
  <c r="V115" i="9"/>
  <c r="V116" i="9"/>
  <c r="V117" i="9"/>
  <c r="V118" i="9"/>
  <c r="V119" i="9"/>
  <c r="V120" i="9"/>
  <c r="V121" i="9"/>
  <c r="V122" i="9"/>
  <c r="V123" i="9"/>
  <c r="V124" i="9"/>
  <c r="V125" i="9"/>
  <c r="V126" i="9"/>
  <c r="V127" i="9"/>
  <c r="V128" i="9"/>
  <c r="V129" i="9"/>
  <c r="V130" i="9"/>
  <c r="V131" i="9"/>
  <c r="V132" i="9"/>
  <c r="V133" i="9"/>
  <c r="V134" i="9"/>
  <c r="V135" i="9"/>
  <c r="V136" i="9"/>
  <c r="V137" i="9"/>
  <c r="V138" i="9"/>
  <c r="V139" i="9"/>
  <c r="V140" i="9"/>
  <c r="W105" i="9"/>
  <c r="W106" i="9"/>
  <c r="W107" i="9"/>
  <c r="W108" i="9"/>
  <c r="W109" i="9"/>
  <c r="W110" i="9"/>
  <c r="W111" i="9"/>
  <c r="W112" i="9"/>
  <c r="W113" i="9"/>
  <c r="W114" i="9"/>
  <c r="W115" i="9"/>
  <c r="W116" i="9"/>
  <c r="W117" i="9"/>
  <c r="W118" i="9"/>
  <c r="W119" i="9"/>
  <c r="W120" i="9"/>
  <c r="W121" i="9"/>
  <c r="W122" i="9"/>
  <c r="W123" i="9"/>
  <c r="W124" i="9"/>
  <c r="W125" i="9"/>
  <c r="W126" i="9"/>
  <c r="W127" i="9"/>
  <c r="W128" i="9"/>
  <c r="W129" i="9"/>
  <c r="W130" i="9"/>
  <c r="W131" i="9"/>
  <c r="W132" i="9"/>
  <c r="W133" i="9"/>
  <c r="W134" i="9"/>
  <c r="W135" i="9"/>
  <c r="W136" i="9"/>
  <c r="W137" i="9"/>
  <c r="W138" i="9"/>
  <c r="W139" i="9"/>
  <c r="W140" i="9"/>
  <c r="X105" i="9"/>
  <c r="X106" i="9"/>
  <c r="X107" i="9"/>
  <c r="X108" i="9"/>
  <c r="X109" i="9"/>
  <c r="X110" i="9"/>
  <c r="X111" i="9"/>
  <c r="X112" i="9"/>
  <c r="X113" i="9"/>
  <c r="X114" i="9"/>
  <c r="X115" i="9"/>
  <c r="X116" i="9"/>
  <c r="X117" i="9"/>
  <c r="X118" i="9"/>
  <c r="X119" i="9"/>
  <c r="X120" i="9"/>
  <c r="X121" i="9"/>
  <c r="X122" i="9"/>
  <c r="X123" i="9"/>
  <c r="X124" i="9"/>
  <c r="X125" i="9"/>
  <c r="X126" i="9"/>
  <c r="X127" i="9"/>
  <c r="X128" i="9"/>
  <c r="X129" i="9"/>
  <c r="X130" i="9"/>
  <c r="X131" i="9"/>
  <c r="X132" i="9"/>
  <c r="X133" i="9"/>
  <c r="X134" i="9"/>
  <c r="X135" i="9"/>
  <c r="X136" i="9"/>
  <c r="X137" i="9"/>
  <c r="X138" i="9"/>
  <c r="X139" i="9"/>
  <c r="X140" i="9"/>
  <c r="Y105" i="9"/>
  <c r="Y106" i="9"/>
  <c r="Y107" i="9"/>
  <c r="Y108" i="9"/>
  <c r="Y109" i="9"/>
  <c r="Y110" i="9"/>
  <c r="Y111" i="9"/>
  <c r="Y112" i="9"/>
  <c r="Y113" i="9"/>
  <c r="Y114" i="9"/>
  <c r="Y115" i="9"/>
  <c r="Y116" i="9"/>
  <c r="Y117" i="9"/>
  <c r="Y118" i="9"/>
  <c r="Y119" i="9"/>
  <c r="Y120" i="9"/>
  <c r="Y121" i="9"/>
  <c r="Y122" i="9"/>
  <c r="Y123" i="9"/>
  <c r="Y124" i="9"/>
  <c r="Y125" i="9"/>
  <c r="Y126" i="9"/>
  <c r="Y127" i="9"/>
  <c r="Y128" i="9"/>
  <c r="Y129" i="9"/>
  <c r="Y130" i="9"/>
  <c r="Y131" i="9"/>
  <c r="Y132" i="9"/>
  <c r="Y133" i="9"/>
  <c r="Y134" i="9"/>
  <c r="Y135" i="9"/>
  <c r="Y136" i="9"/>
  <c r="Y137" i="9"/>
  <c r="Y138" i="9"/>
  <c r="Y139" i="9"/>
  <c r="Y140" i="9"/>
  <c r="Z105" i="9"/>
  <c r="Z106" i="9"/>
  <c r="AA106" i="9" s="1"/>
  <c r="AB106" i="9" s="1"/>
  <c r="Z107" i="9"/>
  <c r="Z108" i="9"/>
  <c r="Z109" i="9"/>
  <c r="Z110" i="9"/>
  <c r="Z111" i="9"/>
  <c r="Z112" i="9"/>
  <c r="Z113" i="9"/>
  <c r="Z114" i="9"/>
  <c r="Z115" i="9"/>
  <c r="AA115" i="9" s="1"/>
  <c r="AB115" i="9" s="1"/>
  <c r="Z116" i="9"/>
  <c r="Z117" i="9"/>
  <c r="Z118" i="9"/>
  <c r="Z119" i="9"/>
  <c r="Z120" i="9"/>
  <c r="Z121" i="9"/>
  <c r="Z122" i="9"/>
  <c r="Z123" i="9"/>
  <c r="Z124" i="9"/>
  <c r="Z125" i="9"/>
  <c r="Z126" i="9"/>
  <c r="Z127" i="9"/>
  <c r="Z128" i="9"/>
  <c r="Z129" i="9"/>
  <c r="Z130" i="9"/>
  <c r="Z131" i="9"/>
  <c r="Z132" i="9"/>
  <c r="Z133" i="9"/>
  <c r="Z134" i="9"/>
  <c r="Z135" i="9"/>
  <c r="Z136" i="9"/>
  <c r="Z137" i="9"/>
  <c r="Z138" i="9"/>
  <c r="Z139" i="9"/>
  <c r="Z140" i="9"/>
  <c r="AD105" i="9"/>
  <c r="AD106" i="9"/>
  <c r="AD107" i="9"/>
  <c r="AD108" i="9"/>
  <c r="AD109" i="9"/>
  <c r="AD110" i="9"/>
  <c r="AD111" i="9"/>
  <c r="AD112" i="9"/>
  <c r="AD113" i="9"/>
  <c r="AD114" i="9"/>
  <c r="AD115" i="9"/>
  <c r="AD116" i="9"/>
  <c r="AD117" i="9"/>
  <c r="AD118" i="9"/>
  <c r="AD119" i="9"/>
  <c r="AD120" i="9"/>
  <c r="AD121" i="9"/>
  <c r="AD122" i="9"/>
  <c r="AD123" i="9"/>
  <c r="AD124" i="9"/>
  <c r="AD125" i="9"/>
  <c r="AD126" i="9"/>
  <c r="AD127" i="9"/>
  <c r="AD128" i="9"/>
  <c r="AD129" i="9"/>
  <c r="AD130" i="9"/>
  <c r="AD131" i="9"/>
  <c r="AD132" i="9"/>
  <c r="AD133" i="9"/>
  <c r="AD134" i="9"/>
  <c r="AD135" i="9"/>
  <c r="AD136" i="9"/>
  <c r="AD137" i="9"/>
  <c r="AD138" i="9"/>
  <c r="AD139" i="9"/>
  <c r="AD140" i="9"/>
  <c r="T141" i="9"/>
  <c r="T142" i="9"/>
  <c r="T143" i="9"/>
  <c r="T144" i="9"/>
  <c r="T145" i="9"/>
  <c r="T146" i="9"/>
  <c r="T147" i="9"/>
  <c r="T148" i="9"/>
  <c r="T149" i="9"/>
  <c r="T150" i="9"/>
  <c r="T151" i="9"/>
  <c r="T152" i="9"/>
  <c r="U141" i="9"/>
  <c r="U142" i="9"/>
  <c r="U143" i="9"/>
  <c r="U144" i="9"/>
  <c r="U145" i="9"/>
  <c r="U146" i="9"/>
  <c r="U147" i="9"/>
  <c r="U148" i="9"/>
  <c r="U149" i="9"/>
  <c r="U150" i="9"/>
  <c r="U151" i="9"/>
  <c r="U152" i="9"/>
  <c r="V141" i="9"/>
  <c r="V142" i="9"/>
  <c r="V143" i="9"/>
  <c r="V144" i="9"/>
  <c r="V145" i="9"/>
  <c r="V146" i="9"/>
  <c r="V147" i="9"/>
  <c r="V148" i="9"/>
  <c r="V149" i="9"/>
  <c r="V150" i="9"/>
  <c r="V151" i="9"/>
  <c r="V152" i="9"/>
  <c r="W141" i="9"/>
  <c r="W142" i="9"/>
  <c r="W143" i="9"/>
  <c r="W144" i="9"/>
  <c r="W145" i="9"/>
  <c r="W146" i="9"/>
  <c r="W147" i="9"/>
  <c r="W148" i="9"/>
  <c r="W149" i="9"/>
  <c r="W150" i="9"/>
  <c r="W151" i="9"/>
  <c r="W152" i="9"/>
  <c r="X141" i="9"/>
  <c r="X142" i="9"/>
  <c r="X143" i="9"/>
  <c r="X144" i="9"/>
  <c r="X145" i="9"/>
  <c r="X146" i="9"/>
  <c r="X147" i="9"/>
  <c r="X148" i="9"/>
  <c r="X149" i="9"/>
  <c r="X150" i="9"/>
  <c r="X151" i="9"/>
  <c r="X152" i="9"/>
  <c r="Y141" i="9"/>
  <c r="Y142" i="9"/>
  <c r="Y143" i="9"/>
  <c r="Y144" i="9"/>
  <c r="Y145" i="9"/>
  <c r="Y146" i="9"/>
  <c r="Y147" i="9"/>
  <c r="Y148" i="9"/>
  <c r="Y149" i="9"/>
  <c r="Y150" i="9"/>
  <c r="Y151" i="9"/>
  <c r="Y152" i="9"/>
  <c r="Z141" i="9"/>
  <c r="Z142" i="9"/>
  <c r="Z143" i="9"/>
  <c r="Z144" i="9"/>
  <c r="Z145" i="9"/>
  <c r="Z146" i="9"/>
  <c r="Z147" i="9"/>
  <c r="Z148" i="9"/>
  <c r="Z149" i="9"/>
  <c r="Z150" i="9"/>
  <c r="Z151" i="9"/>
  <c r="Z152" i="9"/>
  <c r="AA141" i="9"/>
  <c r="AB141" i="9" s="1"/>
  <c r="AA142" i="9"/>
  <c r="AB142" i="9" s="1"/>
  <c r="AA143" i="9"/>
  <c r="AB143" i="9" s="1"/>
  <c r="AD141" i="9"/>
  <c r="AD142" i="9"/>
  <c r="AD143" i="9"/>
  <c r="AD144" i="9"/>
  <c r="AD145" i="9"/>
  <c r="AD146" i="9"/>
  <c r="AD147" i="9"/>
  <c r="AD148" i="9"/>
  <c r="AD149" i="9"/>
  <c r="AD150" i="9"/>
  <c r="AD151" i="9"/>
  <c r="AD152" i="9"/>
  <c r="L19" i="3"/>
  <c r="L20" i="3"/>
  <c r="H19" i="3"/>
  <c r="H20" i="3"/>
  <c r="F19" i="3"/>
  <c r="R19" i="3" s="1"/>
  <c r="F20" i="3"/>
  <c r="R20" i="3" s="1"/>
  <c r="F21" i="3"/>
  <c r="F22" i="3"/>
  <c r="F23" i="3"/>
  <c r="F24" i="3"/>
  <c r="AB31" i="1"/>
  <c r="B19" i="13" s="1"/>
  <c r="AB32" i="1"/>
  <c r="B21" i="13" s="1"/>
  <c r="AM32" i="1"/>
  <c r="AL32" i="1"/>
  <c r="AM31" i="1"/>
  <c r="AL31" i="1"/>
  <c r="AM30" i="1"/>
  <c r="AL30" i="1"/>
  <c r="K31" i="1"/>
  <c r="K32" i="1"/>
  <c r="AA94" i="9" l="1"/>
  <c r="AB94" i="9" s="1"/>
  <c r="AA86" i="9"/>
  <c r="AB86" i="9" s="1"/>
  <c r="AA82" i="9"/>
  <c r="AB82" i="9" s="1"/>
  <c r="AA89" i="9"/>
  <c r="AB89" i="9" s="1"/>
  <c r="AA85" i="9"/>
  <c r="AB85" i="9" s="1"/>
  <c r="AA81" i="9"/>
  <c r="AB81" i="9" s="1"/>
  <c r="AA110" i="9"/>
  <c r="AB110" i="9" s="1"/>
  <c r="AA103" i="9"/>
  <c r="AB103" i="9" s="1"/>
  <c r="AA95" i="9"/>
  <c r="AB95" i="9" s="1"/>
  <c r="AA98" i="9"/>
  <c r="AB98" i="9" s="1"/>
  <c r="AA97" i="9"/>
  <c r="AB97" i="9" s="1"/>
  <c r="AA101" i="9"/>
  <c r="AB101" i="9" s="1"/>
  <c r="AA104" i="9"/>
  <c r="AB104" i="9" s="1"/>
  <c r="AA108" i="9"/>
  <c r="AB108" i="9" s="1"/>
  <c r="AA109" i="9"/>
  <c r="AB109" i="9" s="1"/>
  <c r="AA111" i="9"/>
  <c r="AB111" i="9" s="1"/>
  <c r="AA107" i="9"/>
  <c r="AB107" i="9" s="1"/>
  <c r="AA102" i="9"/>
  <c r="AB102" i="9" s="1"/>
  <c r="AA105" i="9"/>
  <c r="AB105" i="9" s="1"/>
  <c r="AA145" i="9"/>
  <c r="AB145" i="9" s="1"/>
  <c r="AA125" i="9"/>
  <c r="AB125" i="9" s="1"/>
  <c r="AA149" i="9"/>
  <c r="AB149" i="9" s="1"/>
  <c r="AA148" i="9"/>
  <c r="AB148" i="9" s="1"/>
  <c r="AA151" i="9"/>
  <c r="AB151" i="9" s="1"/>
  <c r="AA147" i="9"/>
  <c r="AB147" i="9" s="1"/>
  <c r="AA150" i="9"/>
  <c r="AB150" i="9" s="1"/>
  <c r="AA146" i="9"/>
  <c r="AB146" i="9" s="1"/>
  <c r="AA133" i="9"/>
  <c r="AB133" i="9" s="1"/>
  <c r="AA117" i="9"/>
  <c r="AB117" i="9" s="1"/>
  <c r="AA113" i="9"/>
  <c r="AB113" i="9" s="1"/>
  <c r="AA144" i="9"/>
  <c r="AB144" i="9" s="1"/>
  <c r="AA129" i="9"/>
  <c r="AB129" i="9" s="1"/>
  <c r="AA121" i="9"/>
  <c r="AB121" i="9" s="1"/>
  <c r="AA137" i="9"/>
  <c r="AB137" i="9" s="1"/>
  <c r="AA136" i="9"/>
  <c r="AB136" i="9" s="1"/>
  <c r="AA128" i="9"/>
  <c r="AB128" i="9" s="1"/>
  <c r="AA124" i="9"/>
  <c r="AB124" i="9" s="1"/>
  <c r="AA116" i="9"/>
  <c r="AB116" i="9" s="1"/>
  <c r="AA135" i="9"/>
  <c r="AB135" i="9" s="1"/>
  <c r="AA123" i="9"/>
  <c r="AB123" i="9" s="1"/>
  <c r="AA131" i="9"/>
  <c r="AB131" i="9" s="1"/>
  <c r="AA119" i="9"/>
  <c r="AB119" i="9" s="1"/>
  <c r="AA138" i="9"/>
  <c r="AB138" i="9" s="1"/>
  <c r="AA134" i="9"/>
  <c r="AB134" i="9" s="1"/>
  <c r="AA130" i="9"/>
  <c r="AB130" i="9" s="1"/>
  <c r="AA126" i="9"/>
  <c r="AB126" i="9" s="1"/>
  <c r="AA122" i="9"/>
  <c r="AB122" i="9" s="1"/>
  <c r="AA118" i="9"/>
  <c r="AB118" i="9" s="1"/>
  <c r="AA114" i="9"/>
  <c r="AB114" i="9" s="1"/>
  <c r="AA140" i="9"/>
  <c r="AB140" i="9" s="1"/>
  <c r="AA132" i="9"/>
  <c r="AB132" i="9" s="1"/>
  <c r="AA120" i="9"/>
  <c r="AB120" i="9" s="1"/>
  <c r="AA139" i="9"/>
  <c r="AB139" i="9" s="1"/>
  <c r="AA127" i="9"/>
  <c r="AB127" i="9" s="1"/>
  <c r="AA112" i="9"/>
  <c r="AB112" i="9" s="1"/>
  <c r="AA48" i="9"/>
  <c r="AB48" i="9" s="1"/>
  <c r="AA47" i="9"/>
  <c r="AB47" i="9" s="1"/>
  <c r="AA46" i="9"/>
  <c r="AB46" i="9" s="1"/>
  <c r="AA44" i="9"/>
  <c r="AB44" i="9" s="1"/>
  <c r="AA60" i="9"/>
  <c r="AB60" i="9" s="1"/>
  <c r="AA64" i="9"/>
  <c r="AB64" i="9" s="1"/>
  <c r="AA56" i="9"/>
  <c r="AB56" i="9" s="1"/>
  <c r="AA67" i="9"/>
  <c r="AB67" i="9" s="1"/>
  <c r="AA63" i="9"/>
  <c r="AB63" i="9" s="1"/>
  <c r="AA59" i="9"/>
  <c r="AB59" i="9" s="1"/>
  <c r="AA55" i="9"/>
  <c r="AB55" i="9" s="1"/>
  <c r="AA51" i="9"/>
  <c r="AB51" i="9" s="1"/>
  <c r="AA42" i="9"/>
  <c r="AB42" i="9" s="1"/>
  <c r="AA43" i="9"/>
  <c r="AB43" i="9" s="1"/>
  <c r="AA41" i="9"/>
  <c r="AB41" i="9" s="1"/>
  <c r="AA54" i="9"/>
  <c r="AB54" i="9" s="1"/>
  <c r="AA58" i="9"/>
  <c r="AB58" i="9" s="1"/>
  <c r="AA66" i="9"/>
  <c r="AB66" i="9" s="1"/>
  <c r="AA62" i="9"/>
  <c r="AB62" i="9" s="1"/>
  <c r="AA50" i="9"/>
  <c r="AB50" i="9" s="1"/>
  <c r="AA65" i="9"/>
  <c r="AB65" i="9" s="1"/>
  <c r="AA61" i="9"/>
  <c r="AB61" i="9" s="1"/>
  <c r="AA57" i="9"/>
  <c r="AB57" i="9" s="1"/>
  <c r="AA53" i="9"/>
  <c r="AB53" i="9" s="1"/>
  <c r="AA49" i="9"/>
  <c r="AB49" i="9" s="1"/>
  <c r="AA152" i="9"/>
  <c r="AB152" i="9" s="1"/>
  <c r="AA40" i="9"/>
  <c r="AB40" i="9" s="1"/>
  <c r="AA38" i="9"/>
  <c r="AB38" i="9" s="1"/>
  <c r="AA36" i="9"/>
  <c r="AB36" i="9" s="1"/>
  <c r="AA39" i="9"/>
  <c r="AB39" i="9" s="1"/>
  <c r="AA37" i="9"/>
  <c r="AB37" i="9" s="1"/>
  <c r="Z20" i="3"/>
  <c r="AB20" i="3" s="1"/>
  <c r="AD20" i="3" s="1"/>
  <c r="AG20" i="3" s="1"/>
  <c r="N19" i="3"/>
  <c r="Z21" i="3"/>
  <c r="AB21" i="3" s="1"/>
  <c r="AD21" i="3" s="1"/>
  <c r="AV21" i="3" s="1"/>
  <c r="R21" i="3"/>
  <c r="R23" i="3"/>
  <c r="Z23" i="3"/>
  <c r="AB23" i="3" s="1"/>
  <c r="AD23" i="3" s="1"/>
  <c r="Z19" i="3"/>
  <c r="AB19" i="3" s="1"/>
  <c r="AD19" i="3" s="1"/>
  <c r="AG19" i="3" s="1"/>
  <c r="Z24" i="3"/>
  <c r="AB24" i="3" s="1"/>
  <c r="AD24" i="3" s="1"/>
  <c r="R24" i="3"/>
  <c r="R22" i="3"/>
  <c r="Z22" i="3"/>
  <c r="AB22" i="3" s="1"/>
  <c r="AD22" i="3" s="1"/>
  <c r="N20" i="3"/>
  <c r="AO21" i="3"/>
  <c r="AA28" i="9"/>
  <c r="AB28" i="9" s="1"/>
  <c r="AA34" i="9"/>
  <c r="AB34" i="9" s="1"/>
  <c r="AA31" i="9"/>
  <c r="AB31" i="9" s="1"/>
  <c r="AA27" i="9"/>
  <c r="AB27" i="9" s="1"/>
  <c r="AA33" i="9"/>
  <c r="AB33" i="9" s="1"/>
  <c r="AA30" i="9"/>
  <c r="AB30" i="9" s="1"/>
  <c r="AA26" i="9"/>
  <c r="AB26" i="9" s="1"/>
  <c r="AA32" i="9"/>
  <c r="AB32" i="9" s="1"/>
  <c r="AA29" i="9"/>
  <c r="AB29" i="9" s="1"/>
  <c r="AA25" i="9"/>
  <c r="AB25" i="9" s="1"/>
  <c r="AA24" i="9"/>
  <c r="AB24" i="9" s="1"/>
  <c r="AA23" i="9"/>
  <c r="AB23" i="9" s="1"/>
  <c r="AI20" i="3"/>
  <c r="AI19" i="3"/>
  <c r="AE20" i="3" l="1"/>
  <c r="AE21" i="3"/>
  <c r="AU21" i="3"/>
  <c r="AY21" i="3" s="1"/>
  <c r="AE19" i="3"/>
  <c r="AE23" i="3"/>
  <c r="AE24" i="3"/>
  <c r="AE22" i="3"/>
  <c r="AG22" i="3"/>
  <c r="AG23" i="3"/>
  <c r="AG24" i="3"/>
  <c r="AX20" i="3"/>
  <c r="AF20" i="3"/>
  <c r="AG21" i="3"/>
  <c r="AX19" i="3"/>
  <c r="AF19" i="3"/>
  <c r="AW21" i="3" l="1"/>
  <c r="AL29" i="1"/>
  <c r="AM137" i="1" l="1"/>
  <c r="AB29" i="1"/>
  <c r="AB30" i="1"/>
  <c r="AB137" i="1"/>
  <c r="K29" i="1"/>
  <c r="K30" i="1"/>
  <c r="K137" i="1"/>
  <c r="B15" i="13" l="1"/>
  <c r="G35" i="9"/>
  <c r="G44" i="9"/>
  <c r="G40" i="9"/>
  <c r="G23" i="9"/>
  <c r="G26" i="9"/>
  <c r="G30" i="9"/>
  <c r="G33" i="9"/>
  <c r="G37" i="9"/>
  <c r="G39" i="9"/>
  <c r="G48" i="9"/>
  <c r="G24" i="9"/>
  <c r="G27" i="9"/>
  <c r="G31" i="9"/>
  <c r="G34" i="9"/>
  <c r="G41" i="9"/>
  <c r="G43" i="9"/>
  <c r="G45" i="9"/>
  <c r="G49" i="9"/>
  <c r="G53" i="9"/>
  <c r="G57" i="9"/>
  <c r="G61" i="9"/>
  <c r="G65" i="9"/>
  <c r="G69" i="9"/>
  <c r="G73" i="9"/>
  <c r="G77" i="9"/>
  <c r="G81" i="9"/>
  <c r="G85" i="9"/>
  <c r="G89" i="9"/>
  <c r="G93" i="9"/>
  <c r="G97" i="9"/>
  <c r="G101" i="9"/>
  <c r="G108" i="9"/>
  <c r="G112" i="9"/>
  <c r="G116" i="9"/>
  <c r="G120" i="9"/>
  <c r="G124" i="9"/>
  <c r="G128" i="9"/>
  <c r="G132" i="9"/>
  <c r="G136" i="9"/>
  <c r="G140" i="9"/>
  <c r="G144" i="9"/>
  <c r="G148" i="9"/>
  <c r="G152" i="9"/>
  <c r="G25" i="9"/>
  <c r="G28" i="9"/>
  <c r="G42" i="9"/>
  <c r="G46" i="9"/>
  <c r="G50" i="9"/>
  <c r="G54" i="9"/>
  <c r="G58" i="9"/>
  <c r="G62" i="9"/>
  <c r="G66" i="9"/>
  <c r="G70" i="9"/>
  <c r="G74" i="9"/>
  <c r="G78" i="9"/>
  <c r="G82" i="9"/>
  <c r="G86" i="9"/>
  <c r="G90" i="9"/>
  <c r="G94" i="9"/>
  <c r="G98" i="9"/>
  <c r="G102" i="9"/>
  <c r="G105" i="9"/>
  <c r="G109" i="9"/>
  <c r="G113" i="9"/>
  <c r="G117" i="9"/>
  <c r="G121" i="9"/>
  <c r="G125" i="9"/>
  <c r="G129" i="9"/>
  <c r="G133" i="9"/>
  <c r="G137" i="9"/>
  <c r="G141" i="9"/>
  <c r="G145" i="9"/>
  <c r="G149" i="9"/>
  <c r="G29" i="9"/>
  <c r="G32" i="9"/>
  <c r="G36" i="9"/>
  <c r="G38" i="9"/>
  <c r="G56" i="9"/>
  <c r="G64" i="9"/>
  <c r="G72" i="9"/>
  <c r="G80" i="9"/>
  <c r="G88" i="9"/>
  <c r="G96" i="9"/>
  <c r="G104" i="9"/>
  <c r="G110" i="9"/>
  <c r="G118" i="9"/>
  <c r="G126" i="9"/>
  <c r="G134" i="9"/>
  <c r="G142" i="9"/>
  <c r="G150" i="9"/>
  <c r="G51" i="9"/>
  <c r="G59" i="9"/>
  <c r="G67" i="9"/>
  <c r="G75" i="9"/>
  <c r="G83" i="9"/>
  <c r="G91" i="9"/>
  <c r="G99" i="9"/>
  <c r="G111" i="9"/>
  <c r="G119" i="9"/>
  <c r="G127" i="9"/>
  <c r="G135" i="9"/>
  <c r="G143" i="9"/>
  <c r="G151" i="9"/>
  <c r="G47" i="9"/>
  <c r="G52" i="9"/>
  <c r="G60" i="9"/>
  <c r="G68" i="9"/>
  <c r="G76" i="9"/>
  <c r="G84" i="9"/>
  <c r="G92" i="9"/>
  <c r="G100" i="9"/>
  <c r="G106" i="9"/>
  <c r="G114" i="9"/>
  <c r="G122" i="9"/>
  <c r="G130" i="9"/>
  <c r="G138" i="9"/>
  <c r="G146" i="9"/>
  <c r="G55" i="9"/>
  <c r="G63" i="9"/>
  <c r="G71" i="9"/>
  <c r="G79" i="9"/>
  <c r="G87" i="9"/>
  <c r="G95" i="9"/>
  <c r="G103" i="9"/>
  <c r="G107" i="9"/>
  <c r="G115" i="9"/>
  <c r="G123" i="9"/>
  <c r="G131" i="9"/>
  <c r="G139" i="9"/>
  <c r="G147" i="9"/>
  <c r="G10" i="13" l="1"/>
  <c r="G7" i="13"/>
  <c r="T18" i="9" l="1"/>
  <c r="U18" i="9"/>
  <c r="V18" i="9"/>
  <c r="W18" i="9"/>
  <c r="X18" i="9"/>
  <c r="Y18" i="9"/>
  <c r="Z18" i="9"/>
  <c r="T19" i="9"/>
  <c r="U19" i="9"/>
  <c r="V19" i="9"/>
  <c r="W19" i="9"/>
  <c r="X19" i="9"/>
  <c r="Y19" i="9"/>
  <c r="Z19" i="9"/>
  <c r="T20" i="9"/>
  <c r="U20" i="9"/>
  <c r="V20" i="9"/>
  <c r="W20" i="9"/>
  <c r="X20" i="9"/>
  <c r="Y20" i="9"/>
  <c r="Z20" i="9"/>
  <c r="T21" i="9"/>
  <c r="U21" i="9"/>
  <c r="V21" i="9"/>
  <c r="W21" i="9"/>
  <c r="X21" i="9"/>
  <c r="Y21" i="9"/>
  <c r="Z21" i="9"/>
  <c r="T22" i="9"/>
  <c r="U22" i="9"/>
  <c r="V22" i="9"/>
  <c r="W22" i="9"/>
  <c r="X22" i="9"/>
  <c r="Y22" i="9"/>
  <c r="Z22" i="9"/>
  <c r="AD18" i="9"/>
  <c r="AD19" i="9"/>
  <c r="AD20" i="9"/>
  <c r="AD21" i="9"/>
  <c r="AD22" i="9"/>
  <c r="AL137" i="1"/>
  <c r="AA21" i="9" l="1"/>
  <c r="AA19" i="9"/>
  <c r="AA22" i="9"/>
  <c r="AA20" i="9"/>
  <c r="AA18" i="9"/>
  <c r="L18" i="3" l="1"/>
  <c r="H18" i="3"/>
  <c r="F18" i="3"/>
  <c r="L17" i="3"/>
  <c r="H17" i="3"/>
  <c r="F17" i="3"/>
  <c r="N18" i="3"/>
  <c r="N17" i="3"/>
  <c r="AI17" i="3"/>
  <c r="AI18" i="3"/>
  <c r="AX18" i="3" l="1"/>
  <c r="AX17" i="3"/>
  <c r="G22" i="9"/>
  <c r="G20" i="9"/>
  <c r="G18" i="9"/>
  <c r="G21" i="9"/>
  <c r="G19" i="9"/>
  <c r="Z17" i="3"/>
  <c r="AB17" i="3" s="1"/>
  <c r="AD17" i="3" s="1"/>
  <c r="AF17" i="3"/>
  <c r="Z18" i="3"/>
  <c r="AB18" i="3" s="1"/>
  <c r="AD18" i="3" s="1"/>
  <c r="AF18" i="3"/>
  <c r="R17" i="3"/>
  <c r="R18" i="3"/>
  <c r="AE18" i="3" l="1"/>
  <c r="AE17" i="3"/>
  <c r="AG17" i="3"/>
  <c r="AG18" i="3"/>
  <c r="AB21" i="9" l="1"/>
  <c r="AB19" i="9"/>
  <c r="AB22" i="9"/>
  <c r="AB20" i="9"/>
  <c r="AB18" i="9"/>
  <c r="I11" i="3"/>
  <c r="I8" i="3" l="1"/>
  <c r="J8" i="9"/>
  <c r="J12" i="9"/>
  <c r="K8" i="10"/>
  <c r="F29" i="12"/>
  <c r="F28" i="12"/>
  <c r="F23" i="12"/>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7" i="12"/>
  <c r="F56" i="12"/>
  <c r="F57" i="12"/>
  <c r="F50" i="12"/>
  <c r="F58" i="12"/>
  <c r="F66" i="12"/>
  <c r="F43" i="12"/>
  <c r="F51" i="12"/>
  <c r="F59" i="12"/>
  <c r="F63" i="12"/>
  <c r="F64" i="12"/>
  <c r="F49" i="12"/>
  <c r="F65" i="12"/>
  <c r="F52" i="12"/>
  <c r="F45" i="12"/>
  <c r="F53" i="12"/>
  <c r="F61" i="12"/>
  <c r="F55" i="12"/>
  <c r="F48" i="12"/>
  <c r="F44" i="12"/>
  <c r="F60" i="12"/>
  <c r="F46" i="12"/>
  <c r="F54" i="12"/>
  <c r="F62" i="12"/>
  <c r="F30" i="12"/>
  <c r="F32" i="12"/>
  <c r="F34" i="12"/>
  <c r="F36" i="12"/>
  <c r="F38" i="12"/>
  <c r="F40" i="12"/>
  <c r="F35" i="12"/>
  <c r="F37" i="12"/>
  <c r="F39" i="12"/>
  <c r="F41" i="12"/>
  <c r="F33" i="12"/>
  <c r="F31" i="12"/>
  <c r="F42" i="12"/>
  <c r="K10" i="10"/>
  <c r="K12" i="10"/>
  <c r="AR50" i="2"/>
  <c r="AR49" i="2"/>
  <c r="AS50" i="2"/>
  <c r="AS49" i="2"/>
  <c r="J12" i="4"/>
  <c r="J11" i="4"/>
  <c r="J10" i="4"/>
  <c r="J9" i="4"/>
  <c r="J8" i="4"/>
  <c r="K9" i="4"/>
  <c r="K10" i="4"/>
  <c r="K11" i="4"/>
  <c r="K12" i="4"/>
  <c r="K13" i="4"/>
  <c r="K8" i="4"/>
  <c r="F26" i="12"/>
  <c r="F22" i="12"/>
  <c r="F19" i="12"/>
  <c r="F27" i="12"/>
  <c r="F24" i="12"/>
  <c r="F25" i="12"/>
  <c r="F21" i="12"/>
  <c r="F18" i="12"/>
  <c r="F20" i="12"/>
  <c r="L56" i="12"/>
  <c r="L40" i="12"/>
  <c r="L51" i="12"/>
  <c r="L64" i="12"/>
  <c r="L39" i="12"/>
  <c r="L31" i="12"/>
  <c r="L42" i="12"/>
  <c r="L60" i="12"/>
  <c r="L30" i="12"/>
  <c r="L36" i="12"/>
  <c r="L48" i="12"/>
  <c r="L32" i="12"/>
  <c r="L49" i="12"/>
  <c r="L43" i="12"/>
  <c r="L65" i="12"/>
  <c r="L35" i="12"/>
  <c r="L53" i="12"/>
  <c r="L34" i="12"/>
  <c r="L66" i="12"/>
  <c r="L41" i="12"/>
  <c r="L37" i="12"/>
  <c r="L33" i="12"/>
  <c r="L62" i="12"/>
  <c r="L59" i="12"/>
  <c r="L52" i="12"/>
  <c r="L61" i="12"/>
  <c r="L50" i="12"/>
  <c r="L38" i="12"/>
  <c r="L46" i="12"/>
  <c r="L54" i="12"/>
  <c r="L63" i="12"/>
  <c r="L55" i="12"/>
  <c r="L47" i="12"/>
  <c r="L58" i="12"/>
  <c r="L45" i="12"/>
  <c r="L44" i="12"/>
  <c r="L57" i="12"/>
  <c r="R37" i="12"/>
  <c r="R45" i="12"/>
  <c r="R36" i="12"/>
  <c r="R64" i="12"/>
  <c r="R56" i="12"/>
  <c r="R48" i="12"/>
  <c r="R32" i="12"/>
  <c r="R62" i="12"/>
  <c r="R54" i="12"/>
  <c r="R46" i="12"/>
  <c r="R30" i="12"/>
  <c r="R65" i="12"/>
  <c r="R57" i="12"/>
  <c r="R42" i="12"/>
  <c r="R43" i="12"/>
  <c r="R59" i="12"/>
  <c r="R47" i="12"/>
  <c r="R63" i="12"/>
  <c r="R33" i="12"/>
  <c r="R49" i="12"/>
  <c r="R44" i="12"/>
  <c r="R60" i="12"/>
  <c r="R40" i="12"/>
  <c r="R58" i="12"/>
  <c r="R38" i="12"/>
  <c r="R61" i="12"/>
  <c r="R35" i="12"/>
  <c r="R51" i="12"/>
  <c r="R34" i="12"/>
  <c r="R39" i="12"/>
  <c r="R55" i="12"/>
  <c r="R41" i="12"/>
  <c r="R31" i="12"/>
  <c r="R52" i="12"/>
  <c r="R66" i="12"/>
  <c r="R50" i="12"/>
  <c r="R53" i="12"/>
  <c r="AE35" i="9" l="1"/>
  <c r="AK25" i="3" s="1"/>
  <c r="AM25" i="3" s="1"/>
  <c r="AE68" i="9"/>
  <c r="AE47" i="9"/>
  <c r="AE82" i="9"/>
  <c r="AE102" i="9"/>
  <c r="AE150" i="9"/>
  <c r="AE108" i="9"/>
  <c r="AE67" i="9"/>
  <c r="AE46" i="9"/>
  <c r="AE48" i="9"/>
  <c r="AE94" i="9"/>
  <c r="AE78" i="9"/>
  <c r="AE98" i="9"/>
  <c r="AE146" i="9"/>
  <c r="AE132" i="9"/>
  <c r="AE116" i="9"/>
  <c r="AE51" i="9"/>
  <c r="AE45" i="9"/>
  <c r="AE90" i="9"/>
  <c r="AE74" i="9"/>
  <c r="AE142" i="9"/>
  <c r="AE128" i="9"/>
  <c r="AE112" i="9"/>
  <c r="AE52" i="9"/>
  <c r="AE63" i="9"/>
  <c r="AE86" i="9"/>
  <c r="AE136" i="9"/>
  <c r="AE93" i="9"/>
  <c r="AE77" i="9"/>
  <c r="AE40" i="9"/>
  <c r="AE144" i="9"/>
  <c r="AE135" i="9"/>
  <c r="AE119" i="9"/>
  <c r="AE88" i="9"/>
  <c r="AE72" i="9"/>
  <c r="AE39" i="9"/>
  <c r="AE147" i="9"/>
  <c r="AE138" i="9"/>
  <c r="AE122" i="9"/>
  <c r="AE91" i="9"/>
  <c r="AE75" i="9"/>
  <c r="AE70" i="9"/>
  <c r="AE124" i="9"/>
  <c r="AE141" i="9"/>
  <c r="AE149" i="9"/>
  <c r="AE89" i="9"/>
  <c r="AE73" i="9"/>
  <c r="AE115" i="9"/>
  <c r="AE131" i="9"/>
  <c r="AE111" i="9"/>
  <c r="AE84" i="9"/>
  <c r="AE104" i="9"/>
  <c r="AE143" i="9"/>
  <c r="AE134" i="9"/>
  <c r="AE118" i="9"/>
  <c r="AE87" i="9"/>
  <c r="AE71" i="9"/>
  <c r="AE41" i="9"/>
  <c r="AE105" i="9"/>
  <c r="AE125" i="9"/>
  <c r="AE120" i="9"/>
  <c r="AE145" i="9"/>
  <c r="AE85" i="9"/>
  <c r="AE69" i="9"/>
  <c r="AE107" i="9"/>
  <c r="AE127" i="9"/>
  <c r="AE96" i="9"/>
  <c r="AE80" i="9"/>
  <c r="AE100" i="9"/>
  <c r="AE110" i="9"/>
  <c r="AE130" i="9"/>
  <c r="AE114" i="9"/>
  <c r="AE83" i="9"/>
  <c r="AE103" i="9"/>
  <c r="AE38" i="9"/>
  <c r="AK28" i="3" s="1"/>
  <c r="AM28" i="3" s="1"/>
  <c r="AE137" i="9"/>
  <c r="AE121" i="9"/>
  <c r="AE140" i="9"/>
  <c r="AE97" i="9"/>
  <c r="AE81" i="9"/>
  <c r="AE101" i="9"/>
  <c r="AE148" i="9"/>
  <c r="AE139" i="9"/>
  <c r="AE123" i="9"/>
  <c r="AE92" i="9"/>
  <c r="AE76" i="9"/>
  <c r="AE151" i="9"/>
  <c r="AE106" i="9"/>
  <c r="AE126" i="9"/>
  <c r="AE95" i="9"/>
  <c r="AE79" i="9"/>
  <c r="AE99" i="9"/>
  <c r="AE109" i="9"/>
  <c r="AE113" i="9"/>
  <c r="AE133" i="9"/>
  <c r="AE44" i="9"/>
  <c r="AE129" i="9"/>
  <c r="AE117" i="9"/>
  <c r="AE25" i="9"/>
  <c r="AK20" i="3" s="1"/>
  <c r="AM20" i="3" s="1"/>
  <c r="AE23" i="9"/>
  <c r="AE29" i="9"/>
  <c r="AE50" i="9"/>
  <c r="AE66" i="9"/>
  <c r="AE152" i="9"/>
  <c r="AE24" i="9"/>
  <c r="AE26" i="9"/>
  <c r="AE30" i="9"/>
  <c r="AE33" i="9"/>
  <c r="AE58" i="9"/>
  <c r="AE61" i="9"/>
  <c r="AE56" i="9"/>
  <c r="AE43" i="9"/>
  <c r="AK30" i="3" s="1"/>
  <c r="AM30" i="3" s="1"/>
  <c r="AE32" i="9"/>
  <c r="AE31" i="9"/>
  <c r="AE34" i="9"/>
  <c r="AE42" i="9"/>
  <c r="AE36" i="9"/>
  <c r="AK26" i="3" s="1"/>
  <c r="AM26" i="3" s="1"/>
  <c r="AE62" i="9"/>
  <c r="AE49" i="9"/>
  <c r="AE60" i="9"/>
  <c r="AE37" i="9"/>
  <c r="AK27" i="3" s="1"/>
  <c r="AM27" i="3" s="1"/>
  <c r="AE55" i="9"/>
  <c r="AE27" i="9"/>
  <c r="AE28" i="9"/>
  <c r="AE57" i="9"/>
  <c r="AE59" i="9"/>
  <c r="AE54" i="9"/>
  <c r="AE65" i="9"/>
  <c r="AE53" i="9"/>
  <c r="AE64" i="9"/>
  <c r="AE19" i="9"/>
  <c r="AE20" i="9"/>
  <c r="AE21" i="9"/>
  <c r="AE18" i="9"/>
  <c r="AE22" i="9"/>
  <c r="L21" i="12"/>
  <c r="L27" i="12"/>
  <c r="L26" i="12"/>
  <c r="L29" i="12"/>
  <c r="L25" i="12"/>
  <c r="L18" i="12"/>
  <c r="L20" i="12"/>
  <c r="L22" i="12"/>
  <c r="L23" i="12"/>
  <c r="L28" i="12"/>
  <c r="L24" i="12"/>
  <c r="AK31" i="3" l="1"/>
  <c r="AM31" i="3" s="1"/>
  <c r="AU31" i="3" s="1"/>
  <c r="AK24" i="3"/>
  <c r="AM24" i="3" s="1"/>
  <c r="AV24" i="3" s="1"/>
  <c r="AO27" i="3"/>
  <c r="AV27" i="3"/>
  <c r="AU27" i="3"/>
  <c r="AK22" i="3"/>
  <c r="AM22" i="3" s="1"/>
  <c r="AK19" i="3"/>
  <c r="AM19" i="3" s="1"/>
  <c r="AV26" i="3"/>
  <c r="AU26" i="3"/>
  <c r="AO26" i="3"/>
  <c r="AV30" i="3"/>
  <c r="AO30" i="3"/>
  <c r="AU30" i="3"/>
  <c r="AK29" i="3"/>
  <c r="AM29" i="3" s="1"/>
  <c r="AK23" i="3"/>
  <c r="AM23" i="3" s="1"/>
  <c r="AO20" i="3"/>
  <c r="AV20" i="3"/>
  <c r="AU20" i="3"/>
  <c r="AO24" i="3"/>
  <c r="AO28" i="3"/>
  <c r="AU28" i="3"/>
  <c r="AV28" i="3"/>
  <c r="AU25" i="3"/>
  <c r="AO25" i="3"/>
  <c r="AV25" i="3"/>
  <c r="AK32" i="3"/>
  <c r="AM32" i="3" s="1"/>
  <c r="AK18" i="3"/>
  <c r="AM18" i="3" s="1"/>
  <c r="AK17" i="3"/>
  <c r="AM17" i="3" s="1"/>
  <c r="R28" i="12"/>
  <c r="R29" i="12"/>
  <c r="L19" i="12"/>
  <c r="AO31" i="3" l="1"/>
  <c r="AV31" i="3"/>
  <c r="AY31" i="3" s="1"/>
  <c r="AU24" i="3"/>
  <c r="AW24" i="3" s="1"/>
  <c r="AW25" i="3"/>
  <c r="AW28" i="3"/>
  <c r="AY28" i="3"/>
  <c r="AO23" i="3"/>
  <c r="AV23" i="3"/>
  <c r="AU23" i="3"/>
  <c r="AO22" i="3"/>
  <c r="AU22" i="3"/>
  <c r="AV22" i="3"/>
  <c r="AW20" i="3"/>
  <c r="AY20" i="3"/>
  <c r="AO29" i="3"/>
  <c r="AU29" i="3"/>
  <c r="AV29" i="3"/>
  <c r="AY27" i="3"/>
  <c r="AW27" i="3"/>
  <c r="AY25" i="3"/>
  <c r="AY30" i="3"/>
  <c r="AW30" i="3"/>
  <c r="AW26" i="3"/>
  <c r="AY26" i="3"/>
  <c r="AW31" i="3"/>
  <c r="AV19" i="3"/>
  <c r="AU19" i="3"/>
  <c r="AO19" i="3"/>
  <c r="AO32" i="3"/>
  <c r="AV32" i="3"/>
  <c r="AU32" i="3"/>
  <c r="AO18" i="3"/>
  <c r="AU18" i="3"/>
  <c r="AV18" i="3"/>
  <c r="AO17" i="3"/>
  <c r="AU17" i="3"/>
  <c r="AV17" i="3"/>
  <c r="R27" i="12"/>
  <c r="R26" i="12"/>
  <c r="R21" i="12"/>
  <c r="R24" i="12"/>
  <c r="R20" i="12"/>
  <c r="R25" i="12"/>
  <c r="R23" i="12"/>
  <c r="R19" i="12"/>
  <c r="R22" i="12"/>
  <c r="R18" i="12"/>
  <c r="AY24" i="3" l="1"/>
  <c r="AW29" i="3"/>
  <c r="AY29" i="3"/>
  <c r="AY22" i="3"/>
  <c r="AW22" i="3"/>
  <c r="AW19" i="3"/>
  <c r="AY19" i="3"/>
  <c r="AW23" i="3"/>
  <c r="AY23" i="3"/>
  <c r="AY32" i="3"/>
  <c r="AW32" i="3"/>
  <c r="AY18" i="3"/>
  <c r="AW18" i="3"/>
  <c r="AW17" i="3"/>
  <c r="AY17" i="3"/>
  <c r="I33" i="10"/>
  <c r="I34" i="10"/>
  <c r="M22" i="10"/>
  <c r="S23" i="10"/>
  <c r="V24" i="10"/>
  <c r="J36" i="10"/>
  <c r="K23" i="10"/>
  <c r="W22" i="10"/>
  <c r="L25" i="10"/>
  <c r="I24" i="10"/>
  <c r="J33" i="10"/>
  <c r="K24" i="10"/>
  <c r="K25" i="10"/>
  <c r="J23" i="10"/>
  <c r="T32" i="10"/>
  <c r="K34" i="10"/>
  <c r="S34" i="10"/>
  <c r="K32" i="10"/>
  <c r="U25" i="10"/>
  <c r="M25" i="10"/>
  <c r="S33" i="10"/>
  <c r="K35" i="10"/>
  <c r="V25" i="10"/>
  <c r="U24" i="10"/>
  <c r="W24" i="10"/>
  <c r="I36" i="10"/>
  <c r="T24" i="10"/>
  <c r="U33" i="10"/>
  <c r="M26" i="10"/>
  <c r="U32" i="10"/>
  <c r="T26" i="10"/>
  <c r="V26" i="10"/>
  <c r="W23" i="10"/>
  <c r="L24" i="10"/>
  <c r="S25" i="10"/>
  <c r="J26" i="10"/>
  <c r="J32" i="10"/>
  <c r="U26" i="10"/>
  <c r="V23" i="10"/>
  <c r="J34" i="10"/>
  <c r="J25" i="10"/>
  <c r="L26" i="10"/>
  <c r="J24" i="10"/>
  <c r="K22" i="10"/>
  <c r="W26" i="10"/>
  <c r="I35" i="10"/>
  <c r="U23" i="10"/>
  <c r="S36" i="10"/>
  <c r="J35" i="10"/>
  <c r="S22" i="10"/>
  <c r="T34" i="10"/>
  <c r="T36" i="10"/>
  <c r="T25" i="10"/>
  <c r="K36" i="10"/>
  <c r="L23" i="10"/>
  <c r="U36" i="10"/>
  <c r="M23" i="10"/>
  <c r="U34" i="10"/>
  <c r="K26" i="10"/>
  <c r="U22" i="10"/>
  <c r="L22" i="10"/>
  <c r="I23" i="10"/>
  <c r="S32" i="10"/>
  <c r="K33" i="10"/>
  <c r="T23" i="10"/>
  <c r="I32" i="10"/>
  <c r="S26" i="10"/>
  <c r="U35" i="10"/>
  <c r="M24" i="10"/>
  <c r="S35" i="10"/>
  <c r="T35" i="10"/>
  <c r="S24" i="10"/>
  <c r="T22" i="10"/>
  <c r="I26" i="10"/>
  <c r="V22" i="10"/>
  <c r="T33" i="10"/>
  <c r="I22" i="10"/>
  <c r="I25" i="10"/>
  <c r="J22" i="10"/>
  <c r="W2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tc={F4500B17-4E83-43E4-83A4-325B456BEEF3}</author>
  </authors>
  <commentList>
    <comment ref="K14" authorId="0" shapeId="0" xr:uid="{00000000-0006-0000-0000-000001000000}">
      <text>
        <r>
          <rPr>
            <b/>
            <sz val="9"/>
            <color indexed="81"/>
            <rFont val="Tahoma"/>
            <family val="2"/>
          </rPr>
          <t>Fecha: Formato DD/MM/AAAA</t>
        </r>
      </text>
    </comment>
    <comment ref="H27" authorId="1" shapeId="0" xr:uid="{00000000-0006-0000-0000-000002000000}">
      <text>
        <r>
          <rPr>
            <sz val="9"/>
            <color indexed="81"/>
            <rFont val="Tahoma"/>
            <family val="2"/>
          </rPr>
          <t xml:space="preserve">Escoja el  proceso a trabajar
</t>
        </r>
      </text>
    </comment>
    <comment ref="K27" authorId="2" shapeId="0" xr:uid="{00000000-0006-0000-0000-000003000000}">
      <text>
        <r>
          <rPr>
            <sz val="9"/>
            <color indexed="81"/>
            <rFont val="Tahoma"/>
            <family val="2"/>
          </rPr>
          <t xml:space="preserve">
CAMPO AUTOMATICO  que corresponde al Objetivo del  proceso analizado.
</t>
        </r>
      </text>
    </comment>
    <comment ref="M27" authorId="2" shapeId="0" xr:uid="{00000000-0006-0000-0000-000004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5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6000000}">
      <text>
        <r>
          <rPr>
            <b/>
            <sz val="9"/>
            <color indexed="81"/>
            <rFont val="Tahoma"/>
            <family val="2"/>
          </rPr>
          <t>Describa brevemente la manera como se presenta el
riesgo</t>
        </r>
      </text>
    </comment>
    <comment ref="X27" authorId="1" shapeId="0" xr:uid="{00000000-0006-0000-0000-000007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8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9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A000000}">
      <text>
        <r>
          <rPr>
            <b/>
            <sz val="9"/>
            <color indexed="81"/>
            <rFont val="Tahoma"/>
            <family val="2"/>
          </rPr>
          <t>Marque con una X donde el evento descrito se vería reflejado. Se puede marcar una o varias opciones.</t>
        </r>
      </text>
    </comment>
    <comment ref="M36" authorId="4" shapeId="0" xr:uid="{F4500B17-4E83-43E4-83A4-325B456BEEF3}">
      <text>
        <t>[Comentario encadenado]
Su versión de Excel le permite leer este comentario encadenado; sin embargo, las ediciones que se apliquen se quitarán si el archivo se abre en una versión más reciente de Excel. Más información: https://go.microsoft.com/fwlink/?linkid=870924
Comentario:
    De acuerdo con el Código Penal Civil en su artículo 411, el tráfico de influencias hace parte de los delitos relacionados con hechos de corrupción</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E4" authorId="0" shapeId="0" xr:uid="{00000000-0006-0000-0100-000001000000}">
      <text>
        <r>
          <rPr>
            <b/>
            <sz val="9"/>
            <color indexed="81"/>
            <rFont val="Tahoma"/>
            <family val="2"/>
          </rPr>
          <t>Jorge Alvarez Viviescas:</t>
        </r>
        <r>
          <rPr>
            <sz val="9"/>
            <color indexed="81"/>
            <rFont val="Tahoma"/>
            <family val="2"/>
          </rPr>
          <t xml:space="preserve">
Se puede eliminar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D5" authorId="0" shapeId="0" xr:uid="{00000000-0006-0000-0200-000001000000}">
      <text>
        <r>
          <rPr>
            <b/>
            <sz val="9"/>
            <color indexed="81"/>
            <rFont val="Tahoma"/>
            <family val="2"/>
          </rPr>
          <t>Jorge Alvarez Viviescas:</t>
        </r>
        <r>
          <rPr>
            <sz val="9"/>
            <color indexed="81"/>
            <rFont val="Tahoma"/>
            <family val="2"/>
          </rPr>
          <t xml:space="preserve">
Se podria eliminar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5" authorId="0" shapeId="0" xr:uid="{00000000-0006-0000-0300-000001000000}">
      <text>
        <r>
          <rPr>
            <b/>
            <sz val="9"/>
            <color indexed="81"/>
            <rFont val="Tahoma"/>
            <family val="2"/>
          </rPr>
          <t xml:space="preserve">
CAMPO AUTOMATICO
NO DILIGENCIAR</t>
        </r>
      </text>
    </comment>
    <comment ref="H15" authorId="0" shapeId="0" xr:uid="{00000000-0006-0000-0300-000002000000}">
      <text>
        <r>
          <rPr>
            <b/>
            <sz val="9"/>
            <color indexed="81"/>
            <rFont val="Tahoma"/>
            <family val="2"/>
          </rPr>
          <t xml:space="preserve">
CAMPO AUTOMATICO
NO DILIGENCIAR</t>
        </r>
      </text>
    </comment>
    <comment ref="L15" authorId="0" shapeId="0" xr:uid="{00000000-0006-0000-0300-000003000000}">
      <text>
        <r>
          <rPr>
            <b/>
            <sz val="9"/>
            <color indexed="81"/>
            <rFont val="Tahoma"/>
            <family val="2"/>
          </rPr>
          <t xml:space="preserve">
CAMPO AUTOMATICO
NO DILIGENCIAR</t>
        </r>
      </text>
    </comment>
    <comment ref="N15" authorId="0" shapeId="0" xr:uid="{00000000-0006-0000-0300-000004000000}">
      <text>
        <r>
          <rPr>
            <b/>
            <sz val="9"/>
            <color indexed="81"/>
            <rFont val="Tahoma"/>
            <family val="2"/>
          </rPr>
          <t xml:space="preserve">
CAMPO AUTOMATICO
NO DILIGENCIAR</t>
        </r>
      </text>
    </comment>
    <comment ref="AI15" authorId="1" shapeId="0" xr:uid="{00000000-0006-0000-0300-000005000000}">
      <text>
        <r>
          <rPr>
            <b/>
            <sz val="9"/>
            <color indexed="81"/>
            <rFont val="Tahoma"/>
            <family val="2"/>
          </rPr>
          <t xml:space="preserve"> DILIGENCIAR PREVIAMENTE  LA HOJA DE CONTROLES  (2a) 
CAMPO AUTOMATICO
NO DILIGENCIAR</t>
        </r>
      </text>
    </comment>
    <comment ref="AK15" authorId="0" shapeId="0" xr:uid="{00000000-0006-0000-0300-000006000000}">
      <text>
        <r>
          <rPr>
            <b/>
            <sz val="9"/>
            <color indexed="81"/>
            <rFont val="Tahoma"/>
            <family val="2"/>
          </rPr>
          <t xml:space="preserve">
CAMPO AUTOMATICO
NO DILIGENCIAR</t>
        </r>
      </text>
    </comment>
    <comment ref="AM15" authorId="0" shapeId="0" xr:uid="{00000000-0006-0000-0300-000007000000}">
      <text>
        <r>
          <rPr>
            <b/>
            <sz val="9"/>
            <color indexed="81"/>
            <rFont val="Tahoma"/>
            <family val="2"/>
          </rPr>
          <t xml:space="preserve">
CAMPO AUTOMATICO
NO DILIGENCIAR</t>
        </r>
      </text>
    </comment>
    <comment ref="AO15"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5" authorId="0" shapeId="0" xr:uid="{00000000-0006-0000-0300-000009000000}">
      <text>
        <r>
          <rPr>
            <b/>
            <sz val="9"/>
            <color indexed="81"/>
            <rFont val="Tahoma"/>
            <family val="2"/>
          </rPr>
          <t>Defina si  el conjunto de controles reduce la probabilidad de ocurrencia del riesgo (mitiga las causas)</t>
        </r>
      </text>
    </comment>
    <comment ref="AS15" authorId="0" shapeId="0" xr:uid="{00000000-0006-0000-0300-00000A000000}">
      <text>
        <r>
          <rPr>
            <b/>
            <sz val="9"/>
            <color indexed="81"/>
            <rFont val="Tahoma"/>
            <family val="2"/>
          </rPr>
          <t xml:space="preserve">
Defina si  el conjunto de controles reduce el impacto del riesgo (mitiga las consecuencias)</t>
        </r>
      </text>
    </comment>
    <comment ref="AW15"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6"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6" authorId="0" shapeId="0" xr:uid="{00000000-0006-0000-0300-00000D000000}">
      <text>
        <r>
          <rPr>
            <sz val="9"/>
            <color indexed="81"/>
            <rFont val="Tahoma"/>
            <family val="2"/>
          </rPr>
          <t xml:space="preserve">
Marque las afirmaciones que apliquen según su análisis, para establecer el impacto del riesgo.</t>
        </r>
      </text>
    </comment>
    <comment ref="AB16"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6"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Runner warrior</author>
    <author>Jorge Alvarez Viviescas</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I17" authorId="0" shapeId="0" xr:uid="{00000000-0006-0000-0400-000003000000}">
      <text>
        <r>
          <rPr>
            <sz val="10"/>
            <color indexed="81"/>
            <rFont val="Tahoma"/>
            <family val="2"/>
          </rPr>
          <t>Persona asignada para ejecutar el control. Debe tener la autoridad, competencias y conocimientos para ejecutar el control dentro del proceso y sus responsabilidades deben ser adecuadamente segregadas o redistribuidas entre diferentes individuos, para reducir así el riesgo de error o de actuaciones irregulares o fraudulentas.</t>
        </r>
      </text>
    </comment>
    <comment ref="K17" authorId="0" shapeId="0" xr:uid="{00000000-0006-0000-0400-000004000000}">
      <text>
        <r>
          <rPr>
            <sz val="10"/>
            <color indexed="81"/>
            <rFont val="Tahoma"/>
            <family val="2"/>
          </rPr>
          <t>El control debe tener una periodicidad específica para su realización y su ejecución debe ser consistente y oportuna para la mitigación del riesgo. Por lo que en la periodicidad se debe evaluar si este previene o se detecta de manera oportuna el riesgo</t>
        </r>
        <r>
          <rPr>
            <sz val="8"/>
            <color indexed="81"/>
            <rFont val="Tahoma"/>
            <family val="2"/>
          </rPr>
          <t>.</t>
        </r>
      </text>
    </comment>
    <comment ref="L17" authorId="0" shapeId="0" xr:uid="{00000000-0006-0000-0400-000005000000}">
      <text>
        <r>
          <rPr>
            <sz val="8"/>
            <color indexed="81"/>
            <rFont val="Tahoma"/>
            <family val="2"/>
          </rPr>
          <t>El control debe tener un propósito que indique para qué se realiza, y que ese propósito conlleve a prevenir las causas que generan el riesgo (verificar, validar, conciliar, comparar, revisar, cotejar) o detectar la materialización del riesgo, con el objetivo de llevar acabo los ajustes y correctivos en el diseño del control o en su ejecución.</t>
        </r>
      </text>
    </comment>
    <comment ref="N17" authorId="0" shapeId="0" xr:uid="{00000000-0006-0000-0400-000006000000}">
      <text>
        <r>
          <rPr>
            <sz val="8"/>
            <color indexed="81"/>
            <rFont val="Tahoma"/>
            <family val="2"/>
          </rPr>
          <t>El control debe indicar el cómo se realiza, de tal forma que se pueda
evaluar si la fuente u origen de la información que sirve para ejecutar el
control, es confiable para la mitigación del riesgo. Cuando estemos evaluando el control debemos preguntarnos si la fuente de información utilizada es confiable.</t>
        </r>
      </text>
    </comment>
    <comment ref="P17" authorId="1" shapeId="0" xr:uid="{00000000-0006-0000-0400-000007000000}">
      <text>
        <r>
          <rPr>
            <sz val="9"/>
            <color indexed="81"/>
            <rFont val="Tahoma"/>
            <family val="2"/>
          </rPr>
          <t>El control debe indicar qué pasa con las observaciones o desviaciones como resultado de ejecutar el control. Al momento de evaluar si un control está bien diseñado para mitigar el riesgo, si como resultado de un control
preventivo se observan diferencias o aspectos que no se cumplen, la actividad no debería continuarse hasta que se subsane la situación o si es un control que detecta una posible materialización de un riesgo, deberían gestionarse de manera oportuna los correctivos o aclaraciones a las diferencias presentadas u observaciones.</t>
        </r>
      </text>
    </comment>
    <comment ref="R17" authorId="0" shapeId="0" xr:uid="{00000000-0006-0000-0400-000008000000}">
      <text>
        <r>
          <rPr>
            <sz val="8"/>
            <color indexed="81"/>
            <rFont val="Tahoma"/>
            <family val="2"/>
          </rPr>
          <t>El control debe dejar evidencia de su ejecución. Esta evidencia ayuda a que se pueda revisar la misma información por parte de un tercero
y llegue a la misma conclusión de quien ejecutó el control, y se pueda evaluar que el control realmente fue ejecutado de acuerdo con los
parámetros establecidos y descritos anteriormente</t>
        </r>
      </text>
    </comment>
    <comment ref="AB17" authorId="0" shapeId="0" xr:uid="{00000000-0006-0000-0400-000009000000}">
      <text>
        <r>
          <rPr>
            <b/>
            <sz val="9"/>
            <color indexed="81"/>
            <rFont val="Tahoma"/>
            <family val="2"/>
          </rPr>
          <t xml:space="preserve">
CAMPO AUTOMATICO
NO DILIGENCIAR</t>
        </r>
        <r>
          <rPr>
            <sz val="9"/>
            <color indexed="81"/>
            <rFont val="Tahoma"/>
            <family val="2"/>
          </rPr>
          <t xml:space="preserve">
</t>
        </r>
      </text>
    </comment>
    <comment ref="AC17" authorId="0" shapeId="0" xr:uid="{00000000-0006-0000-0400-00000A000000}">
      <text>
        <r>
          <rPr>
            <sz val="9"/>
            <color indexed="81"/>
            <rFont val="Tahoma"/>
            <family val="2"/>
          </rPr>
          <t xml:space="preserve">Evalue el nivel de cumplimiento de la ejecución del control, de acuerdo con los criterios establecidos en el diseño.
</t>
        </r>
      </text>
    </comment>
    <comment ref="AD17" authorId="0" shapeId="0" xr:uid="{00000000-0006-0000-0400-00000B000000}">
      <text>
        <r>
          <rPr>
            <sz val="9"/>
            <color indexed="81"/>
            <rFont val="Tahoma"/>
            <family val="2"/>
          </rPr>
          <t xml:space="preserve">
</t>
        </r>
        <r>
          <rPr>
            <b/>
            <sz val="9"/>
            <color indexed="81"/>
            <rFont val="Tahoma"/>
            <family val="2"/>
          </rPr>
          <t xml:space="preserve">
CAMPO AUTOMATICO 
NO DILIGENCIAR</t>
        </r>
      </text>
    </comment>
    <comment ref="AE17" authorId="0" shapeId="0" xr:uid="{00000000-0006-0000-0400-00000C000000}">
      <text>
        <r>
          <rPr>
            <sz val="9"/>
            <color indexed="81"/>
            <rFont val="Tahoma"/>
            <family val="2"/>
          </rPr>
          <t xml:space="preserve">CAMPO AUTOMATICO 
NO DILIGENCIAR.
Resultado promedio de la evaluacion integral del control
</t>
        </r>
      </text>
    </comment>
  </commentList>
</comments>
</file>

<file path=xl/sharedStrings.xml><?xml version="1.0" encoding="utf-8"?>
<sst xmlns="http://schemas.openxmlformats.org/spreadsheetml/2006/main" count="4826" uniqueCount="2242">
  <si>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</si>
  <si>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</si>
  <si>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</si>
  <si>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</si>
  <si>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</si>
  <si>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</si>
  <si>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</si>
  <si>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</si>
  <si>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</si>
  <si>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</si>
  <si>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</si>
  <si>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</si>
  <si>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</si>
  <si>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</si>
  <si>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</si>
  <si>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</si>
  <si>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</si>
  <si>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</si>
  <si>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</si>
  <si>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</si>
  <si>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</si>
  <si>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</si>
  <si>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</si>
  <si>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</si>
  <si>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</si>
  <si>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</si>
  <si>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</si>
  <si>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</si>
  <si>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</si>
  <si>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</si>
  <si>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</si>
  <si>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</si>
  <si>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</si>
  <si>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</si>
  <si>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</si>
  <si>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</si>
  <si>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</si>
  <si>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</si>
  <si>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</si>
  <si>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</si>
  <si>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</si>
  <si>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</si>
  <si>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</si>
  <si>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</si>
  <si>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</si>
  <si>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</si>
  <si>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</si>
  <si>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</si>
  <si>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</si>
  <si>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</si>
  <si>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</si>
  <si>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</si>
  <si>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</si>
  <si>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</si>
  <si>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</si>
  <si>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</si>
  <si>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</si>
  <si>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</si>
  <si>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</si>
  <si>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</si>
  <si>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</si>
  <si>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</si>
  <si>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</si>
  <si>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</si>
  <si>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</si>
  <si>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</si>
  <si>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</si>
  <si>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</si>
  <si>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</si>
  <si>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</si>
  <si>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</si>
  <si>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</si>
  <si>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</si>
  <si>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</si>
  <si>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</si>
  <si>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</si>
  <si>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</si>
  <si>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</si>
  <si>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</si>
  <si>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</si>
  <si>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</si>
  <si>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</si>
  <si>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</si>
  <si>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</si>
  <si>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</si>
  <si>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</si>
  <si>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</si>
  <si>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</si>
  <si>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</si>
  <si>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</si>
  <si>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</si>
  <si>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</si>
  <si>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</si>
  <si>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</si>
  <si>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</si>
  <si>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</si>
  <si>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</si>
  <si>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</si>
  <si>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</si>
  <si>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</si>
  <si>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</si>
  <si>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</si>
  <si>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</si>
  <si>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</si>
  <si>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</si>
  <si>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</si>
  <si>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</si>
  <si>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</si>
  <si>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</si>
  <si>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</si>
  <si>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</si>
  <si>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</si>
  <si>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</si>
  <si>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</si>
  <si>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</si>
  <si>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</si>
  <si>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</si>
  <si>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</si>
  <si>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</si>
  <si>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</si>
  <si>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</si>
  <si>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</si>
  <si>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</si>
  <si>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</si>
  <si>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</si>
  <si>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</si>
  <si>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</si>
  <si>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</si>
  <si>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</si>
  <si>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</si>
  <si>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</si>
  <si>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</si>
  <si>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</si>
  <si>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</si>
  <si>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</si>
  <si>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</si>
  <si>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</si>
  <si>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</si>
  <si>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</si>
  <si>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</si>
  <si>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</si>
  <si>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</si>
  <si>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</si>
  <si>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</si>
  <si>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</si>
  <si>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</si>
  <si>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</si>
  <si>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</si>
  <si>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</si>
  <si>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</si>
  <si>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</si>
  <si>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</si>
  <si>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</si>
  <si>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</si>
  <si>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</si>
  <si>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</si>
  <si>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</si>
  <si>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</si>
  <si>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</si>
  <si>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</si>
  <si>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</si>
  <si>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</si>
  <si>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</si>
  <si>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</si>
  <si>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</si>
  <si>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</si>
  <si>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</si>
  <si>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</si>
  <si>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</si>
  <si>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</si>
  <si>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</si>
  <si>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</si>
  <si>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</si>
  <si>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</si>
  <si>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</si>
  <si>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</si>
  <si>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</si>
  <si>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</si>
  <si>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</si>
  <si>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</si>
  <si>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</si>
  <si>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</si>
  <si>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</si>
  <si>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</si>
  <si>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</si>
  <si>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</si>
  <si>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</si>
  <si>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</si>
  <si>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</si>
  <si>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</si>
  <si>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</si>
  <si>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</si>
  <si>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</si>
  <si>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</si>
  <si>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</si>
  <si>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</si>
  <si>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</si>
  <si>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</si>
  <si>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</si>
  <si>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</si>
  <si>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</si>
  <si>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</si>
  <si>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</si>
  <si>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</si>
  <si>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</si>
  <si>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</si>
  <si>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</si>
  <si>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</si>
  <si>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</si>
  <si>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</si>
  <si>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</si>
  <si>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</si>
  <si>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</si>
  <si>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</si>
  <si>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</si>
  <si>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</si>
  <si>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</si>
  <si>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</si>
  <si>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</si>
  <si>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</si>
  <si>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</si>
  <si>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</si>
  <si>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</si>
  <si>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</si>
  <si>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</si>
  <si>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</si>
  <si>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</si>
  <si>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</si>
  <si>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</si>
  <si>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</si>
  <si>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</si>
  <si>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</si>
  <si>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</si>
  <si>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</si>
  <si>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</si>
  <si>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</si>
  <si>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</si>
  <si>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</si>
  <si>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</si>
  <si>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</si>
  <si>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</si>
  <si>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</si>
  <si>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</si>
  <si>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</si>
  <si>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</si>
  <si>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</si>
  <si>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</si>
  <si>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</si>
  <si>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</si>
  <si>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</si>
  <si>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</si>
  <si>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</si>
  <si>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</si>
  <si>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</si>
  <si>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</si>
  <si>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</si>
  <si>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</si>
  <si>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</si>
  <si>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</si>
  <si>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</si>
  <si>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</si>
  <si>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</si>
  <si>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</si>
  <si>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</si>
  <si>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</si>
  <si>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</si>
  <si>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</si>
  <si>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</si>
  <si>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</si>
  <si>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</si>
  <si>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</si>
  <si>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</si>
  <si>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</si>
  <si>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</si>
  <si>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</si>
  <si>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</si>
  <si>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</si>
  <si>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</si>
  <si>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</si>
  <si>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</si>
  <si>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</si>
  <si>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</si>
  <si>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</si>
  <si>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</si>
  <si>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</si>
  <si>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</si>
  <si>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</si>
  <si>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</si>
  <si>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</si>
  <si>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</si>
  <si>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</si>
  <si>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</si>
  <si>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</si>
  <si>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</si>
  <si>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</si>
  <si>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</si>
  <si>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</si>
  <si>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</si>
  <si>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</si>
  <si>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</si>
  <si>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</si>
  <si>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</si>
  <si>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</si>
  <si>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</si>
  <si>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</si>
  <si>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</si>
  <si>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</si>
  <si>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</si>
  <si>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</si>
  <si>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</si>
  <si>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</si>
  <si>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</si>
  <si>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</si>
  <si>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</si>
  <si>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</si>
  <si>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</si>
  <si>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</si>
  <si>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</si>
  <si>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</si>
  <si>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</si>
  <si>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</si>
  <si>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</si>
  <si>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</si>
  <si>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</si>
  <si>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</si>
  <si>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</si>
  <si>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</si>
  <si>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</si>
  <si>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</si>
  <si>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</si>
  <si>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</si>
  <si>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</si>
  <si>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</si>
  <si>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</si>
  <si>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</si>
  <si>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</si>
  <si>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</si>
  <si>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</si>
  <si>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</si>
  <si>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</si>
  <si>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</si>
  <si>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</si>
  <si>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</si>
  <si>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</si>
  <si>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</si>
  <si>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</si>
  <si>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</si>
  <si>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</si>
  <si>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</si>
  <si>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</si>
  <si>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</si>
  <si>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</si>
  <si>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</si>
  <si>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</si>
  <si>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</si>
  <si>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</si>
  <si>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</si>
  <si>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</si>
  <si>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</si>
  <si>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</si>
  <si>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</si>
  <si>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</si>
  <si>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</si>
  <si>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</si>
  <si>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</si>
  <si>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</si>
  <si>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</si>
  <si>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</si>
  <si>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</si>
  <si>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</si>
  <si>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</si>
  <si>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</si>
  <si>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</si>
  <si>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</si>
  <si>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</si>
  <si>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</si>
  <si>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</si>
  <si>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</si>
  <si>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</si>
  <si>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</si>
  <si>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</si>
  <si>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</si>
  <si>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</si>
  <si>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</si>
  <si>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</si>
  <si>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</si>
  <si>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</si>
  <si>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</si>
  <si>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</si>
  <si>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</si>
  <si>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</si>
  <si>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</si>
  <si>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</si>
  <si>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</si>
  <si>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</si>
  <si>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</si>
  <si>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</si>
  <si>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</si>
  <si>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</si>
  <si>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</si>
  <si>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</si>
  <si>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</si>
  <si>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</si>
  <si>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</si>
  <si>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</si>
  <si>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</si>
  <si>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</si>
  <si>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</si>
  <si>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</si>
  <si>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</si>
  <si>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</si>
  <si>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</si>
  <si>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</si>
  <si>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</si>
  <si>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</si>
  <si>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</si>
  <si>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</si>
  <si>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</si>
  <si>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</si>
  <si>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</si>
  <si>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</si>
  <si>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</si>
  <si>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</si>
  <si>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</si>
  <si>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</si>
  <si>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</si>
  <si>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</si>
  <si>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</si>
  <si>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</si>
  <si>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</si>
  <si>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</si>
  <si>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</si>
  <si>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</si>
  <si>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</si>
  <si>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</si>
  <si>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</si>
  <si>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</si>
  <si>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</si>
  <si>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</si>
  <si>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</si>
  <si>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</si>
  <si>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</si>
  <si>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</si>
  <si>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</si>
  <si>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</si>
  <si>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</si>
  <si>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</si>
  <si>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</si>
  <si>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</si>
  <si>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</si>
  <si>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</si>
  <si>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</si>
  <si>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</si>
  <si>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</si>
  <si>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</si>
  <si>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</si>
  <si>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</si>
  <si>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</si>
  <si>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</si>
  <si>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</si>
  <si>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</si>
  <si>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</si>
  <si>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</si>
  <si>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</si>
  <si>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</si>
  <si>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</si>
  <si>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</si>
  <si>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</si>
  <si>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</si>
  <si>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</si>
  <si>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</si>
  <si>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</si>
  <si>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</si>
  <si>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</si>
  <si>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</si>
  <si>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</si>
  <si>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</si>
  <si>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</si>
  <si>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</si>
  <si>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</si>
  <si>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</si>
  <si>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</si>
  <si>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</si>
  <si>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</si>
  <si>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</si>
  <si>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</si>
  <si>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</si>
  <si>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</si>
  <si>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</si>
  <si>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</si>
  <si>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</si>
  <si>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</si>
  <si>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</si>
  <si>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</si>
  <si>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</si>
  <si>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</si>
  <si>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</si>
  <si>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</si>
  <si>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</si>
  <si>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</si>
  <si>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</si>
  <si>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</si>
  <si>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</si>
  <si>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</si>
  <si>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</si>
  <si>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</si>
  <si>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</si>
  <si>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</si>
  <si>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</si>
  <si>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</si>
  <si>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</si>
  <si>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</si>
  <si>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</si>
  <si>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</si>
  <si>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</si>
  <si>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</si>
  <si>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</si>
  <si>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</si>
  <si>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</si>
  <si>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</si>
  <si>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</si>
  <si>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</si>
  <si>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</si>
  <si>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</si>
  <si>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</si>
  <si>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</si>
  <si>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</si>
  <si>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</si>
  <si>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</si>
  <si>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</si>
  <si>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</si>
  <si>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</si>
  <si>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</si>
  <si>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</si>
  <si>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</si>
  <si>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</si>
  <si>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</si>
  <si>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</si>
  <si>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</si>
  <si>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</si>
  <si>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</si>
  <si>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</si>
  <si>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</si>
  <si>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</si>
  <si>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</si>
  <si>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</si>
  <si>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</si>
  <si>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</si>
  <si>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</si>
  <si>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</si>
  <si>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</si>
  <si>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</si>
  <si>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</si>
  <si>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</si>
  <si>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</si>
  <si>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</si>
  <si>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</si>
  <si>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</si>
  <si>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</si>
  <si>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</si>
  <si>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</si>
  <si>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</si>
  <si>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</si>
  <si>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</si>
  <si>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</si>
  <si>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</si>
  <si>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</si>
  <si>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</si>
  <si>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</si>
  <si>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</si>
  <si>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</si>
  <si>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</si>
  <si>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</si>
  <si>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</si>
  <si>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</si>
  <si>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</si>
  <si>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</si>
  <si>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</si>
  <si>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</si>
  <si>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</si>
  <si>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</si>
  <si>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</si>
  <si>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</si>
  <si>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</si>
  <si>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</si>
  <si>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</si>
  <si>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</si>
  <si>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</si>
  <si>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</si>
  <si>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</si>
  <si>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</si>
  <si>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</si>
  <si>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</si>
  <si>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</si>
  <si>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</si>
  <si>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</si>
  <si>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</si>
  <si>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</si>
  <si>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</si>
  <si>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</si>
  <si>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</si>
  <si>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</si>
  <si>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</si>
  <si>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</si>
  <si>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</si>
  <si>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</si>
  <si>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</si>
  <si>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</si>
  <si>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</si>
  <si>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</si>
  <si>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</si>
  <si>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</si>
  <si>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</si>
  <si>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</si>
  <si>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</si>
  <si>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</si>
  <si>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</si>
  <si>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</si>
  <si>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</si>
  <si>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</si>
  <si>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</si>
  <si>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</si>
  <si>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</si>
  <si>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</si>
  <si>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</si>
  <si>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</si>
  <si>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</si>
  <si>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</si>
  <si>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</si>
  <si>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</si>
  <si>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</si>
  <si>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</si>
  <si>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</si>
  <si>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</si>
  <si>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</si>
  <si>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</si>
  <si>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</si>
  <si>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</si>
  <si>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</si>
  <si>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</si>
  <si>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</si>
  <si>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</si>
  <si>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</si>
  <si>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</si>
  <si>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</si>
  <si>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</si>
  <si>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</si>
  <si>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</si>
  <si>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</si>
  <si>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</si>
  <si>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</si>
  <si>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</si>
  <si>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</si>
  <si>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</si>
  <si>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</si>
  <si>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</si>
  <si>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</si>
  <si>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</si>
  <si>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</si>
  <si>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</si>
  <si>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</si>
  <si>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</si>
  <si>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</si>
  <si>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</si>
  <si>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</si>
  <si>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</si>
  <si>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</si>
  <si>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</si>
  <si>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</si>
  <si>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</si>
  <si>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</si>
  <si>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</si>
  <si>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</si>
  <si>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</si>
  <si>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</si>
  <si>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</si>
  <si>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</si>
  <si>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</si>
  <si>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</si>
  <si>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</si>
  <si>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</si>
  <si>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</si>
  <si>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</si>
  <si>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</si>
  <si>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</si>
  <si>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</si>
  <si>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</si>
  <si>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</si>
  <si>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</si>
  <si>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</si>
  <si>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</si>
  <si>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</si>
  <si>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</si>
  <si>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</si>
  <si>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</si>
  <si>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</si>
  <si>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</si>
  <si>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</si>
  <si>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</si>
  <si>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</si>
  <si>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</si>
  <si>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</si>
  <si>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</si>
  <si>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</si>
  <si>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</si>
  <si>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</si>
  <si>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</si>
  <si>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</si>
  <si>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</si>
  <si>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</si>
  <si>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</si>
  <si>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</si>
  <si>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</si>
  <si>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</si>
  <si>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</si>
  <si>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</si>
  <si>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</si>
  <si>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</si>
  <si>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</si>
  <si>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</si>
  <si>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</si>
  <si>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</si>
  <si>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</si>
  <si>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</si>
  <si>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</si>
  <si>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</si>
  <si>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</si>
  <si>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</si>
  <si>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</si>
  <si>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</si>
  <si>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</si>
  <si>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</si>
  <si>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</si>
  <si>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</si>
  <si>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</si>
  <si>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</si>
  <si>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</si>
  <si>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</si>
  <si>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</si>
  <si>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</si>
  <si>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</si>
  <si>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</si>
  <si>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</si>
  <si>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</si>
  <si>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</si>
  <si>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</si>
  <si>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</si>
  <si>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</si>
  <si>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</si>
  <si>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</si>
  <si>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</si>
  <si>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</si>
  <si>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</si>
  <si>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</si>
  <si>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</si>
  <si>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</si>
  <si>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</si>
  <si>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</si>
  <si>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</si>
  <si>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</si>
  <si>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</si>
  <si>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</si>
  <si>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</si>
  <si>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</si>
  <si>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</si>
  <si>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</si>
  <si>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</si>
  <si>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</si>
  <si>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</si>
  <si>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</si>
  <si>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</si>
  <si>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</si>
  <si>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</si>
  <si>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</si>
  <si>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</si>
  <si>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</si>
  <si>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</si>
  <si>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</si>
  <si>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</si>
  <si>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</si>
  <si>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</si>
  <si>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</si>
  <si>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</si>
  <si>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</si>
  <si>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</si>
  <si>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</si>
  <si>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</si>
  <si>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</si>
  <si>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</si>
  <si>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</si>
  <si>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</si>
  <si>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</si>
  <si>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</si>
  <si>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</si>
  <si>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</si>
  <si>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</si>
  <si>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</si>
  <si>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</si>
  <si>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</si>
  <si>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</si>
  <si>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</si>
  <si>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</si>
  <si>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</si>
  <si>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</si>
  <si>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</si>
  <si>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</si>
  <si>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</si>
  <si>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</si>
  <si>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</si>
  <si>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</si>
  <si>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</si>
  <si>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</si>
  <si>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</si>
  <si>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</si>
  <si>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</si>
  <si>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</si>
  <si>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</si>
  <si>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</si>
  <si>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</si>
  <si>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</si>
  <si>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</si>
  <si>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</si>
  <si>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</si>
  <si>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</si>
  <si>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</si>
  <si>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</si>
  <si>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</si>
  <si>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</si>
  <si>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</si>
  <si>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</si>
  <si>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</si>
  <si>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</si>
  <si>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</si>
  <si>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</si>
  <si>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</si>
  <si>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</si>
  <si>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</si>
  <si>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</si>
  <si>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</si>
  <si>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</si>
  <si>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</si>
  <si>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</si>
  <si>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</si>
  <si>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</si>
  <si>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</si>
  <si>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</si>
  <si>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</si>
  <si>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</si>
  <si>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</si>
  <si>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</si>
  <si>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</si>
  <si>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</si>
  <si>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</si>
  <si>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</si>
  <si>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</si>
  <si>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</si>
  <si>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</si>
  <si>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</si>
  <si>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</si>
  <si>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</si>
  <si>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</si>
  <si>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</si>
  <si>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</si>
  <si>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</si>
  <si>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</si>
  <si>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</si>
  <si>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</si>
  <si>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</si>
  <si>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</si>
  <si>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</si>
  <si>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</si>
  <si>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</si>
  <si>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</si>
  <si>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</si>
  <si>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</si>
  <si>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</si>
  <si>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</si>
  <si>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</si>
  <si>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</si>
  <si>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</si>
  <si>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</si>
  <si>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</si>
  <si>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</si>
  <si>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</si>
  <si>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</si>
  <si>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</si>
  <si>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</si>
  <si>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</si>
  <si>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</si>
  <si>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</si>
  <si>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</si>
  <si>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</si>
  <si>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</si>
  <si>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</si>
  <si>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</si>
  <si>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</si>
  <si>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</si>
  <si>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</si>
  <si>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</si>
  <si>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</si>
  <si>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</si>
  <si>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</si>
  <si>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</si>
  <si>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</si>
  <si>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</si>
  <si>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</si>
  <si>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</si>
  <si>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</si>
  <si>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</si>
  <si>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</si>
  <si>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</si>
  <si>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</si>
  <si>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</si>
  <si>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</si>
  <si>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</si>
  <si>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</si>
  <si>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</si>
  <si>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</si>
  <si>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</si>
  <si>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</si>
  <si>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</si>
  <si>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</si>
  <si>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</si>
  <si>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</si>
  <si>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</si>
  <si>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</si>
  <si>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</si>
  <si>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</si>
  <si>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</si>
  <si>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</si>
  <si>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</si>
  <si>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</si>
  <si>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</si>
  <si>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</si>
  <si>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</si>
  <si>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</si>
  <si>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</si>
  <si>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</si>
  <si>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</si>
  <si>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</si>
  <si>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</si>
  <si>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</si>
  <si>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</si>
  <si>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</si>
  <si>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</si>
  <si>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</si>
  <si>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</si>
  <si>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</si>
  <si>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</si>
  <si>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</si>
  <si>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</si>
  <si>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</si>
  <si>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</si>
  <si>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</si>
  <si>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</si>
  <si>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</si>
  <si>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</si>
  <si>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</si>
  <si>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</si>
  <si>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</si>
  <si>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</si>
  <si>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</si>
  <si>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</si>
  <si>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</si>
  <si>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</si>
  <si>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</si>
  <si>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</si>
  <si>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</si>
  <si>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</si>
  <si>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</si>
  <si>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</si>
  <si>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</si>
  <si>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</si>
  <si>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</si>
  <si>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</si>
  <si>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</si>
  <si>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</si>
  <si>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</si>
  <si>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</si>
  <si>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</si>
  <si>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</si>
  <si>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</si>
  <si>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</si>
  <si>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</si>
  <si>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</si>
  <si>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</si>
  <si>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</si>
  <si>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</si>
  <si>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</si>
  <si>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</si>
  <si>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</si>
  <si>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</si>
  <si>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</si>
  <si>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</si>
  <si>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</si>
  <si>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</si>
  <si>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</si>
  <si>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</si>
  <si>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</si>
  <si>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</si>
  <si>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</si>
  <si>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</si>
  <si>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</si>
  <si>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</si>
  <si>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</si>
  <si>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</si>
  <si>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</si>
  <si>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</si>
  <si>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</si>
  <si>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</si>
  <si>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</si>
  <si>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</si>
  <si>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</si>
  <si>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</si>
  <si>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</si>
  <si>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</si>
  <si>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</si>
  <si>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</si>
  <si>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</si>
  <si>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</si>
  <si>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</si>
  <si>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</si>
  <si>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</si>
  <si>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</si>
  <si>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</si>
  <si>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</si>
  <si>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</si>
  <si>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</si>
  <si>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</si>
  <si>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</si>
  <si>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</si>
  <si>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</si>
  <si>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</si>
  <si>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</si>
  <si>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</si>
  <si>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</si>
  <si>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</si>
  <si>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</si>
  <si>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</si>
  <si>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</si>
  <si>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</si>
  <si>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</si>
  <si>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</si>
  <si>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</si>
  <si>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</si>
  <si>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</si>
  <si>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</si>
  <si>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</si>
  <si>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</si>
  <si>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</si>
  <si>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</si>
  <si>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</si>
  <si>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</si>
  <si>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</si>
  <si>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</si>
  <si>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</si>
  <si>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</si>
  <si>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</si>
  <si>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</si>
  <si>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</si>
  <si>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</si>
  <si>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</si>
  <si>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</si>
  <si>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</si>
  <si>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</si>
  <si>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</si>
  <si>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</si>
  <si>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</si>
  <si>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</si>
  <si>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</si>
  <si>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</si>
  <si>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</si>
  <si>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</si>
  <si>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</si>
  <si>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</si>
  <si>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</si>
  <si>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</si>
  <si>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</si>
  <si>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</si>
  <si>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</si>
  <si>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</si>
  <si>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</si>
  <si>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</si>
  <si>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</si>
  <si>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</si>
  <si>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</si>
  <si>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</si>
  <si>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</si>
  <si>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</si>
  <si>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</si>
  <si>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</si>
  <si>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</si>
  <si>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</si>
  <si>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</si>
  <si>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</si>
  <si>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</si>
  <si>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</si>
  <si>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</si>
  <si>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</si>
  <si>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</si>
  <si>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</si>
  <si>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</si>
  <si>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</si>
  <si>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</si>
  <si>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</si>
  <si>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</si>
  <si>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</si>
  <si>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</si>
  <si>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</si>
  <si>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</si>
  <si>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</si>
  <si>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</si>
  <si>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</si>
  <si>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</si>
  <si>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</si>
  <si>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</si>
  <si>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</si>
  <si>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</si>
  <si>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</si>
  <si>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</si>
  <si>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</si>
  <si>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</si>
  <si>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</si>
  <si>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</si>
  <si>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</si>
  <si>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</si>
  <si>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</si>
  <si>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</si>
  <si>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</si>
  <si>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</si>
  <si>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</si>
  <si>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</si>
  <si>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</si>
  <si>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</si>
  <si>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</si>
  <si>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</si>
  <si>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</si>
  <si>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</si>
  <si>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</si>
  <si>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</si>
  <si>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</si>
  <si>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</si>
  <si>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</si>
  <si>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</si>
  <si>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</si>
  <si>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</si>
  <si>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</si>
  <si>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</si>
  <si>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</si>
  <si>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</si>
  <si>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</si>
  <si>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</si>
  <si>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</si>
  <si>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</si>
  <si>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</si>
  <si>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</si>
  <si>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</si>
  <si>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</si>
  <si>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</si>
  <si>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</si>
  <si>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</si>
  <si>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</si>
  <si>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</si>
  <si>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</si>
  <si>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</si>
  <si>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</si>
  <si>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</si>
  <si>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</si>
  <si>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</si>
  <si>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</si>
  <si>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</si>
  <si>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</si>
  <si>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</si>
  <si>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</si>
  <si>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</si>
  <si>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</si>
  <si>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</si>
  <si>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</si>
  <si>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</si>
  <si>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</si>
  <si>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</si>
  <si>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</si>
  <si>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</si>
  <si>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</si>
  <si>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</si>
  <si>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</si>
  <si>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</si>
  <si>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</si>
  <si>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</si>
  <si>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</si>
  <si>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</si>
  <si>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</si>
  <si>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</si>
  <si>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</si>
  <si>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</si>
  <si>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</si>
  <si>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</si>
  <si>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</si>
  <si>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</si>
  <si>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</si>
  <si>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</si>
  <si>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</si>
  <si>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</si>
  <si>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</si>
  <si>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</si>
  <si>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</si>
  <si>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</si>
  <si>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</si>
  <si>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</si>
  <si>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</si>
  <si>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</si>
  <si>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</si>
  <si>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</si>
  <si>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</si>
  <si>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</si>
  <si>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</si>
  <si>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</si>
  <si>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</si>
  <si>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</si>
  <si>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</si>
  <si>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</si>
  <si>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</si>
  <si>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</si>
  <si>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</si>
  <si>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</si>
  <si>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</si>
  <si>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</si>
  <si>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</si>
  <si>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</si>
  <si>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</si>
  <si>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</si>
  <si>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</si>
  <si>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</si>
  <si>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</si>
  <si>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</si>
  <si>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</si>
  <si>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</si>
  <si>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</si>
  <si>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</si>
  <si>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</si>
  <si>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</si>
  <si>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</si>
  <si>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</si>
  <si>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</si>
  <si>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</si>
  <si>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</si>
  <si>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</si>
  <si>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</si>
  <si>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</si>
  <si>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</si>
  <si>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</si>
  <si>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</si>
  <si>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</si>
  <si>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</si>
  <si>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</si>
  <si>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</si>
  <si>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</si>
  <si>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</si>
  <si>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</si>
  <si>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</si>
  <si>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</si>
  <si>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</si>
  <si>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</si>
  <si>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</si>
  <si>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</si>
  <si>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</si>
  <si>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</si>
  <si>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</si>
  <si>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</si>
  <si>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</si>
  <si>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</si>
  <si>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</si>
  <si>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</si>
  <si>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</si>
  <si>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</si>
  <si>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</si>
  <si>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</si>
  <si>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</si>
  <si>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</si>
  <si>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</si>
  <si>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</si>
  <si>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</si>
  <si>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</si>
  <si>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</si>
  <si>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</si>
  <si>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</si>
  <si>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</si>
  <si>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</si>
  <si>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</si>
  <si>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</si>
  <si>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</si>
  <si>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</si>
  <si>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</si>
  <si>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</si>
  <si>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</si>
  <si>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</si>
  <si>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</si>
  <si>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</si>
  <si>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</si>
  <si>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</si>
  <si>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</si>
  <si>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</si>
  <si>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</si>
  <si>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</si>
  <si>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</si>
  <si>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</si>
  <si>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</si>
  <si>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</si>
  <si>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</si>
  <si>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</si>
  <si>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¿EL CONJUNTO DE CONTROLES DISMINUYE LA PROBABILIDAD?</t>
  </si>
  <si>
    <t>¿EL CONJUNTO DE CONTROLES DISMINUYE EL IMPACTO?</t>
  </si>
  <si>
    <t>RIESGO RESIDUAL</t>
  </si>
  <si>
    <t>NUEVOS CONTROLES POR IMPLEMENTAR</t>
  </si>
  <si>
    <t>Liderar el manejo eficiente de los recursos financieros, el seguimiento y control del recaudo, presupuesto, tesorería y contabilidad.</t>
  </si>
  <si>
    <t>NO APLICA</t>
  </si>
  <si>
    <t>ID_PROCESO</t>
  </si>
  <si>
    <t>AB</t>
  </si>
  <si>
    <t>CE</t>
  </si>
  <si>
    <t>CA</t>
  </si>
  <si>
    <t>DE</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</si>
  <si>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</si>
  <si>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</si>
  <si>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</si>
  <si>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</si>
  <si>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</si>
  <si>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</si>
  <si>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</si>
  <si>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</si>
  <si>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</si>
  <si>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</si>
  <si>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</si>
  <si>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</si>
  <si>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</si>
  <si>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</si>
  <si>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</si>
  <si>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</si>
  <si>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</si>
  <si>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</si>
  <si>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</si>
  <si>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</si>
  <si>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</si>
  <si>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</si>
  <si>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</si>
  <si>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</si>
  <si>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</si>
  <si>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</si>
  <si>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</si>
  <si>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</si>
  <si>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</si>
  <si>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</si>
  <si>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</si>
  <si>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</si>
  <si>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</si>
  <si>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</si>
  <si>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</si>
  <si>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</si>
  <si>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</si>
  <si>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</si>
  <si>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</si>
  <si>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</si>
  <si>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</si>
  <si>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</si>
  <si>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</si>
  <si>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</si>
  <si>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</si>
  <si>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</si>
  <si>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</si>
  <si>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</si>
  <si>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</si>
  <si>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</si>
  <si>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</si>
  <si>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</si>
  <si>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</si>
  <si>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</si>
  <si>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</si>
  <si>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</si>
  <si>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</si>
  <si>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</si>
  <si>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</si>
  <si>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</si>
  <si>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</si>
  <si>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</si>
  <si>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</si>
  <si>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</si>
  <si>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</si>
  <si>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</si>
  <si>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</si>
  <si>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</si>
  <si>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</si>
  <si>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</si>
  <si>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</si>
  <si>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</si>
  <si>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</si>
  <si>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</si>
  <si>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</si>
  <si>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</si>
  <si>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</si>
  <si>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</si>
  <si>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</si>
  <si>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</si>
  <si>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</si>
  <si>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</si>
  <si>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</si>
  <si>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</si>
  <si>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</si>
  <si>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</si>
  <si>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</si>
  <si>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</si>
  <si>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</si>
  <si>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</si>
  <si>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</si>
  <si>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</si>
  <si>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</si>
  <si>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</si>
  <si>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</si>
  <si>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</si>
  <si>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</si>
  <si>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</si>
  <si>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</si>
  <si>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</si>
  <si>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</si>
  <si>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</si>
  <si>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</si>
  <si>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</si>
  <si>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</si>
  <si>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</si>
  <si>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</si>
  <si>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</si>
  <si>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</si>
  <si>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</si>
  <si>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</si>
  <si>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</si>
  <si>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</si>
  <si>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</si>
  <si>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</si>
  <si>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</si>
  <si>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</si>
  <si>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</si>
  <si>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</si>
  <si>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</si>
  <si>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</si>
  <si>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</si>
  <si>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</si>
  <si>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</si>
  <si>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</si>
  <si>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</si>
  <si>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</si>
  <si>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</si>
  <si>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</si>
  <si>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</si>
  <si>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</si>
  <si>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</si>
  <si>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</si>
  <si>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</si>
  <si>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</si>
  <si>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</si>
  <si>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</si>
  <si>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</si>
  <si>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</si>
  <si>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</si>
  <si>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</si>
  <si>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</si>
  <si>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</si>
  <si>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</si>
  <si>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</si>
  <si>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</si>
  <si>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</si>
  <si>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</si>
  <si>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</si>
  <si>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</si>
  <si>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</si>
  <si>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</si>
  <si>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</si>
  <si>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</si>
  <si>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</si>
  <si>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</si>
  <si>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</si>
  <si>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</si>
  <si>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</si>
  <si>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</si>
  <si>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</si>
  <si>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</si>
  <si>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</si>
  <si>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</si>
  <si>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</si>
  <si>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</si>
  <si>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</si>
  <si>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</si>
  <si>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</si>
  <si>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</si>
  <si>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</si>
  <si>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</si>
  <si>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</si>
  <si>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</si>
  <si>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</si>
  <si>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RESULTADO EVALUACION DE LA EJECUCION</t>
  </si>
  <si>
    <t>Criterios de Calificación</t>
  </si>
  <si>
    <t>Calificación</t>
  </si>
  <si>
    <t>CALIFICACION DEL CONJUNTO DE CONTROLES</t>
  </si>
  <si>
    <t>DISM. IMPACTO</t>
  </si>
  <si>
    <t>DISM. PROB</t>
  </si>
  <si>
    <t>ID NIVEL RIESGO</t>
  </si>
  <si>
    <t>5. MAPAS DE RIESGO</t>
  </si>
  <si>
    <t>INSIGNIFICANTE</t>
  </si>
  <si>
    <t>MAYOR</t>
  </si>
  <si>
    <t>CATASTROFICO</t>
  </si>
  <si>
    <t>RESPONSABLE DEL CONTROL (CARGO)</t>
  </si>
  <si>
    <t>Cuando se requiera</t>
  </si>
  <si>
    <t>Diaria</t>
  </si>
  <si>
    <t>Semanal</t>
  </si>
  <si>
    <t>Mensual</t>
  </si>
  <si>
    <t>Semestral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</si>
  <si>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</si>
  <si>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</si>
  <si>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</si>
  <si>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</si>
  <si>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</si>
  <si>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</si>
  <si>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</si>
  <si>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</si>
  <si>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</si>
  <si>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</si>
  <si>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</si>
  <si>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</si>
  <si>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</si>
  <si>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</si>
  <si>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</si>
  <si>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</si>
  <si>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</si>
  <si>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</si>
  <si>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</si>
  <si>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</si>
  <si>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</si>
  <si>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</si>
  <si>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</si>
  <si>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</si>
  <si>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</si>
  <si>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</si>
  <si>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</si>
  <si>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</si>
  <si>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</si>
  <si>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</si>
  <si>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</si>
  <si>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</si>
  <si>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</si>
  <si>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</si>
  <si>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</si>
  <si>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</si>
  <si>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</si>
  <si>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Asesorar, diseñar e implementar estrategias de comunicación para la movilidad y pedagogía social en la promoción de la garantía de derechos de las niñas, niños, adolescentes y las familias, así como divulgar la gestión del ICBF y posicionar su imagen.</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</si>
  <si>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</si>
  <si>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</si>
  <si>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</si>
  <si>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</si>
  <si>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</si>
  <si>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</si>
  <si>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</si>
  <si>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</si>
  <si>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</si>
  <si>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</si>
  <si>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</si>
  <si>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</si>
  <si>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</si>
  <si>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</si>
  <si>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</si>
  <si>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</si>
  <si>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</si>
  <si>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</si>
  <si>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</si>
  <si>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</si>
  <si>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</si>
  <si>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</si>
  <si>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</si>
  <si>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</si>
  <si>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</si>
  <si>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</si>
  <si>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</si>
  <si>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</si>
  <si>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</si>
  <si>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</si>
  <si>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</si>
  <si>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</si>
  <si>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</si>
  <si>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</si>
  <si>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</si>
  <si>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</si>
  <si>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</si>
  <si>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</si>
  <si>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</si>
  <si>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</si>
  <si>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</si>
  <si>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</si>
  <si>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</si>
  <si>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</si>
  <si>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</si>
  <si>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</si>
  <si>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</si>
  <si>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</si>
  <si>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</si>
  <si>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</si>
  <si>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</si>
  <si>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</si>
  <si>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</si>
  <si>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</si>
  <si>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</si>
  <si>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</si>
  <si>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</si>
  <si>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</si>
  <si>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</si>
  <si>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</si>
  <si>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</si>
  <si>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</si>
  <si>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</si>
  <si>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</si>
  <si>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</si>
  <si>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</si>
  <si>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</si>
  <si>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</si>
  <si>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</si>
  <si>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</si>
  <si>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</si>
  <si>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</si>
  <si>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</si>
  <si>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</si>
  <si>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</si>
  <si>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</si>
  <si>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</si>
  <si>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</si>
  <si>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</si>
  <si>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</si>
  <si>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</si>
  <si>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</si>
  <si>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</si>
  <si>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</si>
  <si>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</si>
  <si>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</si>
  <si>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</si>
  <si>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</si>
  <si>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</si>
  <si>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</si>
  <si>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</si>
  <si>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3. HOJA DE CONTROLES</t>
  </si>
  <si>
    <t>3.1 DESCRIPCIÓN DE CONTROLES EXISTENTES</t>
  </si>
  <si>
    <t>3.2 EVALUACION DE LA EJECUCION DE CONTROLES EXISTENTES</t>
  </si>
  <si>
    <t>3.3 EVALUACION DE LA EFECTIVIDAD DE CONTROLES EXISTENTES</t>
  </si>
  <si>
    <t>Imagen</t>
  </si>
  <si>
    <t>Estratégico</t>
  </si>
  <si>
    <t>Operativo</t>
  </si>
  <si>
    <t>Financiero</t>
  </si>
  <si>
    <t>Cumplimiento</t>
  </si>
  <si>
    <t>Tecnología</t>
  </si>
  <si>
    <t>Corrupción</t>
  </si>
  <si>
    <t>TIPO DE RIESGO</t>
  </si>
  <si>
    <t>RESULTADO EVALUACIÓN DEL DISEÑO DEL CONTROL</t>
  </si>
  <si>
    <t>CAIVAS 1</t>
  </si>
  <si>
    <t>CAIVAS 2</t>
  </si>
  <si>
    <t>CAIVAS 3</t>
  </si>
  <si>
    <t>CESPA 1</t>
  </si>
  <si>
    <t>CESPA 2</t>
  </si>
  <si>
    <t>CESPA 3</t>
  </si>
  <si>
    <t>EXTREMA 100</t>
  </si>
  <si>
    <t>EXTREMA 80</t>
  </si>
  <si>
    <t>EXTREMA 60</t>
  </si>
  <si>
    <t>EXTREMA-INACEPTABLE 10</t>
  </si>
  <si>
    <t>REGISTRO O EVIDENCIA</t>
  </si>
  <si>
    <t>EFECTIVO (5)</t>
  </si>
  <si>
    <t>MODERADAMENTE EFECTIVO (3)</t>
  </si>
  <si>
    <t>POCO EFECTIVO (1)</t>
  </si>
  <si>
    <t>DISEÑO</t>
  </si>
  <si>
    <t>EJECUCIÓN</t>
  </si>
  <si>
    <t>SOLIDEZ DEL CONTROL</t>
  </si>
  <si>
    <t>CATASTRÓFICO</t>
  </si>
  <si>
    <t>Trimestral</t>
  </si>
  <si>
    <t>Desarticulación del Sistema Integrado de Gestión</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</si>
  <si>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</si>
  <si>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</si>
  <si>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</si>
  <si>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</si>
  <si>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</si>
  <si>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</si>
  <si>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</si>
  <si>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INDICADOR ASOCIADO
TABLERO DE CONTROL</t>
  </si>
  <si>
    <t>INDICADOR OPERATIVO INTERNO</t>
  </si>
  <si>
    <t>CZ NAZARETH</t>
  </si>
  <si>
    <t>CZ INIRIDA</t>
  </si>
  <si>
    <t>CZ SAN JOSE DE GUAVIARE</t>
  </si>
  <si>
    <t>CZ MITU</t>
  </si>
  <si>
    <t>CZ PUERTO CARREÑO</t>
  </si>
  <si>
    <t>CZ RESTAURAR</t>
  </si>
  <si>
    <t>CZ LA FLORESTA</t>
  </si>
  <si>
    <t>CZ CREER</t>
  </si>
  <si>
    <t>CZ SOACHA CENTRO</t>
  </si>
  <si>
    <t>CZ RESURGIR</t>
  </si>
  <si>
    <t>CZ MELGAR</t>
  </si>
  <si>
    <t>CZ LETICIA</t>
  </si>
  <si>
    <t>PROPÓSITO DEL CONTROL</t>
  </si>
  <si>
    <t>Prevenir</t>
  </si>
  <si>
    <t>Detectar</t>
  </si>
  <si>
    <t>No es un Control</t>
  </si>
  <si>
    <t xml:space="preserve">EVIDENCIA EN LA EJECUCIÓN DEL CONTROL </t>
  </si>
  <si>
    <t>Completa</t>
  </si>
  <si>
    <t>Incompleta</t>
  </si>
  <si>
    <t>No Existe</t>
  </si>
  <si>
    <t>Proposito del Control</t>
  </si>
  <si>
    <t>SEGREGACIÓN Y AUTORIDAD DEL RESPONSABLE DEL CONTROL</t>
  </si>
  <si>
    <t>Adecuado</t>
  </si>
  <si>
    <t>Inadecuado</t>
  </si>
  <si>
    <t>El control se ejecuta de manera consistente por parte del responsable.</t>
  </si>
  <si>
    <t>El control se ejecuta algunas veces por parte del responsable.</t>
  </si>
  <si>
    <t>El control no se ejecuta por parte del responsable.</t>
  </si>
  <si>
    <t>SOLIDEZ INDIVIDUAL DE CADA CONTROL</t>
  </si>
  <si>
    <t>DEBIL</t>
  </si>
  <si>
    <t>El conjunto de controles no mitiga el riesgo asociado. Se requiere estudiar la viabilidad de estos controles y tomar acciones a fin de tratar adecuadamente el riesgo, o implementar nuevos controles.</t>
  </si>
  <si>
    <t>Directamente</t>
  </si>
  <si>
    <t>No Disminuye</t>
  </si>
  <si>
    <t>Indirectamente</t>
  </si>
  <si>
    <t>Eje Ambiental</t>
  </si>
  <si>
    <t>Monitoreo y Seguimiento a la Gestión</t>
  </si>
  <si>
    <t>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t>
  </si>
  <si>
    <t>MS</t>
  </si>
  <si>
    <t>Comunicación Estratégica</t>
  </si>
  <si>
    <t>Adquisición de Bienes y Servicios</t>
  </si>
  <si>
    <t>Adquirir los Bienes y servicios que requiere la entidad para el cumplimiento de su misión institucional, con criterios de calidad, eficiencia y oportunidad bajo los parámetros de ley establecidos.</t>
  </si>
  <si>
    <t>Coordinación y Articulación del SNBF y Agentes</t>
  </si>
  <si>
    <t>Coordinar a los agentes e instancias del Sistema Nacional de Bienestar Familiar para lograr la protección integral de Niños, Niñas, adolescentes y el fortalecimiento familiar, con enfoque diferencial en todo el territorio nacional y gestionar alianzas para apoyar los programas y proyectos del ICBF.</t>
  </si>
  <si>
    <t>Orientar a la entidad en la definición, formulación, y evaluación de las políticas, planes, programas, lineamientos y proyectos para lograr el cumplimiento de la misión institucional y responsabilidades asignadas al Instituto.</t>
  </si>
  <si>
    <t>Gestión de Tecnología e Información</t>
  </si>
  <si>
    <t>Gestión del Talento Humano</t>
  </si>
  <si>
    <t>Atraer, vincular y desarrollar al mejor talento humano garantizando la aplicación de las normas que rigen a los colaboradores para lograr el cumplimiento de los objetivos institucionales.</t>
  </si>
  <si>
    <t>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t>
  </si>
  <si>
    <t>Inspección, Vigilancia y Control</t>
  </si>
  <si>
    <t>Mejora e Innovación</t>
  </si>
  <si>
    <t>Liderar la implementación del Sistema de Gestión y fomentar la cultura de la calidad, a través de la generación de estrategias, metodologías y planes, con un enfoque de gestión por procesos y pensamiento basado en riesgos que conduzcan a la mejora continua, innovación, gestión del conocimiento y excelencia en la prestación del Servicio.</t>
  </si>
  <si>
    <t>Promoción y Prevención</t>
  </si>
  <si>
    <t>Protección</t>
  </si>
  <si>
    <t>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t>
  </si>
  <si>
    <t>Relación con el Ciudadano</t>
  </si>
  <si>
    <t>Acercar el ICBF a la ciudadanía, a través del acceso a la información, los servicios y el impulso a la participación ciudadana.</t>
  </si>
  <si>
    <t>Servicios Administrativos</t>
  </si>
  <si>
    <t>Gestionar, administrar y controlar los recursos, bienes y servicios de apoyo para garantizar la misionalidad del Instituto Colombiano de Bienestar familiar.</t>
  </si>
  <si>
    <t>EI</t>
  </si>
  <si>
    <t>Apoyar a la Dirección en la toma de decisiones y generación de acciones orientadas al cumplimiento de objetivos, metas y obligaciones, mediante la realización de auditorías, evaluaciones, seguimientos, asesorías y la coordinación y/o atención a requerimientos externos.</t>
  </si>
  <si>
    <t>MAPA DE  RIESGO INHERENTE</t>
  </si>
  <si>
    <t>MAPA DE RIESGO RESIDUAL</t>
  </si>
  <si>
    <t>MAPA DE  RIESGO INHERENTE DE CORRUPCIÓN</t>
  </si>
  <si>
    <t>MAPA DE  RIESGO RESIDUAL DE CORRUPCIÓN</t>
  </si>
  <si>
    <t>Liderar de manera articulada el diseño y desarrollo de planes, programas, proyectos y modalidades para la promoción de derechos y la prevención de vulneraciones en el marco de un enfoque integral para la población objetivo del ICBF</t>
  </si>
  <si>
    <t>Realizar inspeccion vigilancia y control de la prestacion de servicio publico de bienestar familiar para determinar las condiciones de cumplimiento de la normatividad vigente de acuerdo a la modalidad de servicio prestado</t>
  </si>
  <si>
    <t>TIPOLOGÍA RIESGOS</t>
  </si>
  <si>
    <t>PERIODICIDAD</t>
  </si>
  <si>
    <t>Bimensual</t>
  </si>
  <si>
    <t>Cuatrimestral</t>
  </si>
  <si>
    <t>Propósito</t>
  </si>
  <si>
    <t>¿CÓMO SE REALIZA LA ACTIVIDAD DE CONTROL?</t>
  </si>
  <si>
    <t>¿QUÉ PASA CON LAS OBSERVACIONES O DESVIACIONES?</t>
  </si>
  <si>
    <t>Correos electronicos</t>
  </si>
  <si>
    <t>Tipo de Propósito</t>
  </si>
  <si>
    <t>No es un control</t>
  </si>
  <si>
    <t>CALF.Periodicidad.</t>
  </si>
  <si>
    <t>CALF. SEGREGACIÓN ADECUADA</t>
  </si>
  <si>
    <t>CALF.RESPONSABLE</t>
  </si>
  <si>
    <t>CALF. PROPÓSITO</t>
  </si>
  <si>
    <t>La descripción del como es:</t>
  </si>
  <si>
    <t>Confiable</t>
  </si>
  <si>
    <t>No confiable</t>
  </si>
  <si>
    <t>CALF. CÓMO</t>
  </si>
  <si>
    <t>CALF. DESV</t>
  </si>
  <si>
    <t>Las desviaciones se:</t>
  </si>
  <si>
    <t>Se investigan y resuelven oportunamente</t>
  </si>
  <si>
    <t>No se investigan y resuelven oportunamente</t>
  </si>
  <si>
    <t>La evidencia es:</t>
  </si>
  <si>
    <t>No existe</t>
  </si>
  <si>
    <t>CALF.EVID</t>
  </si>
  <si>
    <t>Bimestral</t>
  </si>
  <si>
    <t>TRATAMIENTO DEL RIESGO</t>
  </si>
  <si>
    <t>CONTROL Y REVISION
Primer Cuatrimestre</t>
  </si>
  <si>
    <t>CONTROL Y REVISION
Segundo Cuatrimestre</t>
  </si>
  <si>
    <t>CONTROL Y REVISION
Tercer Cuatrimestre</t>
  </si>
  <si>
    <t>Nivel</t>
  </si>
  <si>
    <t>FECHA FINAL</t>
  </si>
  <si>
    <t>SDG</t>
  </si>
  <si>
    <t>REG</t>
  </si>
  <si>
    <t>Página 1 de 5</t>
  </si>
  <si>
    <t>Página 2 de 5</t>
  </si>
  <si>
    <t>Página 3 de 5</t>
  </si>
  <si>
    <t>Página 4 de 5</t>
  </si>
  <si>
    <t>Página 5 de 5</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</si>
  <si>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</si>
  <si>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SI</t>
  </si>
  <si>
    <t>X</t>
  </si>
  <si>
    <t>Eje SST</t>
  </si>
  <si>
    <t>MATRIZ DE RIESGOS DE CALIDAD, CORRUPCIÓN, AMBIENTAL Y SISTEMA DE GESTIÓN SEGURIDAD Y SALUD EN EL TRABAJO</t>
  </si>
  <si>
    <t xml:space="preserve">1. ECONÓMICOS: Disponibilidad de capital, liquidez, mercados financieros, desempleo, competencia._x000D_
2. POLÍTICOS: Cambios de gobierno, legislación, políticas públicas, regulación._x000D_
3. SOCIALES: Demografía, responsabilidad social, orden público._x000D_
4. TECNOLÓGICOS: Avances en tecnología, acceso a sistemas de información_x000D_
externos, gobierno en línea._x000D_
5. MEDIOAMBIENTALES: Condiciones atmosféricas y del entorno, emisiones y residuos, energía, catástrofes naturales, desarrollo sostenible._x000D_
6. COMUNICACIÓN EXTERNA: Mecanismos utilizados para entrar en contacto con los usuarios o ciudadanos, canales establecidos para que el mismo se_x000D_
comunique con la entidad._x000D_
7. ARTICULACIÓN INSTITUCIONAL: Relación con otras entidades públicas, privadas y ONGs._x000D_
</t>
  </si>
  <si>
    <t xml:space="preserve">1. FINANCIEROS: Presupuesto de funcionamiento, recursos de inversión, infraestructura, capacidad instalada._x000D_
2. TALENTO HUMANO: Competencia del personal, disponibilidad del personal, seguridad y salud en el trabajo, toma de conciencia, creencias, valores y principios organizacionales, clima y ambiente laboral._x000D_
3. TECNOLOGÍA: Integridad de datos, disponibilidad de datos y sistemas,_x000D_
desarrollo, producción, mantenimiento de sistemas de información._x000D_
4. ESTRATÉGICOS: Direccionamiento estratégico (normas, directrices y modelos adoptados por el instituto para lograr su objetivo misional), planeación institucional, liderazgo, organizacion de las dependencias, grupos de trabajo, definición de funciones, roles y responsabilidades, articulación interna, trabajo en equipo, rendición de cuentas._x000D_
5. COMUNICACIÓN INTERNA: Canales utilizados y su efectividad, flujo de la información necesaria para el desarrollo de la operación._x000D_
6. AMBIENTAL: Gestión ambiental interna, control operacional frente a los aspectos ambientales significativos (Gestión de residuos, consumo de recursos, gestión de sustancias químicas), cumplimiento de requisitos legales ambientales._x000D_
</t>
  </si>
  <si>
    <t xml:space="preserve">1. DISEÑO DEL PROCESO: claridad en la descripción del alcance y objetivo del proceso._x000D_
2. INTERACCIONES CON OTROS PROCESOS: relación precisa con otros procesos en cuanto a insumos, proveedores, productos, usuarios o clientes._x000D_
3. TRANSVERSALIDAD: procesos que determinan lineamientos necesarios para el desarrollo de todos los procesos de la entidad._x000D_
4. PROCEDIMIENTOS ASOCIADOS: pertinencia en los procedimientos que desarrollan los procesos._x000D_
5. RESPONSABLES DEL PROCESO: grado de autoridad y responsabilidad de los funcionarios frente al proceso._x000D_
6. COMUNICACIÓN ENTRE LOS PROCESOS: efectividad en los flujos de información determinados en la interacción de los procesos._x000D_
7. ACTIVOS DE SEGURIDAD DIGITAL DEL PROCESO: información, aplicaciones, hardware entre otros, que se deben proteger para garantizar el funcionamiento interno de cada proceso, como de cara al ciudadano._x000D_
8. CAPACIDAD: Es el conjunto de recursos (talento humano, infraestructura, ambiente para la operación de los procesos) con los que cuenta el proceso para el desarrollo de su objetivo, su implementación, mantenimiento y mejora continua._x000D_
9. GESTIÓN DEL CONOCIMIENTO: Se refiere a la manera en la que el proceso determina y gestiona el conocimiento necesario para su operación y el logro de la conformidad de sus salidas (producto y/o servicio)._x000D_
10. EJECUCCIÓN: Hace referencia a la inmediatez y facilidad que tiene el proceso para gestionar y tramitar las actividades planteadas orientadas al logro de su objetivo o razón de ser._x000D_
</t>
  </si>
  <si>
    <t>EXTREMA 40</t>
  </si>
  <si>
    <t>EXTREMA 20</t>
  </si>
  <si>
    <t>EXTREMA 25</t>
  </si>
  <si>
    <t>EXTREMA  50</t>
  </si>
  <si>
    <t>ALTA 20</t>
  </si>
  <si>
    <t>ALTA 15</t>
  </si>
  <si>
    <t>EXTREMA 30</t>
  </si>
  <si>
    <t>ALTA 10</t>
  </si>
  <si>
    <t>MODERADA  10</t>
  </si>
  <si>
    <t>MODERADA 5</t>
  </si>
  <si>
    <t>PERIODICIDAD_PLAN</t>
  </si>
  <si>
    <t>CAUSAS</t>
  </si>
  <si>
    <t>RIESGO
DESCRIPCION</t>
  </si>
  <si>
    <t>Quincenal</t>
  </si>
  <si>
    <r>
      <rPr>
        <b/>
        <sz val="12"/>
        <rFont val="Arial"/>
        <family val="2"/>
      </rPr>
      <t>Antes de imprimir este documento… piense en el medio ambiente!</t>
    </r>
    <r>
      <rPr>
        <sz val="12"/>
        <rFont val="Arial"/>
        <family val="2"/>
      </rPr>
      <t xml:space="preserve">
</t>
    </r>
    <r>
      <rPr>
        <sz val="7"/>
        <rFont val="Arial"/>
        <family val="2"/>
      </rPr>
      <t>Cualquier copia impresa de este documento se considera como COPIA NO CONTROLADA.</t>
    </r>
  </si>
  <si>
    <t>Nombre del Control</t>
  </si>
  <si>
    <t>Versión 8</t>
  </si>
  <si>
    <t>NO</t>
  </si>
  <si>
    <t>Actas de comité</t>
  </si>
  <si>
    <t xml:space="preserve">Desconocimiento de las responsabilidades en el manejo de información por parte de los colaboradores que hacen parte del proceso relación con el ciudadano.
Desconocimiento de la información clasificada y/o reservada por parte de los colaboradores que hacen parte del proceso relación con el ciudadano. </t>
  </si>
  <si>
    <t>Uso indebido de la información reservada y clasificada en beneficio de terceros</t>
  </si>
  <si>
    <t>1. Incumplimiento de la misión y los objetivos institucionales del ICBF.
2. Afectación total o parcial en la prestación de servicios del ICBF
3. Afectación en la ejecución presupuestal
4. Posibles procesos disciplinarios 
5. Pérdida de la imagen y credibilidad institucional</t>
  </si>
  <si>
    <t>PA-107 Porcentaje de cumplimiento a la gestión del plan anual de adquisiciones registrada en el sistema de información PACCO.
A4.PA2.01 Porcentaje de estudios de sector y costos entregados oportunamente a las áreas solicitantes</t>
  </si>
  <si>
    <t>1. Incumpliento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Intervención de órganos de control.</t>
  </si>
  <si>
    <t>Las preguntas contestadas afirmativamente fueron: _x000D_
1 - 5 - 6 - 9 - 10 - 11 - 12 - 13 - 14 - 15 - 17 - 18_x000D_
_x000D_
Total de preguntas: 12</t>
  </si>
  <si>
    <t>RC1+</t>
  </si>
  <si>
    <t>Seguimiento a las denuncias de presuntos actos de corrupción asociados a el uso indebido de la información reservada y clasificada.</t>
  </si>
  <si>
    <t>Profesional Especializado Grupo Calidad</t>
  </si>
  <si>
    <t>Seguimiento a peticiones negadas por solicitud de información clasificada o reservada de la Entidad.</t>
  </si>
  <si>
    <t>Identificar y realizar seguimiento a las denuncias de presuntos actos de corrupción asociados a el uso indebido de la información reservada y clasificada.</t>
  </si>
  <si>
    <t>Identificar las peticiones negadas de información por considerarse información clasificada o reservada de la Entidad</t>
  </si>
  <si>
    <t>Mediante seguimiento mensual al boletín de PQRS</t>
  </si>
  <si>
    <t>Clasificación de las peticiones de información clasificada o reservada por tipo de negación.</t>
  </si>
  <si>
    <t xml:space="preserve">Se remite correo electrónico a la Oficina Asesora Jurídica, solicitando gestión adelantada. </t>
  </si>
  <si>
    <t>Se reporta mediante correo electronico el incidente de seguridad de la información con el eje SGSI.</t>
  </si>
  <si>
    <t>Correos electrónicos</t>
  </si>
  <si>
    <t>Publicación en Boletín mensual de PQRS</t>
  </si>
  <si>
    <t>Promover la identificación de la información clasificada y reservada de la entidad entre los colaboradores de la Entidad como estrategia de mitigación del riesgo de Uso Indebido de la Información Reservada y Clasificada</t>
  </si>
  <si>
    <t>1. Socializar los Instrumentos de gestión de la información publica, especialmente el índice de información clasificada y reservada y resultado del monitoreo a la gestión de denuncias con los responsables de servicios y atención regionales y agentes de Centro de Contacto.</t>
  </si>
  <si>
    <t>Directora de Servicios y Atención</t>
  </si>
  <si>
    <t>1.  Evidencias de socialización</t>
  </si>
  <si>
    <t>2. Realizar socialización del Índice de Información clasificada y reservada del ICBF, con los referentes de servicio y atención de los Centros Zonales, por parte del Referente de Servicios y Atención de la Dirección Regional.</t>
  </si>
  <si>
    <t>Responsable de Servicios y Atención</t>
  </si>
  <si>
    <t>2.  Evidencias de socialización</t>
  </si>
  <si>
    <t>Director Regional</t>
  </si>
  <si>
    <t xml:space="preserve">Falta de apropiación en los Defensores de Familia   de  los procesos de  formación  que se realizan a los profesionales.
Omisión en los deberes o responsabilidades de los servidores públicos. (autoformación y normatividad)
Inasistencia de los Servidores Públicos a las actividades de asistencia técnica. </t>
  </si>
  <si>
    <t>Decisiones no correspondientes al acervo probatorio debido a que la defensoría de Familia adopta decisiones que no responde a la realidad probatoria y fáctica.</t>
  </si>
  <si>
    <t>.-Falta de ética profesional
-Intereses personales
-Presión jerárquica
-Omisión del proceso, actividad o procedimiento.</t>
  </si>
  <si>
    <t>Sanciones disciplinarias o penales a la entidad o servidores involucrados por entes de control por decisiones irregulares debido a la aprobación de solicitudes de adopción.</t>
  </si>
  <si>
    <t>.-Falta de ética profesional
-Intereses personales
-Presión jerárquica
-Manipulación de los registros de información en la herramienta tecnológica.
-Omisión en el proceso de asignación de las familias adoptantes.</t>
  </si>
  <si>
    <t>Sanciones disciplinarias o penales a la entidad o servidores involucrados por entes de control por decisiones irregulares debido a la omisión de solicitudes de adopción aprobadas para la posible asignación a un niño, niña y/o adolescente.</t>
  </si>
  <si>
    <t>Pérdida de Credibilidad 
Sanciones legales 
Vulneración de derechos de los niños, niñas y adolescentes
Incumplimiento de la normatividad legal vigente.</t>
  </si>
  <si>
    <t>PA-32</t>
  </si>
  <si>
    <t>M5-PM2-01
M5-PM2-04
M5-PM2-06
M5-PM2-05
M5-PM2-07</t>
  </si>
  <si>
    <t>NA</t>
  </si>
  <si>
    <t xml:space="preserve">Reporte trimestral del SIM </t>
  </si>
  <si>
    <t>.- Amenaza de los derechos de los niños, niñas y adolescentes.
- Vulneración de los derechos de las familias adoptantes que cumplen con los requisitos.
- Pérdida de Credibilidad
- Perdida de Imagen  y reputación de la entidad.
- Incumplimientos legales
- Sanciones legales</t>
  </si>
  <si>
    <t>.- Vulneración de los derechos de las familias adoptantes 
- Pérdida de Credibilidad
- Perdida de Imagen  y reputación  
- Violación al debido proceso</t>
  </si>
  <si>
    <t>Las preguntas contestadas afirmativamente fueron: _x000D_
1 - 2 - 3 - 4 - 5 - 10 - 11 - 12 - 13 - 14 - 15 - 17 - 18_x000D_
_x000D_
Total de preguntas: 13</t>
  </si>
  <si>
    <t>PR1+</t>
  </si>
  <si>
    <t>Realización del Comité Consultivo Nacional de Restablecimiento.</t>
  </si>
  <si>
    <t>PR4+</t>
  </si>
  <si>
    <t>PR5+</t>
  </si>
  <si>
    <t>• Coordinador de Autoridades Administrativa</t>
  </si>
  <si>
    <t xml:space="preserve">  Brindar asistencia técnica a los Defensores de Familia y equipos técnicos interdisciplinarios cuya temática es el proceso Administrativo de Restablecimiento de Derechos, normatividad vigente, Lineamientos, Procedimientos. (Nivel Nacional)</t>
  </si>
  <si>
    <t xml:space="preserve"> Brindar asistencia técnica a los Defensores de Familia y equipos técnicos interdisciplinarios cuya temática es el proceso Administrativo de Restablecimiento de Derechos, normatividad vigente, Lineamientos, Procedimientos.(Nivel Regional)</t>
  </si>
  <si>
    <t xml:space="preserve">Grupo Asistencia Técnica </t>
  </si>
  <si>
    <t xml:space="preserve">Generación del reporte automático “semáforo tramite de adopción” y seguimiento al proceso de preparación, evaluación y selección de familias residentes en Colombia. </t>
  </si>
  <si>
    <t>Profesional Subdirección de Adopciones</t>
  </si>
  <si>
    <t xml:space="preserve">Seguimiento a la realización de los Comité de Adopciones Regionales con la participación de manera virtual del enlace de la regional de la Subdirección de Adopciones.
</t>
  </si>
  <si>
    <t xml:space="preserve">
Profesionales Enlaces Regionales de la Subdirección de Adopciones
</t>
  </si>
  <si>
    <t xml:space="preserve">Seguimiento a la realización de los Comité de Adopciones Regionales con la participación de manera virtual del enlace de la regional de la Subdirección de Adopciones y generación del reporte automático de cruces nacionales. 
Aprobar la asignación del NNA a la Familia </t>
  </si>
  <si>
    <t>Comité de Adopciones y
Profesionales Enlaces Regionales de la Subdirección de Adopciones</t>
  </si>
  <si>
    <t xml:space="preserve">Brindar recomendaciones y orientaciones técnico jurídicas a las Defensorias de familias  Regionales sobre casos de complejidad para toma de decisiones. </t>
  </si>
  <si>
    <t>Fortalecer el conocimiento de las competencias y habilidades de los Defensores de familia y equipos técnicos interdisciplinarios.</t>
  </si>
  <si>
    <t xml:space="preserve">Identificar alertas en el proceso de preparación y evaluación de las familias adoptantes.
</t>
  </si>
  <si>
    <t xml:space="preserve">Prevenir la aprobación de solicitudes de adopción sin el lleno de los requisitos normativos. </t>
  </si>
  <si>
    <t>Prevenir la omisión de solicitudes de familias ya aprobadas para la posible asignación a un NNA.</t>
  </si>
  <si>
    <t xml:space="preserve">Se realiza mediante asesoría y acompañamiento permanente y resolución de inquietudes de las Defensorias y Equipos Técnicos Disciplinarios. </t>
  </si>
  <si>
    <t xml:space="preserve">A través la generación del reporte semáforo de trámite de adopción. </t>
  </si>
  <si>
    <t xml:space="preserve">Se realiza a través de presencia en los comités virtuales o presenciales.
</t>
  </si>
  <si>
    <t>Se realiza a través de presencia en los comités virtuales o presenciales, donde se asignan las familias aprobadas a los NNA  garantizando que la asignación se realice teniendo en cuenta las características y condiciones de los NNA y la fecha de aprobación de las familias.</t>
  </si>
  <si>
    <t>Se remite memorando a la Autoridad Administrativa para reprogramar el Comité Técnico Consultivo.</t>
  </si>
  <si>
    <t xml:space="preserve">Se debe informar en las instancias de seguimiento definidas el porqué y remitir la solicitud de ajuste del Plan de Asistencia Técnica por correo electrónico se solicita el ajuste de fechas y actividades de cumplimiento. </t>
  </si>
  <si>
    <t>Informar al Director Regional los ajustes requeridos al Plan de Asistencia Técnica.</t>
  </si>
  <si>
    <t>Registrar en las actas de comité las observaciones presentadas por los miembros del Comité.</t>
  </si>
  <si>
    <t>Se generar correos electrónicos o memorandos a las regionales.</t>
  </si>
  <si>
    <t xml:space="preserve">Registrar en las actas de comité las observaciones y las decisiones de los integrantes del Comité.  </t>
  </si>
  <si>
    <t>Acta(s) del Comité Técnico Consultivo Nacional.</t>
  </si>
  <si>
    <t xml:space="preserve">Correos electrónicos o memorandos con las alertas de acuerdo a lo encontrado en el reporte Semáforo. </t>
  </si>
  <si>
    <t xml:space="preserve">Realizar acompañamiento y seguimiento al Comité Técnico Consultivo.
</t>
  </si>
  <si>
    <t>1. Acompañar el desarrollo del Comité Técnico Consultivo de los niveles Regional y Zonal con el fin de brindar recomendaciones técnicas en los casos que presentan mayor complejidad, en el marco de las estrategias adelantadas por la Dirección de Protección o según la necesidad que se presente.</t>
  </si>
  <si>
    <t>Equipo PARD - Subdirección de Restablecimiento de Derechos</t>
  </si>
  <si>
    <t>Listado de Asistencia de participación en el Comité Técnico Consultivo.</t>
  </si>
  <si>
    <t>Actas del Comité Técnico Consultivo Regional y Zonal</t>
  </si>
  <si>
    <t>Comité de adopciones</t>
  </si>
  <si>
    <t>Acta de Comité de adopciones</t>
  </si>
  <si>
    <t xml:space="preserve">Realizar Sensibilización en los Comité de Adopciones Regional.
</t>
  </si>
  <si>
    <t xml:space="preserve">Realizar Sensibilización en los Comités de Adopciones Regional frente al cumplimiento de los requisitos y pasos de la etapa administrativa para determinar si la familia es idónea o no para adoptar. </t>
  </si>
  <si>
    <t xml:space="preserve">Realizar seguimiento a la asignación de familias a niños, niñas y adolescentes de acuerdo a la lista de espera de cada Regional. </t>
  </si>
  <si>
    <t xml:space="preserve">Equipo de enlaces regionales de la Subdirección de Adopciones </t>
  </si>
  <si>
    <t>Realizar seguimiento a la asignación de familias a niños, niñas y adolescentes de acuerdo a su  lista de espera.</t>
  </si>
  <si>
    <t xml:space="preserve">
• Inoportuna actuación por parte del abogado responsable del proceso.
• Inoportuna actuación de los colaboradores del ICBF que deben intervenir en el proceso.</t>
  </si>
  <si>
    <t>Decisiones ajustadas a intereses propios o de terceros durante la preparación y el ejercicio del cobro coactivo, la defensa judicial, extrajudicial, emisión de conceptos, revisión de actos administrativos, entre otras actividades de la OAJ.</t>
  </si>
  <si>
    <t>PA-117
Recursos de recuperación de cartera por la Oficina Asesora Jurídica y Grupos Jurídicos Regionales (millones de pesos)</t>
  </si>
  <si>
    <t>• Detrimento Patrimonial del ICBF, pérdida de los recursos
•Pérdida de imagen Institucional.
•Procesos sancionatorios, disciplinarios, fiscales y penales.</t>
  </si>
  <si>
    <t>Las preguntas contestadas afirmativamente fueron: _x000D_
1 - 2_x000D_
_x000D_
Total de preguntas: 2</t>
  </si>
  <si>
    <t>Verificar que los contratistas y funcionarios públicos diligencien y registren el formato de publicación y divulgación proactiva de la Declaración de Bienes y Rentas, Registro de Conflicto de Interés y Declaración del Impuesto sobre la Renta y Complementarios. Ley 2013 del 30 de diciembre de 2019, en el cual de manera expresa señalen que en ejecución de sus actividades no presentan conflicto de intereses.</t>
  </si>
  <si>
    <t>Formato de publicación y divulgación proactiva de la Declaración de Bienes y Rentas, Registro de Conflicto de Interés y Declaración del Impuesto sobre la Renta y Complementarios.</t>
  </si>
  <si>
    <t>Promover y divulgar los documentos del ICBF entre los colaboradores que realizan actividades de Gestión Jurídica, relacionados con la política de transparencia, visibles en https://www.icbf.gov.co/transparencia/planeacion/codigo-integridad</t>
  </si>
  <si>
    <t>Memorando o correos electrónicos</t>
  </si>
  <si>
    <t>Verificar el cumplimiento del diligenciamiento de los contratistas y funcionarios públicos del formulario de Conflicto de Interés. Ley 2013 del 30 de diciembre de 2019
Promover una cultura de integridad en los servidores públicos que permitan prácticas preventivas para evitar que el interés particular interfiera en la realización del fin al que debe estar destinada la actividad del Estado</t>
  </si>
  <si>
    <t>Jefe de la OAJ</t>
  </si>
  <si>
    <t>Directores Regionales</t>
  </si>
  <si>
    <t>* Colaboradores de Control Interno relacionados directa o indirectamente con el proceso, o que mantienen lazos de amistad, enemistad o familiares con las personas auditadas o externas vinculadas con la prestación del servicio.</t>
  </si>
  <si>
    <t xml:space="preserve">Posibilidad de emitir hallazgos, conclusiones y recomendaciones no objetivas aprovechando la posición como auditor para beneficiar o afectar al auditado o a terceros favoreciendo intereses particulares. </t>
  </si>
  <si>
    <t xml:space="preserve">* Desconocimiento del Código de Ética por parte de los colaboradores de la OCI y auditores externos de apoyo. </t>
  </si>
  <si>
    <t xml:space="preserve">Revelación o entrega de información confidencial a la que se tuvo acceso como auditor para beneficiar o afectar al auditado o a terceros favoreciendo intereses particulares. </t>
  </si>
  <si>
    <t>Pérdida de confiabilidad en el resultado de la auditoría.
Manipulación del resultado de la auditoría.
No contribución a la mejora.
Pérdida imagen institucional.
Investigaciones disciplinarias.
Investigaciones penales.</t>
  </si>
  <si>
    <t xml:space="preserve">EI2+ Porcentaje de situaciones de conflicto de interés solucionadas dentro de la oficina de control interno presentadas durante la vigencia. </t>
  </si>
  <si>
    <t xml:space="preserve">Incumplimiento del principio de confidencialidad en el ejercicio de la actividad de auditoria. 
Pérdida de imagen institucional.
Pérdida de confianza y credibilidad en el proceso. </t>
  </si>
  <si>
    <t xml:space="preserve">EI3+ Porcentaje de cumplimiento sobre el compromiso de confidencialidad por parte de los auditores de la oficina de control interno durante la vigencia. </t>
  </si>
  <si>
    <t>Las preguntas contestadas afirmativamente fueron: _x000D_
1 - 2 - 5 - 10 - 11 - 12 - 13 - 14 - 18_x000D_
_x000D_
Total de preguntas: 9</t>
  </si>
  <si>
    <t>Las preguntas contestadas afirmativamente fueron: _x000D_
1 - 2 - 5 - 9 - 10 - 11 - 12 - 13 - 14 - 18_x000D_
_x000D_
Total de preguntas: 10</t>
  </si>
  <si>
    <t>EI2+</t>
  </si>
  <si>
    <t>EI3+</t>
  </si>
  <si>
    <t>Suscribir Compromiso de Confidencialidad</t>
  </si>
  <si>
    <t>Profesionales Oficina de Control Interno</t>
  </si>
  <si>
    <t>Suscribir Declaración de Cumplimiento del Código de Ética</t>
  </si>
  <si>
    <t xml:space="preserve">Validar apropiación del Código de Ética del Auditor Interno. </t>
  </si>
  <si>
    <t>Jefe Oficina de Control Interno / Coordinadores Oficina de Control Interno</t>
  </si>
  <si>
    <t>Prevenir el incumplimiento del principio de confidencialidad del auditor interno</t>
  </si>
  <si>
    <t>Prevenir el incumplimiento del código de ética del auditor interno</t>
  </si>
  <si>
    <t>Que los auditores conozcan las debilidades de apropiación frente al código de ética del auditor interno</t>
  </si>
  <si>
    <t>Se realiza mediante la firma del formato compromiso de confidencialidad OCI</t>
  </si>
  <si>
    <t>Se realiza mediante la firma del formato compromiso ético auditor interno</t>
  </si>
  <si>
    <t>Se realizar jornadas de evaluación para medir el nivel de apropiación del código de ética del auditor interno donde se evalúen cada uno de los principios éticos del auditor (Integridad, Objetividad, Confidencialidad y Competencia)</t>
  </si>
  <si>
    <t>Se envía correo electrónico recordando la suscripción del documento</t>
  </si>
  <si>
    <t xml:space="preserve">Se revisan y se generan cursos de acción. </t>
  </si>
  <si>
    <t>Formatos firmados por los auditores interno</t>
  </si>
  <si>
    <t>Reporte de resultados de evaluación</t>
  </si>
  <si>
    <t xml:space="preserve">1. Socializar el Código de Código de Ética del Auditor Interno con ejemplos comunes de conflicto de intereses </t>
  </si>
  <si>
    <t xml:space="preserve">1.1. Realizar socialización de ejemplos comunes sobre conflicto de interes que se le pueden presentar al auditor interno. </t>
  </si>
  <si>
    <t>Coordinadores Oficina de Control Interno.</t>
  </si>
  <si>
    <t>1.1. Correos de socialización</t>
  </si>
  <si>
    <t xml:space="preserve">1. Socializar el Código de Ética del Auditor Interno con ejemplos comunes relacionados con el manejo de la información reservada en el ejercicio de la auditoría interna y la vulneración del principio de confidencialidad. </t>
  </si>
  <si>
    <t>1.1. Realizar socialización de ejemplos comunes sobre reserva de la información y vulneración del principio de confidencialidad en la auditoría interna.</t>
  </si>
  <si>
    <t>Sanciones e investigaciones por direcionamiento indebido de la gestión contractual favoreciendo intereses privados o particulares. .</t>
  </si>
  <si>
    <t>Las preguntas contestadas afirmativamente fueron: _x000D_
1 - 2 - 5 - 6 - 10 - 11 - 12 - 13 - 14 - 15 - 17 - 18_x000D_
_x000D_
Total de preguntas: 12</t>
  </si>
  <si>
    <t>Secretario Técnico en la Sede de la Dirección General y Regionales</t>
  </si>
  <si>
    <t>Abogados de la Dirección de Contratación en la Sede de la Dirección General y de la Coordinación de Grupos Jurídicos o quien haga sus veces</t>
  </si>
  <si>
    <t>Dirección de Contratación</t>
  </si>
  <si>
    <t>AB2+</t>
  </si>
  <si>
    <t>Revisión, validación y aprobación de los procesos contractuales de acuerdo con la normatividad vigente.</t>
  </si>
  <si>
    <t>Revisión, validación del alcance del objeto y obligaciones del contrato, de acuerdo con los tiempos definidos en el Manual de Contratación</t>
  </si>
  <si>
    <t>verificar los requisitos de la modalidad de contratación, las excepciones se encuentran contenidas en la normatividad establecida, la evidencia se encuentra en los estudios previos del contrato.</t>
  </si>
  <si>
    <t>Se convoca a los participantes del comité  y se revisan las solicitudes presentadas para posterior aprobación.</t>
  </si>
  <si>
    <t>Se convoca a la mesa de trabajo técnica donde se revisa el trámite para evaluar el alcance a la contratación.</t>
  </si>
  <si>
    <t>Se revisan  los documentos asociados a cada proceso</t>
  </si>
  <si>
    <t>Quedan resueltas durante la mesa de trabajo técnica</t>
  </si>
  <si>
    <t>Convocatoria de la reunión, grabación y lista de asistencia</t>
  </si>
  <si>
    <t>Soportes de la capacitación</t>
  </si>
  <si>
    <t>Correo electrónico con respuesta a las inquietudes</t>
  </si>
  <si>
    <t>Listados de asistencia y presentación</t>
  </si>
  <si>
    <t>Subdirector(a) de Gestión  Técnica para la atención a la  Primera Infancia.</t>
  </si>
  <si>
    <t xml:space="preserve">Acta de Reunión de Seguimiento </t>
  </si>
  <si>
    <t>Subdirector(a) de Operación para la atención a la  Primera Infancia</t>
  </si>
  <si>
    <t xml:space="preserve">Muestra aleatoria de actas de comité técnico operativos </t>
  </si>
  <si>
    <t>Informe de resultado de visitas de supervisión realizadas a las modalidad de atención a la Primera Infancia.</t>
  </si>
  <si>
    <t xml:space="preserve">
La acción u omisión de un colaborador en desarrollo del proceso disciplinario  para favorecer o desfavorecer a los sujetos procesales.
La posible dilación de las actuaciones dentro del proceso disciplinario por parte de quienes puedan intervenir en el mismo.
Debilidades en seguimiento y control del estado actual de las actuaciones</t>
  </si>
  <si>
    <t>Sanciones disciplinarias, legales, o penales debido a promover, inducir actuaciones administrativas atendiendo intereses personales o de un tercero.</t>
  </si>
  <si>
    <t>Deterioro de la imagen institucional frente a las acciones, omisiones y extralimitaciones en funciones de los servidores y ex servidores de la Entidad
Acciones contra la Entidad y contra los servidores públicos.
Afectación a las garantías procesales y legales en contra vía de los principios que rigen la función pública.
Presentación de los recursos que la ley otorga por parte de los usuarios.</t>
  </si>
  <si>
    <t xml:space="preserve">Numero de servidores públicos de la OCID investigados por corrupción </t>
  </si>
  <si>
    <t>Las preguntas contestadas afirmativamente fueron: _x000D_
1 - 2 - 5 - 6 - 10 - 11 - 12 - 13 - 14 - 15 - 18_x000D_
_x000D_
Total de preguntas: 11</t>
  </si>
  <si>
    <t>Revisar y analizar las decisiones y proyectos de auto elaborados por los Abogados de la Oficina.</t>
  </si>
  <si>
    <t>Jefe Oficina de Control Interno Disciplinario</t>
  </si>
  <si>
    <t>TH6+</t>
  </si>
  <si>
    <t>Evitar que se viole el debido proceso y que las decisiones sean acordes a la ley evitando repercusiones de indole judicial para la entidad.</t>
  </si>
  <si>
    <t>Registro de proyectos que dan cuenta de las entradas y salidas del despacho asi como de los grupos internos.</t>
  </si>
  <si>
    <t>Se remite correo electronico con la novedad encontrada.</t>
  </si>
  <si>
    <t>Bases de datos</t>
  </si>
  <si>
    <t>Fortalecer conocimiento, unificar criterios y prevenir falta disciplinaria.</t>
  </si>
  <si>
    <t>1.1 Jefe OCID</t>
  </si>
  <si>
    <t>1.1 Acta y listados de asistencias al Comité</t>
  </si>
  <si>
    <t>2. Seguimiento a compromisos, metas, control de términos a las directrices establecidas por la Jefe de la Oficina.</t>
  </si>
  <si>
    <t>2.1 Coordinadores de Grupo OCID</t>
  </si>
  <si>
    <t>2.1 Actas de reunión con listados de asistencias y/o correos electrónicos.</t>
  </si>
  <si>
    <t>3.  Sensibilizaciones a los colaboradores del ICBF en tema relacionado con la falta disciplinaria.</t>
  </si>
  <si>
    <t>2.2 Profesionales Abogados de la OCID</t>
  </si>
  <si>
    <t>2.2 Actas de reunión con listados de asistencias y/o correos electrónicos.</t>
  </si>
  <si>
    <t>4. Sensibilizaciones a los jefes inmediatos sobre la aplicabilidad de la preservación del orden interno en la normatividad vigente disciplinaria.</t>
  </si>
  <si>
    <t>3.1 Jefe de la OCID o Grupo de Prevención</t>
  </si>
  <si>
    <t>3.1 Listados de asistencias o correos electrónicos.</t>
  </si>
  <si>
    <t>Falta de documentos soportes para realizar el pago.
Presentación de cuentas de cobro inoportunamente.
Uso inadecuado de los recursos financieros del ICBF.
Debilidad en la validacion previa de los documentos por parte del supervisor del contrato.</t>
  </si>
  <si>
    <t>Investigaciones disciplinarias y fiscales por efectuar pagos sin cumplimiento de los requisitos a terceros.</t>
  </si>
  <si>
    <t xml:space="preserve">1.  Desconocimiento de la normatividad vigente, aplicable al   proceso de verificacion y fiscalizacion.  
2. Omisión  en la liquidación,  de factores  que hacen parte del IBC.  
3. Alta rotación del personal en los grupos de Recaudo de las Regionales sin la adecuada transferencia de conocimiento, la perdida de experticia a traves de la experiencia..                         </t>
  </si>
  <si>
    <t>Pérdida económica por inadecuada revisión de documentos generando irregularidades (no cobros o menor valor cobrado) en la Fiscalización y verificación del  aporte parafiscal 3% a favor del ICBF.</t>
  </si>
  <si>
    <t xml:space="preserve">Exponer a la entidad a posibles hallazgos de los entes de control, por el incuplimiento de los requisitos establecidos en la normatividad y los procedimientos vigentes </t>
  </si>
  <si>
    <t>pagos realizados sin cumplimiento de requisitos/Total de pagos realizados</t>
  </si>
  <si>
    <t>Sanciones fiscales o penales por parte de entes de control.
Sanciones económicas.</t>
  </si>
  <si>
    <t>x</t>
  </si>
  <si>
    <t xml:space="preserve">Incumplimiento de la Meta recaudo gestión financiera (ingresos recaudo en prejiuridico de parafiscales y otras carteras /saldos a 31 de diciembre  de cartera constituida  en prejuridico +presuntos deudas por inexactos y morosos.  </t>
  </si>
  <si>
    <t>Las preguntas contestadas afirmativamente fueron: _x000D_
1 - 5 - 10 - 11 - 12 - 13 - 14 - 15 - 17_x000D_
_x000D_
Total de preguntas: 9</t>
  </si>
  <si>
    <t>Las preguntas contestadas afirmativamente fueron: _x000D_
1 - 5 - 6 - 10 - 11 - 12 - 13 - 14 - 15 - 17_x000D_
_x000D_
Total de preguntas: 10</t>
  </si>
  <si>
    <t>Seguimiento a la radicación y pago de las cuentas de cobro</t>
  </si>
  <si>
    <r>
      <rPr>
        <b/>
        <sz val="10"/>
        <rFont val="Calibri"/>
        <family val="2"/>
        <scheme val="minor"/>
      </rPr>
      <t xml:space="preserve">Coordinadores de Grupo Financiero Regional </t>
    </r>
    <r>
      <rPr>
        <sz val="10"/>
        <rFont val="Calibri"/>
        <family val="2"/>
        <scheme val="minor"/>
      </rPr>
      <t>y Sede Direccion General</t>
    </r>
  </si>
  <si>
    <t>Revisión  y control  de documentos generados en la Fiscalización y determinación del aporte</t>
  </si>
  <si>
    <t xml:space="preserve">Coordinador de Recaudo </t>
  </si>
  <si>
    <t>GF9+</t>
  </si>
  <si>
    <t>GF10+</t>
  </si>
  <si>
    <t>Revisión de la radicación y pago oportuno de las cuentas de cobro</t>
  </si>
  <si>
    <t>Asegurar la correcta Liquidación del aporte por parte de los asesores</t>
  </si>
  <si>
    <t>Revision de las cuentas de cobro radicadas y pagadas</t>
  </si>
  <si>
    <t xml:space="preserve">Visitas de asistencia técnica a regionales, para valoración permanente, solicitud y cruce de información </t>
  </si>
  <si>
    <t>Se revisan las cuentas de cobro radicadas y se compara con la fecha de pago de la obligación</t>
  </si>
  <si>
    <t xml:space="preserve">En caso de encontrar inrregularidades informar a control interno disciplinario </t>
  </si>
  <si>
    <t>La evidencia queda en la fecha de recepción de la cuenta de cobro y pago de la obligación</t>
  </si>
  <si>
    <t>La evidencia queda establecida en el Informe de seguimiento.</t>
  </si>
  <si>
    <t>Realizar revisión periódica de las cuentas por pagar radicadas y pagadas</t>
  </si>
  <si>
    <t xml:space="preserve">1. Seminario de capacitación en el proceso tesoral a los responsables de pagaduria Regionales semestralmente. </t>
  </si>
  <si>
    <t>Coordinador Financiero</t>
  </si>
  <si>
    <t xml:space="preserve">1. Actas y listas de asistencia de los seminarios </t>
  </si>
  <si>
    <t xml:space="preserve">2.Incluir cuatrimestralmente en la asistencia técnica, revisión aleatoria a los procesos de recepción y tramite de cuentas  realizados por la regional.  </t>
  </si>
  <si>
    <t>2. Acta de la Asistencia Técnica a la Regional o de la reunión virtual con la Regional. En caso de continuar con el aislamiento la evidencia será el  archivo de excel de seguimiento a las cuentas de cobro solicitado a las regionales.</t>
  </si>
  <si>
    <t>Coordinador Financiero de la Regional</t>
  </si>
  <si>
    <t>1. listados de asistencia con acta de del Grupo de estudio.</t>
  </si>
  <si>
    <t xml:space="preserve">2. Realizar seguimiento trimestral aleatorias  al proceso de tramite y pago de las cuentas </t>
  </si>
  <si>
    <t>2. Informe de seguimiento.</t>
  </si>
  <si>
    <t>3. Socializar el resultado del Seguimiento trimestral al proceso de tramite y pago de las cuentas.</t>
  </si>
  <si>
    <t xml:space="preserve">3. Acta de comité de seguimiento </t>
  </si>
  <si>
    <t>Seguimientos al proceso y la  capacitación a los funcionarios que realizan el proceso de verificacion y fiscalizacion del área de recaudo.</t>
  </si>
  <si>
    <t>1. Seminario de capacitación en los procesos de fiscalización a los grupos de Recaudo Regionales semestralmente.</t>
  </si>
  <si>
    <t>Grupo de Recaudo</t>
  </si>
  <si>
    <t>1. Listas de asistencia y presentación.</t>
  </si>
  <si>
    <t>2. Incluir  en la asistencia tecnica, revisión aleatoria a los procesos de fiscalizacion y verificacion realizados por la regional. Se medira cuatrimestralmente</t>
  </si>
  <si>
    <t>2. Informe de seguimiento</t>
  </si>
  <si>
    <t>1. Realizar Grupos de estudio especificos de estos procesos trimestralmente.</t>
  </si>
  <si>
    <t xml:space="preserve">1. Actas y listas de asistencia de los grupos de estudio y presentaciones.
</t>
  </si>
  <si>
    <t>2. Programar y realizar  seguimientos trimestrales internas aleatorias a los expedientes  del  proceso de fiscalización y verificación del aporte parafiscal.</t>
  </si>
  <si>
    <t>3. Presentar por lo menos en un comité de seguimiento parafiscal el informe aleatorio realizado a los procesos de verificación y fiscalizacion llevado a cabo por la regional.</t>
  </si>
  <si>
    <t>3. Acta de comité de seguimiento.</t>
  </si>
  <si>
    <t>Deficiente prestación del servicio
Incumplimiento de normas legales o fallos judiciales y requisitos establecidos por la Entidad.
Pérdida de confianza y credibilidad de la sociedad en el ICBF.
Incumplimiento de metas estrategicas.</t>
  </si>
  <si>
    <t>Las preguntas contestadas afirmativamente fueron: _x000D_
1 - 2 - 5 - 6 - 7 - 8 - 10 - 11 - 12 - 13 - 14 - 18_x000D_
_x000D_
Total de preguntas: 12</t>
  </si>
  <si>
    <t>Seguimiento al PAAC.</t>
  </si>
  <si>
    <t>Profesional SMO</t>
  </si>
  <si>
    <t>DE3+</t>
  </si>
  <si>
    <t>Revisar el cumplimiento de las actividades de los componentes del PAAC.</t>
  </si>
  <si>
    <t>Mediante correo electronicos enviados a los responsables de las actividades del plan</t>
  </si>
  <si>
    <t>Se envia correo electronico al lider del proceso con la novedades del seguimiento</t>
  </si>
  <si>
    <t>Correo electronicos.</t>
  </si>
  <si>
    <t>1. Fortalecer el seguimiento a los componentes del PAAC.
2. Definir estrategias encaminadas a fortalecer los temas de transparencia en los tres niveles de la organización.</t>
  </si>
  <si>
    <t>1. Socialización y apropiación del Plan Anticorrupción y de Atención al Ciudadano 2021.</t>
  </si>
  <si>
    <t>Profesional de la Subdirección de Mejoramiento Organizacional</t>
  </si>
  <si>
    <t>Presentación y listado de asistencia</t>
  </si>
  <si>
    <t>2. Divulgación de piezas gráficas de Transparencia a través del boletín Vive ICBF.</t>
  </si>
  <si>
    <t>3. Socializar y apropiar la ley de Transparencia y de Acceso a la Información Pública (Ley 1712 de 2014).</t>
  </si>
  <si>
    <t>1. Socialización y apropiación del Plan Anticorrupción y de Atención al Ciudadano 2021</t>
  </si>
  <si>
    <t>3. Socializar y apropiar la Ley de Transparencia y de acceso a la Información (Ley 1712 de 2014).</t>
  </si>
  <si>
    <t>1. Divulgar la Ley de Transparencia y de Accesos al Información Pública.</t>
  </si>
  <si>
    <t>Coordinador de Centro Zonal</t>
  </si>
  <si>
    <t>2. Divulgar el Plan Anticorrupción y de Atención al Ciudadano 2021.</t>
  </si>
  <si>
    <t>El control social  por parte de la comunidad beneficiaria, no se cumple en todo el territorio nacional 
En épocas electorales  se puede utilizar la Bienestarina  con fines políticos.</t>
  </si>
  <si>
    <t>Personas focalizadas por el ICBF no son las beneficiarias del producto
Sanciones por ente de control
Obtención de beneficios propios de personas diferentes al ICBF  (Politicos,  economico, entre otros). 
Detrimento patrimonial.</t>
  </si>
  <si>
    <t>Asociar indicador operativo de interventoria y novedades.</t>
  </si>
  <si>
    <t>PP3+</t>
  </si>
  <si>
    <t>Las preguntas contestadas afirmativamente fueron: _x000D_
1 - 2 - 3 - 4 - 5 - 7 - 10 - 11 - 12 - 13 - 14 - 15 - 17 - 18_x000D_
_x000D_
Total de preguntas: 14</t>
  </si>
  <si>
    <t>Seguimiento a los esquemas de control de entrega de AAVN establecidos.</t>
  </si>
  <si>
    <t>Profesional del Grupo de AAVN</t>
  </si>
  <si>
    <t>Seguimiento a la entrega de AAVN a los usuarios.</t>
  </si>
  <si>
    <t>Subdirección de Promoción y Fortacimiento a la atención de la Infancia</t>
  </si>
  <si>
    <t>Subdirección de Operaciones Familia</t>
  </si>
  <si>
    <t>Subdirección de Operaciones Primera Infancia</t>
  </si>
  <si>
    <t>Prevenir el uso inadecuado de AAVN</t>
  </si>
  <si>
    <t>Evitar que el AAVN sea entregado a población que no es beneficiaria de la oferta.</t>
  </si>
  <si>
    <t>Evitar que la AAVN sean entregados a población que no es beneficiaria de las modalidades de la DFC</t>
  </si>
  <si>
    <t>Envío de reportes mensuales a las Regionales con observaciones sobre la programación y novedades presentadas en la distribución.</t>
  </si>
  <si>
    <t>Implementación de herramientas para la entrega de AAVN a los usuarios.</t>
  </si>
  <si>
    <t>A través de los instrumentos de seguimiento  definidos para la modalidad</t>
  </si>
  <si>
    <t>Reporte Excel con observaciones de la programación y reporte Excel con consolidado de novedades de entrega y su respectivo cierre.</t>
  </si>
  <si>
    <t>Se inicia con un requerimiento al operador por parte del Supervisor del contrato.</t>
  </si>
  <si>
    <t>Notificar al supervisor del contrato y/o operador la no entrega de AAVN a los beneficiarios o entrega de AAVN a población distinta</t>
  </si>
  <si>
    <t>Actas de visitas, soportes fotográficos, plan de visitas o soportes de asistencia técnica</t>
  </si>
  <si>
    <t>Formato de entrega de AAVN al usuario o acta de visita o seguimiento telefónico.</t>
  </si>
  <si>
    <t>Correos electrónicos, actas de visitas,  plan de visitas o soportes de asistencia técnica</t>
  </si>
  <si>
    <t>Plan de visitas</t>
  </si>
  <si>
    <t>Acta de visitas cargadas en el aplicativo de la interventoría</t>
  </si>
  <si>
    <t>Matriz de seguimiento a novedades e informe semestral de gestión de cierre de novedades.</t>
  </si>
  <si>
    <t xml:space="preserve">Remitir orientaciones a nivel nacional  frente a las particularidades que se puedan presentar para  la prestación de servicios de primera infancia. </t>
  </si>
  <si>
    <t>Director de Primera Infancia.</t>
  </si>
  <si>
    <t>Memorandos y/o
Correos electrónicos</t>
  </si>
  <si>
    <t>Gestionar con la Dirección de Nutrición para la realización de las asistencias técnicas en el uso adecuado del AAVN</t>
  </si>
  <si>
    <t>Subdirección de promoción y fortalecimiento a la atención de la Infancia</t>
  </si>
  <si>
    <t>Correo electrónico, acta de asistencia y listado de asistencia.</t>
  </si>
  <si>
    <t>Realizar Plan de Seguimiento a la entrega de AAVN a los usuarios de la oferta.</t>
  </si>
  <si>
    <t>Informes de Comisión o Actas de Reunión y Listados de Asistencia.</t>
  </si>
  <si>
    <t>Gestionar el reporte de entregas mensuales del AAVN y remitir el consolidado a la Dirección de Infancia</t>
  </si>
  <si>
    <t>Articulación con la Dirección de Nutrición para establecer las recomendaciones y obligaciones relacionadas con la recepción, almacenamiento, suministro e inventario de los  AAVN, los cuales quedaran consignadas en la minuta contractual.</t>
  </si>
  <si>
    <t>Dirección de Familias y Comunidades</t>
  </si>
  <si>
    <t>Acta de Reunión o Correos</t>
  </si>
  <si>
    <t>Brindar orientaciones en los espacios de inducción a operadores frente a la recepción, almacenamiento, suministro e inventario de los AAVN.</t>
  </si>
  <si>
    <t>Acta de Reunión, presentación, informes de comisión.</t>
  </si>
  <si>
    <t>Elaborar y socializar con las regionales reporte que de cuenta del numero de familias vinculadas a la modalidad TEB, que reciben Bienestarina</t>
  </si>
  <si>
    <t>* Falta de personal calificado para el manejo de los archivos.
* Falta de etica por parte de los colaboradores de la entidad.
*Posible tráfico de influencias para la manipulación de información.</t>
  </si>
  <si>
    <t>Posibilidad de manipulación o sustracción de información en los archivos centrales con fines particulares.</t>
  </si>
  <si>
    <t>* Investigaciones Disciplinarias.
*Vulneración del restablecimiento de derechos a un menor.
*Celebración indebida de contratos.
*Entorpecimiento de procesos.</t>
  </si>
  <si>
    <t>Las preguntas contestadas afirmativamente fueron: _x000D_
1 - 2 - 5 - 6 - 9 - 12_x000D_
_x000D_
Total de preguntas: 6</t>
  </si>
  <si>
    <t>Verificar que el ingreso a los archivos centrales se realice por personal autorizado.</t>
  </si>
  <si>
    <t>Coordinador Grupo de Gestión Documental
Coordinador del Grupo Administrativo o de Soporte de la Regional</t>
  </si>
  <si>
    <t>SA5+</t>
  </si>
  <si>
    <t>Prevenir la sustracción o manipulación de la información con fines particulares.</t>
  </si>
  <si>
    <t>Emitir correo electrónico con autorización por parte del responsable, para el ingreso de las personas que soliciten acceso a los archivos centrales, previa verificación de solicitud.</t>
  </si>
  <si>
    <t>De no presentarse autorización de ingreso,  no se permitirá el acceso al archivo central</t>
  </si>
  <si>
    <t xml:space="preserve">Correo electrónico con la solicitud de ingreso
</t>
  </si>
  <si>
    <t>1. Definir restricción de acceso a los archivos centrales del ICBF y verificar condiciones de seguridad.</t>
  </si>
  <si>
    <t>Referente Grupo Gestión Documental.</t>
  </si>
  <si>
    <t>1. Lista de asistencia y presentación</t>
  </si>
  <si>
    <t>1.2 Validar que el archivo central cuente con condiciones de seguridad mínimas que garanticen la custodia del mismo.</t>
  </si>
  <si>
    <t>Referente Grupo Gestión Documental</t>
  </si>
  <si>
    <t>2. Informe</t>
  </si>
  <si>
    <t>Referente Documental Regional</t>
  </si>
  <si>
    <t>1.2. Validar que el archivo central cuente con condiciones de seguridad mínimas que garanticen la custodia del mismo.</t>
  </si>
  <si>
    <t>Los profesionales del proceso de IVC no verifican estrictamente lo definido, tanto en las normas, procedimientos, instrumentos y formatos correspondientes y vigentes.
Interpretación diferente del alcance de los requisitos de los trámites por parte de los profesionales del proceso. 
Desactualización del registro de instituciones con licencias de funcionamiento que prestan servicios de protección integral. 
Inoportunidad en la solicitud de renovación de licencias de funcionamiento por parte del operador. 
Debilidad en el seguimiento por parte de la Regional en las actividades relacionadas con renovación de licencias de funcionamiento.</t>
  </si>
  <si>
    <t>IV1+</t>
  </si>
  <si>
    <t>Seguimiento al vencimiento de las licencias de funcionamiento.</t>
  </si>
  <si>
    <t>Enlace de OAC en la Regional</t>
  </si>
  <si>
    <t>Alertas oportunas a las direcciones regionales sobre vencimiento de licencias.</t>
  </si>
  <si>
    <t>Coordinador del Grupo de Licencias de Funcionamiento de la Sede de la Dirección General y/o Jefe de OAC</t>
  </si>
  <si>
    <t>Ejecutar plan de trabajo con regionales aleatorias en el tema de Licencias de Funcionamiento</t>
  </si>
  <si>
    <t>Profesionales de la OAC</t>
  </si>
  <si>
    <t>Revisiones y avales periodicos de licencias de funcionamiento previos a procesos contractuales.</t>
  </si>
  <si>
    <t>Disminuir la probabilidad de que una entidad preste servicios de protecciòn sin licencia de funcionamiento</t>
  </si>
  <si>
    <t>Verificar el cumplimiento del procedimiento de licencias de funcionamiento a nivel regional</t>
  </si>
  <si>
    <t xml:space="preserve">Evitar contrataciones sin el cumplimiento de los requisitos del acto administrativo. </t>
  </si>
  <si>
    <t>Mediante oficio que las regionales certifican la renovaciòn oportuna de las licencias.</t>
  </si>
  <si>
    <t>Mediante oficio a las regionales que cuenten con licencias de funcionamiento</t>
  </si>
  <si>
    <t>Verificación con lista de chequeo y/o normativa aplicable</t>
  </si>
  <si>
    <t>Cruce de información del reporte por parte de las regionales con el acto administrativos</t>
  </si>
  <si>
    <t>Se envian correos electronicos a los operadores con las novedades sobre el licenciamiento</t>
  </si>
  <si>
    <t>Se gestionan las novedades encontradas por medio de memorandos</t>
  </si>
  <si>
    <t>Se registra en acta de visita y se remiten correos electronicos con las listas de chequeo</t>
  </si>
  <si>
    <t>Se envia correo electronico a la regional con la novedad encontrada en el cruce de la información con el acto administrativo con el objetivo de realizar los ajustes pertinentes.</t>
  </si>
  <si>
    <t>Correos electronicos y/o memorandos</t>
  </si>
  <si>
    <t>Correos electronicos y actas de reunión de visitas.</t>
  </si>
  <si>
    <t>Correos electronicos y/o certificado firmado con aval del acto administrativo.</t>
  </si>
  <si>
    <t>1. Realizar auditorías cruzadas internas entre los grupos de trabajo al interior de la dependencia.
2. Formular y desarrollar una campaña al interior de la dependencia, para promover acciones anticorrupción y fortalecer el desarrollo del proceso de IVC.
3.Realizar al menos cuatro (4) visitas para verificación del procedimiento de Licencias de Funcionamiento en Direcciones Regionales</t>
  </si>
  <si>
    <t xml:space="preserve">1.1  Planear en el primer semestre del año y desarrollar en el segundo semestre, una auditoría interna cruzada, entre los procedimientos de la Oficina de Aseguramiento de la Calidad.  </t>
  </si>
  <si>
    <t>1.1 Cronograma de planeación
1.2 Actas e informes de auditorías internas cruzadas.</t>
  </si>
  <si>
    <t xml:space="preserve">2.1 Realizar sesiones de gestión del conocimiento al interior de la dependencia, con el fin de unificar criterios en la evaluación de requisitos. En caso de ser necesario se solicitará apoyo a Direcciones Misionales para ello. </t>
  </si>
  <si>
    <t>2.2 Actas de sesiones de gestión del conocimineto.</t>
  </si>
  <si>
    <t xml:space="preserve">3.1 Programar en el primer semestre y desarrollar mínimo cuatro (4) visitas en el segundo semestre a direcciones regionales del ICBF para revisar una muestra de las licencias de funcionamiento otorgadas por estas.  </t>
  </si>
  <si>
    <t>3.1 Actas de revisión y/o acompañamiento realizadas a las Direcciones Regionales.</t>
  </si>
  <si>
    <t>3.2 Programar en el primer semestre y Acompañar en el segundo semestre, a través del equipo interdisciplinario cuatro (4) procedimientos de otorgamiento o renovación de licencias de funcionamiento Regionales</t>
  </si>
  <si>
    <t>1.1 Cronograma de planeación
1.2 Actas de acompañamiento a las regionales</t>
  </si>
  <si>
    <t>1.1 Realizar en el primer semestre del año, revisión del procedimiento de licencia de funcionamiento inicial por parte de profesionales de las Regionales Bogotá y Cundinamarca</t>
  </si>
  <si>
    <t>1.1 OAC: Padrinos de cada Regional
1.2 Regional: Enlaces Regionales OAC Bogotá y Cundinamarca</t>
  </si>
  <si>
    <t>1.1 Acta de revisión por parte de los enlaces regionales OAC Bogotá y Cundinamarca</t>
  </si>
  <si>
    <t>1.2 Enlace de la Oficina de Aseguramiento de la Calidad en cada Dirección Regional</t>
  </si>
  <si>
    <t>1.2 Formato de autoevaluación diligenciado. Cuando presenten no conformidades formular acciones correctivas y/o preventivas en ISOLUCION y presentar avances de gestión</t>
  </si>
  <si>
    <t>No aplicación de las medidas de seguridad establecidas.
Vulnerabilidad Informática en asignación de permisos
Debilidad en la apropiación de conpcetos del proceso.</t>
  </si>
  <si>
    <t xml:space="preserve">Alteración en SIMEI de los datos reportados de la gestión institucional del ICBF. </t>
  </si>
  <si>
    <t>Pérdida de Credibilidad.
Pérdida de Imagen  y reputación.
Sanciones a nivel personal e institucional.
Falta de transparencia de la Gestión Institucional.</t>
  </si>
  <si>
    <t>Las preguntas contestadas afirmativamente fueron: _x000D_
4 - 5 - 10 - 11 - 12 - 18_x000D_
_x000D_
Total de preguntas: 6</t>
  </si>
  <si>
    <t>MS2+</t>
  </si>
  <si>
    <t>Realizar e implementar los desarrollos necesarios para   fortalecer la seguridad del Sistema Integral de Monitoreo y Evaluacion Institucional - SIMEI</t>
  </si>
  <si>
    <t>Tecnico de la Subdirección de Monitoreo y Evaluación</t>
  </si>
  <si>
    <t>Fortalecer la seguridad del SIMEI y mejorar la operatividad de la herramienta</t>
  </si>
  <si>
    <t>Se realiza reunión de trabajo con el equipo para definir novedades sobre SIMEI y se remite solicitud hacia la DIT por medio de RFC.</t>
  </si>
  <si>
    <t>Se realiza reprogramación de los desarrollos solicitados para el siguiente RFC.</t>
  </si>
  <si>
    <t>Correos electronicos y RFC</t>
  </si>
  <si>
    <t>Fortalecer el Sistema Integral de Monitoreo y Evaluación Institucional  - SIMEI</t>
  </si>
  <si>
    <t>Identificar los permisos de usuarios asignados en la herramienta SIMEI.</t>
  </si>
  <si>
    <t>Profesional de la Subdirección de Monitoreo y Evaluación</t>
  </si>
  <si>
    <t>Correos electrónicos - RFC
Formato de requerimiento de cambios informáticos</t>
  </si>
  <si>
    <t>Realizar desarrollo y aplicar pruebas tecnicas y funcionales de las de las mejoras identificadas.</t>
  </si>
  <si>
    <t>Solicitar la implementación de los RFC necesarios para los ajustes identificados.</t>
  </si>
  <si>
    <t>Investigaciones disciplinarias, fiscales o penales por abuso del poder por parte de los directivos en beneficio de un tercero o particular.</t>
  </si>
  <si>
    <r>
      <t xml:space="preserve">1. Ausencia de controles, registro y verificacion de Información por parte del área técnica y la Direccion de Contratación en la elaboración de documentación previa y en la suscripción del contrato.
2. Desconocimiento sobre los lineamientos en materia de gestión contractual.
</t>
    </r>
    <r>
      <rPr>
        <sz val="11"/>
        <rFont val="Calibri"/>
        <family val="2"/>
        <scheme val="minor"/>
      </rPr>
      <t>3. Tráfico de influencias</t>
    </r>
    <r>
      <rPr>
        <sz val="11"/>
        <color theme="8"/>
        <rFont val="Calibri"/>
        <family val="2"/>
        <scheme val="minor"/>
      </rPr>
      <t xml:space="preserve">
</t>
    </r>
    <r>
      <rPr>
        <sz val="11"/>
        <rFont val="Calibri"/>
        <family val="2"/>
        <scheme val="minor"/>
      </rPr>
      <t>4. Favorecimiento en la celebración de contratos a terceros.</t>
    </r>
  </si>
  <si>
    <r>
      <rPr>
        <b/>
        <sz val="11"/>
        <color rgb="FFFF0000"/>
        <rFont val="Calibri"/>
        <family val="2"/>
        <scheme val="minor"/>
      </rPr>
      <t xml:space="preserve">PA-74 </t>
    </r>
    <r>
      <rPr>
        <sz val="11"/>
        <color rgb="FFFF0000"/>
        <rFont val="Calibri"/>
        <family val="2"/>
        <scheme val="minor"/>
      </rPr>
      <t>Porcentaje de quejas, reclamos y sugerencias solucionados oportunamente</t>
    </r>
  </si>
  <si>
    <r>
      <t xml:space="preserve">Procesos discplinarios, fiscales y penales por uso indebido de los alimentos de alto valor.
</t>
    </r>
    <r>
      <rPr>
        <b/>
        <sz val="11"/>
        <rFont val="Calibri"/>
        <family val="2"/>
        <scheme val="minor"/>
      </rPr>
      <t>NUT, PI, FAM, INF</t>
    </r>
  </si>
  <si>
    <r>
      <rPr>
        <b/>
        <sz val="11"/>
        <rFont val="Calibri"/>
        <family val="2"/>
        <scheme val="minor"/>
      </rPr>
      <t>Antes de imprimir este documento… piense en el medio ambiente!</t>
    </r>
    <r>
      <rPr>
        <sz val="11"/>
        <rFont val="Calibri"/>
        <family val="2"/>
        <scheme val="minor"/>
      </rPr>
      <t xml:space="preserve">
Cualquier copia impresa de este documento se considera como COPIA NO CONTROLADA.</t>
    </r>
  </si>
  <si>
    <r>
      <rPr>
        <b/>
        <sz val="10"/>
        <rFont val="Tempus Sans ITC"/>
        <family val="5"/>
      </rPr>
      <t>Antes de imprimir este documento… piense en el medio ambiente!</t>
    </r>
    <r>
      <rPr>
        <sz val="10"/>
        <rFont val="Tempus Sans ITC"/>
        <family val="5"/>
      </rPr>
      <t xml:space="preserve">
</t>
    </r>
    <r>
      <rPr>
        <sz val="10"/>
        <rFont val="Arial"/>
        <family val="2"/>
      </rPr>
      <t>Cualquier copia impresa de este documento se considera como COPIA NO CONTROLADA.</t>
    </r>
  </si>
  <si>
    <t>Afectación del servicio público  del bienestar familiar por otorgamiento de licencias de funcionamiento sin el cumplimiento del procedimiento y del  rigor técnico, administrativo, financiero y legal requeridos en beneficio de los funcionarios, contratistas y/o particulares.</t>
  </si>
  <si>
    <t>Medidas legales y disciplinarias en contra de la entidad contratista y de los funcionarios públicos involucrados.
Afectación de la imagen Institucional.
Posible vulneración de Derechos ante la falta de aplicación de normatividad vigente.</t>
  </si>
  <si>
    <t>Las preguntas contestadas afirmativamente fueron: _x000D_
1 - 3 - 5 - 7 - 10 - 11 - 12 - 14 - 15 - 17 - 18_x000D_
_x000D_
Total de preguntas: 11</t>
  </si>
  <si>
    <r>
      <t>Realizar seguimiento a la asignación de familias.</t>
    </r>
    <r>
      <rPr>
        <strike/>
        <sz val="10"/>
        <rFont val="Calibri"/>
        <family val="2"/>
        <scheme val="minor"/>
      </rPr>
      <t xml:space="preserve">
</t>
    </r>
  </si>
  <si>
    <t xml:space="preserve">Realizar capacitaciones en las etapas precontractual, contractual y postcontractual en sede nacional y regionales. </t>
  </si>
  <si>
    <t xml:space="preserve">2.  Participar y replicar la información brindada en las capacitaciones realizadas  por la Sede en las etapas precontractual, contractual y postcontractual </t>
  </si>
  <si>
    <t>Concentracion de poder y de decisión en ciertas actividades a un solo funcionario.
Falta de Etica Profesional.
Intereses personales.
Debilidad en la apropiación de los valores definidos en el codigo de integridad.
Tráfico de influencias</t>
  </si>
  <si>
    <t>Revisar y conceptuar la contratación directa y estudios previos de selección que celebre la Dirección General y en las Direcciones Regionales, a través de los Comité de Contratación.</t>
  </si>
  <si>
    <t xml:space="preserve">
Verificar el alcance de los ajustes a la contratación en colaboración con las áreas técnicas</t>
  </si>
  <si>
    <t xml:space="preserve">Verificar los requisitos para la suscripción del contrato, a través del control de legalidad. </t>
  </si>
  <si>
    <r>
      <t xml:space="preserve">Seguimiento a los esquemas de control de los AAVN
</t>
    </r>
    <r>
      <rPr>
        <b/>
        <sz val="11"/>
        <color theme="1"/>
        <rFont val="Calibri"/>
        <family val="2"/>
        <scheme val="minor"/>
      </rPr>
      <t>NUTRICIÓN</t>
    </r>
  </si>
  <si>
    <t xml:space="preserve"> Elaborar mensualmente el plan de visitas a los puntos de entrega primarios. AAVN</t>
  </si>
  <si>
    <t>Aplicar mensualmente de anexo 57 por parte la de interventoría a los puntos de entrega primarios. AAVN</t>
  </si>
  <si>
    <t>Realizar reporte y seguimiento mensual al cierre de las novedades presentadas producto de la aplicación del anexo 57 por parte de la interventoría a los puntos de entrega primarios. AAVN</t>
  </si>
  <si>
    <t xml:space="preserve"> Realizar seguimiento mensual al cierre de las novedades presentadas producto de la aplicación del anexo 57 por parte de la interventoría a los puntos de entrega primarios. AAVN</t>
  </si>
  <si>
    <t>Matriz de seguimiento a novedades.</t>
  </si>
  <si>
    <t>Realizar seguimiento mensual al cierre de las novedades presentadas producto de la aplicación del anexo 57 por parte de la interventoría a los puntos de entrega primarios. AAVN</t>
  </si>
  <si>
    <t>DIRECCIÓN PRIMERA INFANCIA</t>
  </si>
  <si>
    <r>
      <t xml:space="preserve">Seguimiento a la entrega de AAVN a los usuarios.
</t>
    </r>
    <r>
      <rPr>
        <b/>
        <sz val="11"/>
        <color theme="1"/>
        <rFont val="Calibri"/>
        <family val="2"/>
        <scheme val="minor"/>
      </rPr>
      <t>DIR INFANCIA</t>
    </r>
  </si>
  <si>
    <t>Coordinación de Asistencia Técnica de atención por ciclos de vida y nutrición con apoyo del profesional designado de la Dirección de Infancia</t>
  </si>
  <si>
    <t>Correo electrónico con la consolidación del reporte de entregas.</t>
  </si>
  <si>
    <t>Formato de Entrega de Bienestarina. Actas de Reunión y Listados de Asistencia</t>
  </si>
  <si>
    <t>Coordinación de Centro Zonal con apoyo del profesional designado o Supervisor</t>
  </si>
  <si>
    <t>Formato de Entrega de Bienestarina a Beneficiarios. Actas de Reunión y Listados de Asistencia</t>
  </si>
  <si>
    <r>
      <t xml:space="preserve">Seguimiento a los esquemas de control de los AAVN
</t>
    </r>
    <r>
      <rPr>
        <b/>
        <sz val="11"/>
        <color theme="1"/>
        <rFont val="Calibri"/>
        <family val="2"/>
        <scheme val="minor"/>
      </rPr>
      <t>FAMILIAS</t>
    </r>
  </si>
  <si>
    <t>Seguimiento a las entregas de los AAVN, de acuerdo al corte o fechas de entrega para el respectivo desembolso.</t>
  </si>
  <si>
    <t>Supervisor del contrato modalidad TEB</t>
  </si>
  <si>
    <t xml:space="preserve">Formatos de seguimiento  de entrega a beneficiarios de los AAVN </t>
  </si>
  <si>
    <r>
      <t xml:space="preserve">En el marco del Comité Técnico Consultivo Nacional se </t>
    </r>
    <r>
      <rPr>
        <sz val="10"/>
        <color theme="2" tint="-0.89999084444715716"/>
        <rFont val="Calibri"/>
        <family val="2"/>
        <scheme val="minor"/>
      </rPr>
      <t xml:space="preserve">revisan las actuaciones </t>
    </r>
    <r>
      <rPr>
        <sz val="10"/>
        <color theme="1"/>
        <rFont val="Calibri"/>
        <family val="2"/>
        <scheme val="minor"/>
      </rPr>
      <t xml:space="preserve">del Defensor de Familia y se presentan recomendaciones por parte de los miembros que conforman del mencionado Comité  para ser evaluadas por la autoridad que lo adelante. </t>
    </r>
  </si>
  <si>
    <t>Informe Comisión o desplazamiento y/o Acta de reunión o Comité, Correos electrónicos y/o Lista de Asistencia</t>
  </si>
  <si>
    <r>
      <t xml:space="preserve">2. </t>
    </r>
    <r>
      <rPr>
        <sz val="11"/>
        <rFont val="Calibri"/>
        <family val="2"/>
        <scheme val="minor"/>
      </rPr>
      <t xml:space="preserve">Realizar </t>
    </r>
    <r>
      <rPr>
        <sz val="11"/>
        <color theme="1"/>
        <rFont val="Calibri"/>
        <family val="2"/>
        <scheme val="minor"/>
      </rPr>
      <t xml:space="preserve">seguimiento mensual a la realización del Comité técnico consultivo para el Restablecimiento de Derechos de los niveles regional y zonal, verificando a través de las actas cargadas en la ruta correspondiente, que cumpla con los parámetros establecidos en las Resoluciones 9198 de 2015 y 7397 de 2017. </t>
    </r>
  </si>
  <si>
    <r>
      <t xml:space="preserve">Equipo de </t>
    </r>
    <r>
      <rPr>
        <sz val="11"/>
        <color theme="1"/>
        <rFont val="Calibri"/>
        <family val="2"/>
        <scheme val="minor"/>
      </rPr>
      <t xml:space="preserve">profesionales de la Subdirección de Adopciones </t>
    </r>
  </si>
  <si>
    <t>1. Presentar en comité primario las debilidades identificadas para generar directrices por parte del despacho.</t>
  </si>
  <si>
    <r>
      <t>Se remite por correo electrónicos al área técnica las novedades encontradas por parte del comité,</t>
    </r>
    <r>
      <rPr>
        <sz val="10"/>
        <color rgb="FF0070C0"/>
        <rFont val="Calibri"/>
        <family val="2"/>
        <scheme val="minor"/>
      </rPr>
      <t xml:space="preserve"> para que sean subsanadas por el área.</t>
    </r>
  </si>
  <si>
    <t>Se remite por correo electrónicos al área técnicas las novedades encontradas.</t>
  </si>
  <si>
    <r>
      <t>Correos electrónicos que incluyen observaciones</t>
    </r>
    <r>
      <rPr>
        <sz val="10"/>
        <color rgb="FF0070C0"/>
        <rFont val="Calibri"/>
        <family val="2"/>
        <scheme val="minor"/>
      </rPr>
      <t>, cuando haya a lugar</t>
    </r>
  </si>
  <si>
    <r>
      <rPr>
        <b/>
        <sz val="11"/>
        <rFont val="Calibri"/>
        <family val="2"/>
        <scheme val="minor"/>
      </rPr>
      <t>CONTRATACIÓN</t>
    </r>
    <r>
      <rPr>
        <sz val="11"/>
        <rFont val="Calibri"/>
        <family val="2"/>
        <scheme val="minor"/>
      </rPr>
      <t xml:space="preserve">
Realizar capacitaciones en temas de procesos de selección y contratación (etapas precontractual y contractual). Canal de consultas regionales dispuesto para resolver inquietudes contractuales.</t>
    </r>
  </si>
  <si>
    <t>Atender las inquietudes de la gestión contractual a través del correo consultasregionales@icbf.gov.co</t>
  </si>
  <si>
    <t>Líder de Transversal de la Dirección de Contratación</t>
  </si>
  <si>
    <t>1. Presentar las inquietudes de la gestión contractual a través del correo consultasregionales@icbf.gov.co.</t>
  </si>
  <si>
    <t>Coordinador de Grupo Jurídico o quien haga sus veces</t>
  </si>
  <si>
    <t>Coordinador Jurídico y Supervisores, Coordinadores de grupo de asistencia técnica</t>
  </si>
  <si>
    <r>
      <rPr>
        <b/>
        <sz val="11"/>
        <rFont val="Calibri"/>
        <family val="2"/>
        <scheme val="minor"/>
      </rPr>
      <t>Dirección de Primera Infancia</t>
    </r>
    <r>
      <rPr>
        <sz val="11"/>
        <rFont val="Calibri"/>
        <family val="2"/>
        <scheme val="minor"/>
      </rPr>
      <t xml:space="preserve">
1. Durante el proceso de contratación de los servicios de Primera Infancia, realizar las reuniones de seguimiento con las Direcciones Regionales, para verificar la EAS que será asignadas para la prestación de los servicios a la Primera Infancia. Semestral</t>
    </r>
  </si>
  <si>
    <r>
      <rPr>
        <b/>
        <sz val="11"/>
        <rFont val="Calibri"/>
        <family val="2"/>
        <scheme val="minor"/>
      </rPr>
      <t>Dirección de Primera Infancia</t>
    </r>
    <r>
      <rPr>
        <sz val="11"/>
        <rFont val="Calibri"/>
        <family val="2"/>
        <scheme val="minor"/>
      </rPr>
      <t xml:space="preserve">
2. Realizar los comités técnico operativos de acuerdo a lo estipulado en las minutas de los contratos de aporte,  con el fin de validar los procesos y procedimientos requeridos para la adecuada prestación del servicio para la atención a la Primera Infancia. Semestral</t>
    </r>
  </si>
  <si>
    <r>
      <rPr>
        <b/>
        <sz val="11"/>
        <rFont val="Calibri"/>
        <family val="2"/>
        <scheme val="minor"/>
      </rPr>
      <t>Dirección de Primera Infancia</t>
    </r>
    <r>
      <rPr>
        <sz val="11"/>
        <rFont val="Calibri"/>
        <family val="2"/>
        <scheme val="minor"/>
      </rPr>
      <t xml:space="preserve">
3. Consolidar los resultados de la supervisión realizada por los grupos de la Sede Nacional, Regionales o Centros Zonales. Semestral</t>
    </r>
  </si>
  <si>
    <t>1. Socializar en Grupos de estudio de trabajo Regional  con Centro Zonal  la normatividad y procedimientos para el pago de cuentas en el ICBF   por lo menos uno cada seis meses.</t>
  </si>
  <si>
    <t xml:space="preserve">Coordinador Financiero de la Regional / Coordinador Grupo de Recaudo </t>
  </si>
  <si>
    <t>Verificar que los contratistas y funcionarios públicos diligencien y registren el formato de publicación y divulgación proactiva de la Declaración de Bienes y Rentas, Registro de Conflicto de Interés y Declaración del Impuesto sobre la Renta y Complementarios. Ley 2013 del 30 de diciembre de 2019, en el cual de manera expresa señalen que en ejecución de sus actividades no presentan conflicto de intereses. (Aplica para los profesionales que ejercen el cobro coactivo, la defensa judicial y extrajudicial del ICBF, emisión de conceptos, revisión de actos administrativos).</t>
  </si>
  <si>
    <t>Formato de publicación y divulgación proactiva de la Declaración de Bienes y Rentas, Registro de Conflicto de Interés y Declaración del Impuesto sobre la Renta y Complementarios y registro en el FILESERVER</t>
  </si>
  <si>
    <t>Memorando o correos electrónicos y registro correspondiente en FILESERVER</t>
  </si>
  <si>
    <t>1.1 Realizar sensibilización  sobre los efectos negativos de la manipulación o sustracción información de los archivos centrales o fines particulares.</t>
  </si>
  <si>
    <t>1.1 Realizar sensibilización sobre los efectos negativos de la manipulación o sustracción información de los archivos centrales o fines particulares.</t>
  </si>
  <si>
    <t>Correos electrónicos o captura de pantalla del repositorio</t>
  </si>
  <si>
    <t>1.2 Aplicar por lo menos una (1) vez en el segundo semestre, el instrumento de autoevaluación diseñado desde la Sede de la Dirección General, con el fin de validar la aplicación del procedimiento en una muestra de trámites de Licencias de Funcionamiento adelantado en cada Dirección Regional. La Oficina de Aseguramiento de la Calidad podrá  aleatoriamente seleccionar algunos expedientes de la muestra y cuando aplique, deberán gestionarse las acciones correctivas y/o oportunidades de mejora correspondientes, a través del aplicativo ISOLUCION.</t>
  </si>
  <si>
    <t xml:space="preserve">1. Profesional designado de la Oficina de Aseguramiento </t>
  </si>
  <si>
    <t>2.1 Profesional designado de la Oficina de Aseguramiento</t>
  </si>
  <si>
    <t>3.1 Profesional designado de la Oficina de Aseguramiento</t>
  </si>
  <si>
    <t>3.2 Profesionales designados de la Oficina de Aseguramiento</t>
  </si>
  <si>
    <t>Reporte consolidado Comité de Adopciones del SIM</t>
  </si>
  <si>
    <t xml:space="preserve">Realizar Sensibilización por parte de los integrantes de los Comités de Adopciones Regional a los Centros Zonales frente al cumplimiento de los requisitos y pasos de la etapa administrativa para determinar si la familia es idónea o no para adoptar.  </t>
  </si>
  <si>
    <t>Generar reporte con alertas o insumos al supervisor del contrato respecto de la verificación de entrega de los AAVN a los usuarios desde la UDS.</t>
  </si>
  <si>
    <t>Generar insumos a quien ejerce la supervisión del contrato, para la toma de medidas administrativas a partir de los resultados del monitoreo de la entrega de los AAVN a los usuarios.</t>
  </si>
  <si>
    <t>A partir del análisis y socialización de los resultados producto de la aplicación de los instrumentos de verificación de las condiciones de calidad y cumplimiento de obligaciones contractuales que se prestan los servicios de primera infancia propiciando la toma oportuna de acciones administrativas desde la supervisión del contrato.</t>
  </si>
  <si>
    <t xml:space="preserve">Asistencia técnica relacionada a la generación de acciones administrativas que desarrolla el supervisor de contrato para conminar a las EAS al cumplimiento de sus obligaciones contractuales y de las condiciones de calidad así como de la adecuada prestación de los servicios de atención a la primera infancia. </t>
  </si>
  <si>
    <t>Remisión de alertas al supervisor del contrato, mediante el mecanismo que la DPI considere pertinente, respecto de los presuntos incumplimientos evidenciados en la verificación de entrega de los AAVN a los usuarios de los servicios de atención a la primera infancia.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</si>
</sst>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9"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u/>
      <sz val="9"/>
      <color indexed="81"/>
      <name val="Tahoma"/>
      <family val="2"/>
    </font>
    <font>
      <b/>
      <sz val="11"/>
      <name val="Arial"/>
      <family val="2"/>
    </font>
    <font>
      <sz val="10"/>
      <color theme="1"/>
      <name val="Calibri"/>
      <family val="2"/>
      <scheme val="minor"/>
    </font>
    <font>
      <b/>
      <sz val="10"/>
      <name val="Arial"/>
      <family val="2"/>
    </font>
    <font>
      <sz val="12"/>
      <name val="Tempus Sans ITC"/>
      <family val="5"/>
    </font>
    <font>
      <b/>
      <sz val="12"/>
      <name val="Tempus Sans ITC"/>
      <family val="5"/>
    </font>
    <font>
      <sz val="7"/>
      <name val="Arial"/>
      <family val="2"/>
    </font>
    <font>
      <sz val="10"/>
      <color theme="1"/>
      <name val="Calibri"/>
      <family val="2"/>
      <scheme val="minor"/>
    </font>
    <font>
      <sz val="11"/>
      <name val="Arial"/>
      <family val="2"/>
    </font>
    <font>
      <sz val="10"/>
      <color indexed="81"/>
      <name val="Tahoma"/>
      <family val="2"/>
    </font>
    <font>
      <sz val="9"/>
      <color theme="0"/>
      <name val="Arial"/>
      <family val="2"/>
    </font>
    <font>
      <sz val="9"/>
      <color theme="1"/>
      <name val="Arial"/>
      <family val="2"/>
    </font>
    <font>
      <sz val="9"/>
      <color rgb="FFE7F5D7"/>
      <name val="Arial"/>
      <family val="2"/>
    </font>
    <font>
      <b/>
      <sz val="9"/>
      <color theme="0"/>
      <name val="Arial"/>
      <family val="2"/>
    </font>
    <font>
      <b/>
      <sz val="9"/>
      <color rgb="FFE7F5D7"/>
      <name val="Arial"/>
      <family val="2"/>
    </font>
    <font>
      <sz val="11"/>
      <color theme="1"/>
      <name val="Arial"/>
      <family val="2"/>
    </font>
    <font>
      <sz val="12"/>
      <name val="Arial"/>
      <family val="2"/>
    </font>
    <font>
      <b/>
      <sz val="12"/>
      <name val="Arial"/>
      <family val="2"/>
    </font>
    <font>
      <b/>
      <sz val="12"/>
      <color theme="0"/>
      <name val="Arial"/>
      <family val="2"/>
    </font>
    <font>
      <sz val="11"/>
      <color theme="8"/>
      <name val="Calibri"/>
      <family val="2"/>
      <scheme val="minor"/>
    </font>
    <font>
      <sz val="11"/>
      <color rgb="FFFF0000"/>
      <name val="Calibri"/>
      <family val="2"/>
      <scheme val="minor"/>
    </font>
    <font>
      <sz val="11"/>
      <color theme="0"/>
      <name val="Calibri"/>
      <family val="2"/>
      <scheme val="minor"/>
    </font>
    <font>
      <sz val="11"/>
      <color rgb="FFE7F5D7"/>
      <name val="Calibri"/>
      <family val="2"/>
      <scheme val="minor"/>
    </font>
    <font>
      <b/>
      <sz val="11"/>
      <color rgb="FFFF0000"/>
      <name val="Calibri"/>
      <family val="2"/>
      <scheme val="minor"/>
    </font>
    <font>
      <b/>
      <sz val="10"/>
      <name val="Calibri Light"/>
      <family val="2"/>
    </font>
    <font>
      <sz val="10"/>
      <name val="Tempus Sans ITC"/>
      <family val="5"/>
    </font>
    <font>
      <b/>
      <sz val="10"/>
      <name val="Tempus Sans ITC"/>
      <family val="5"/>
    </font>
    <font>
      <sz val="10"/>
      <name val="Calibri Light"/>
      <family val="2"/>
    </font>
    <font>
      <strike/>
      <sz val="10"/>
      <name val="Calibri"/>
      <family val="2"/>
      <scheme val="minor"/>
    </font>
    <font>
      <sz val="10"/>
      <color rgb="FF0070C0"/>
      <name val="Calibri"/>
      <family val="2"/>
      <scheme val="minor"/>
    </font>
    <font>
      <sz val="10"/>
      <color theme="1" tint="4.9989318521683403E-2"/>
      <name val="Calibri"/>
      <family val="2"/>
      <scheme val="minor"/>
    </font>
    <font>
      <sz val="10"/>
      <color theme="2" tint="-0.89999084444715716"/>
      <name val="Calibri"/>
      <family val="2"/>
      <scheme val="minor"/>
    </font>
    <font>
      <sz val="10"/>
      <color theme="8"/>
      <name val="Calibri"/>
      <family val="2"/>
      <scheme val="minor"/>
    </font>
    <font>
      <sz val="11"/>
      <color rgb="FF000000"/>
      <name val="Calibri"/>
      <family val="2"/>
      <scheme val="minor"/>
    </font>
  </fonts>
  <fills count="28">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
      <patternFill patternType="solid">
        <fgColor theme="4" tint="-0.249977111117893"/>
        <bgColor indexed="64"/>
      </patternFill>
    </fill>
    <fill>
      <patternFill patternType="solid">
        <fgColor rgb="FFFFFF00"/>
        <bgColor rgb="FF000000"/>
      </patternFill>
    </fill>
    <fill>
      <patternFill patternType="solid">
        <fgColor theme="8"/>
        <bgColor indexed="64"/>
      </patternFill>
    </fill>
  </fills>
  <borders count="99">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hair">
        <color rgb="FF5F9127"/>
      </left>
      <right style="hair">
        <color rgb="FF5F9127"/>
      </right>
      <top style="hair">
        <color rgb="FF5F9127"/>
      </top>
      <bottom/>
      <diagonal/>
    </border>
    <border>
      <left style="hair">
        <color rgb="FF5F9127"/>
      </left>
      <right style="hair">
        <color rgb="FF5F9127"/>
      </right>
      <top style="hair">
        <color theme="9" tint="-0.2499465926084170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theme="9" tint="-0.24994659260841701"/>
      </left>
      <right style="thin">
        <color theme="9" tint="-0.24994659260841701"/>
      </right>
      <top style="thin">
        <color theme="9" tint="-0.24994659260841701"/>
      </top>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784">
    <xf numFmtId="0" fontId="0" fillId="0" borderId="0" xfId="0"/>
    <xf numFmtId="0" fontId="3" fillId="3" borderId="0" xfId="0" applyFont="1" applyFill="1" applyAlignment="1" applyProtection="1">
      <alignment vertical="center"/>
      <protection hidden="1"/>
    </xf>
    <xf numFmtId="0" fontId="2" fillId="4" borderId="0" xfId="0" applyFont="1" applyFill="1" applyAlignment="1">
      <alignment vertical="center"/>
    </xf>
    <xf numFmtId="0" fontId="2" fillId="3" borderId="0" xfId="0" applyFont="1" applyFill="1" applyAlignment="1" applyProtection="1">
      <alignment vertical="center"/>
      <protection hidden="1"/>
    </xf>
    <xf numFmtId="0" fontId="2" fillId="3" borderId="3" xfId="0" applyFont="1" applyFill="1" applyBorder="1" applyAlignment="1">
      <alignment vertical="center"/>
    </xf>
    <xf numFmtId="0" fontId="2" fillId="3" borderId="0" xfId="0" applyFont="1" applyFill="1" applyAlignment="1">
      <alignment vertical="center"/>
    </xf>
    <xf numFmtId="0" fontId="2" fillId="0" borderId="2" xfId="0" applyFont="1" applyBorder="1" applyAlignment="1" applyProtection="1">
      <alignment horizontal="left" vertical="center" wrapText="1" indent="1"/>
      <protection locked="0"/>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8" fillId="0" borderId="0" xfId="0" applyFont="1" applyAlignment="1">
      <alignment horizontal="left"/>
    </xf>
    <xf numFmtId="0" fontId="8" fillId="0" borderId="0" xfId="0" applyFont="1"/>
    <xf numFmtId="0" fontId="10" fillId="0" borderId="0" xfId="0" applyFont="1" applyAlignment="1">
      <alignment horizontal="left"/>
    </xf>
    <xf numFmtId="0" fontId="10" fillId="0" borderId="0" xfId="0" applyFont="1"/>
    <xf numFmtId="0" fontId="0" fillId="0" borderId="0" xfId="0" applyAlignment="1">
      <alignment wrapText="1"/>
    </xf>
    <xf numFmtId="0" fontId="10" fillId="0" borderId="0" xfId="0" applyFont="1" applyAlignment="1">
      <alignment horizontal="right"/>
    </xf>
    <xf numFmtId="0" fontId="15" fillId="0" borderId="0" xfId="0" applyFont="1"/>
    <xf numFmtId="0" fontId="0" fillId="3" borderId="13" xfId="0" applyFill="1" applyBorder="1"/>
    <xf numFmtId="0" fontId="10" fillId="0" borderId="13" xfId="0" applyFont="1" applyBorder="1"/>
    <xf numFmtId="0" fontId="0" fillId="0" borderId="13" xfId="0" applyBorder="1" applyAlignment="1">
      <alignment horizontal="center" vertical="center"/>
    </xf>
    <xf numFmtId="0" fontId="1" fillId="0" borderId="13" xfId="0" applyFont="1" applyBorder="1" applyAlignment="1">
      <alignment horizontal="center" vertical="center"/>
    </xf>
    <xf numFmtId="0" fontId="11" fillId="3" borderId="13" xfId="0" applyFont="1" applyFill="1" applyBorder="1" applyAlignment="1">
      <alignment horizontal="center" vertical="center" wrapText="1"/>
    </xf>
    <xf numFmtId="0" fontId="0" fillId="0" borderId="13" xfId="0" applyBorder="1"/>
    <xf numFmtId="0" fontId="16" fillId="0" borderId="13" xfId="0" applyFont="1" applyBorder="1" applyAlignment="1">
      <alignment vertical="center" wrapText="1"/>
    </xf>
    <xf numFmtId="0" fontId="16" fillId="0" borderId="13" xfId="0" applyFont="1" applyBorder="1" applyAlignment="1">
      <alignment horizontal="left" vertical="center" wrapText="1"/>
    </xf>
    <xf numFmtId="0" fontId="16" fillId="0" borderId="13" xfId="0" applyFont="1" applyBorder="1" applyAlignment="1">
      <alignment horizontal="left" vertical="top" wrapText="1"/>
    </xf>
    <xf numFmtId="0" fontId="8" fillId="9" borderId="0" xfId="0" applyFont="1" applyFill="1"/>
    <xf numFmtId="0" fontId="10" fillId="9" borderId="0" xfId="0" applyFont="1" applyFill="1"/>
    <xf numFmtId="0" fontId="17" fillId="0" borderId="0" xfId="0" applyFont="1" applyAlignment="1">
      <alignment horizontal="justify" vertical="center" wrapText="1"/>
    </xf>
    <xf numFmtId="0" fontId="18" fillId="0" borderId="0" xfId="0" applyFont="1" applyAlignment="1">
      <alignment horizontal="justify" vertical="top" wrapText="1"/>
    </xf>
    <xf numFmtId="0" fontId="2" fillId="0" borderId="14" xfId="0" applyFont="1" applyBorder="1" applyAlignment="1" applyProtection="1">
      <alignment horizontal="left" vertical="top" wrapText="1" indent="1"/>
      <protection locked="0"/>
    </xf>
    <xf numFmtId="0" fontId="20" fillId="0" borderId="0" xfId="0" applyFont="1" applyAlignment="1">
      <alignment horizontal="center" vertical="center" wrapText="1"/>
    </xf>
    <xf numFmtId="0" fontId="21" fillId="0" borderId="0" xfId="0" applyFont="1"/>
    <xf numFmtId="0" fontId="11" fillId="0" borderId="0" xfId="0" applyFont="1"/>
    <xf numFmtId="0" fontId="14" fillId="0" borderId="0" xfId="1" applyFont="1" applyAlignment="1">
      <alignment horizontal="center" vertical="center"/>
    </xf>
    <xf numFmtId="0" fontId="14" fillId="0" borderId="17" xfId="1" applyFont="1" applyBorder="1" applyAlignment="1">
      <alignment horizontal="center" vertical="center"/>
    </xf>
    <xf numFmtId="0" fontId="23" fillId="0" borderId="18" xfId="0" applyFont="1" applyBorder="1"/>
    <xf numFmtId="0" fontId="23" fillId="0" borderId="19" xfId="0" applyFont="1" applyBorder="1"/>
    <xf numFmtId="0" fontId="23" fillId="0" borderId="21" xfId="0" applyFont="1" applyBorder="1"/>
    <xf numFmtId="0" fontId="23" fillId="0" borderId="0" xfId="0" applyFont="1"/>
    <xf numFmtId="0" fontId="14" fillId="11" borderId="0" xfId="1" applyFont="1" applyFill="1" applyAlignment="1">
      <alignment horizontal="center" vertical="center"/>
    </xf>
    <xf numFmtId="0" fontId="14" fillId="8" borderId="0" xfId="1" applyFont="1" applyFill="1" applyAlignment="1">
      <alignment horizontal="center" vertical="center"/>
    </xf>
    <xf numFmtId="0" fontId="14" fillId="10" borderId="0" xfId="1" applyFont="1" applyFill="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Alignment="1">
      <alignment horizontal="center" vertical="center"/>
    </xf>
    <xf numFmtId="0" fontId="14" fillId="0" borderId="23" xfId="1" applyFont="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Alignment="1">
      <alignment vertical="center"/>
    </xf>
    <xf numFmtId="0" fontId="24" fillId="0" borderId="0" xfId="0" applyFont="1" applyAlignment="1">
      <alignment horizontal="center" vertical="center" wrapText="1"/>
    </xf>
    <xf numFmtId="0" fontId="14" fillId="0" borderId="0" xfId="1" applyFont="1" applyAlignment="1">
      <alignment horizontal="center" vertical="center" wrapText="1"/>
    </xf>
    <xf numFmtId="0" fontId="14" fillId="0" borderId="17" xfId="1" applyFont="1" applyBorder="1" applyAlignment="1">
      <alignment horizontal="center" vertical="center" wrapText="1"/>
    </xf>
    <xf numFmtId="0" fontId="10" fillId="0" borderId="0" xfId="0" applyFont="1" applyAlignment="1">
      <alignment horizontal="center"/>
    </xf>
    <xf numFmtId="0" fontId="14" fillId="0" borderId="0" xfId="1" applyFont="1" applyAlignment="1">
      <alignment horizontal="left"/>
    </xf>
    <xf numFmtId="0" fontId="14" fillId="0" borderId="0" xfId="1" applyFont="1" applyAlignment="1">
      <alignment horizontal="left" wrapText="1"/>
    </xf>
    <xf numFmtId="0" fontId="8" fillId="0" borderId="0" xfId="0" applyFont="1" applyAlignment="1">
      <alignment horizontal="center"/>
    </xf>
    <xf numFmtId="0" fontId="10" fillId="0" borderId="0" xfId="0" applyFont="1" applyAlignment="1">
      <alignment horizontal="center" vertical="center"/>
    </xf>
    <xf numFmtId="0" fontId="14" fillId="12" borderId="23" xfId="1" applyFont="1" applyFill="1" applyBorder="1" applyAlignment="1">
      <alignment horizontal="center" vertical="center" wrapText="1"/>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0" borderId="0" xfId="0" applyFont="1" applyAlignment="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Alignment="1" applyProtection="1">
      <alignment horizontal="left" vertical="center" wrapText="1" indent="1"/>
      <protection locked="0"/>
    </xf>
    <xf numFmtId="0" fontId="2" fillId="0" borderId="0" xfId="0" applyFont="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Alignment="1" applyProtection="1">
      <alignment horizontal="left" vertical="center" wrapText="1"/>
      <protection locked="0"/>
    </xf>
    <xf numFmtId="9" fontId="11" fillId="0" borderId="0" xfId="0" applyNumberFormat="1" applyFont="1" applyAlignment="1">
      <alignment horizontal="center" vertical="center"/>
    </xf>
    <xf numFmtId="0" fontId="2" fillId="0" borderId="0" xfId="0" applyFont="1" applyAlignment="1" applyProtection="1">
      <alignment vertical="center"/>
      <protection hidden="1"/>
    </xf>
    <xf numFmtId="0" fontId="2" fillId="0" borderId="0" xfId="0" applyFont="1" applyAlignment="1" applyProtection="1">
      <alignment vertical="center"/>
      <protection locked="0"/>
    </xf>
    <xf numFmtId="0" fontId="37" fillId="15" borderId="34" xfId="0" applyFont="1" applyFill="1" applyBorder="1" applyAlignment="1">
      <alignment horizontal="center" vertical="center"/>
    </xf>
    <xf numFmtId="0" fontId="38" fillId="17" borderId="36" xfId="0" applyFont="1" applyFill="1" applyBorder="1" applyAlignment="1">
      <alignment horizontal="justify" vertical="center"/>
    </xf>
    <xf numFmtId="0" fontId="40" fillId="20" borderId="41" xfId="0" applyFont="1" applyFill="1" applyBorder="1" applyAlignment="1">
      <alignment vertical="center"/>
    </xf>
    <xf numFmtId="0" fontId="40" fillId="20" borderId="42" xfId="0" applyFont="1" applyFill="1" applyBorder="1" applyAlignment="1">
      <alignment vertical="center"/>
    </xf>
    <xf numFmtId="0" fontId="40" fillId="0" borderId="42" xfId="0" applyFont="1" applyBorder="1" applyAlignment="1">
      <alignment vertical="center"/>
    </xf>
    <xf numFmtId="0" fontId="39" fillId="0" borderId="45" xfId="0" applyFont="1" applyBorder="1" applyAlignment="1">
      <alignment vertical="center" wrapText="1"/>
    </xf>
    <xf numFmtId="0" fontId="41" fillId="19" borderId="46" xfId="0" applyFont="1" applyFill="1" applyBorder="1" applyAlignment="1">
      <alignment vertical="center" wrapText="1"/>
    </xf>
    <xf numFmtId="0" fontId="41" fillId="19" borderId="47" xfId="0" applyFont="1" applyFill="1" applyBorder="1" applyAlignment="1">
      <alignment vertical="center" wrapText="1"/>
    </xf>
    <xf numFmtId="0" fontId="39" fillId="20" borderId="43" xfId="0" applyFont="1" applyFill="1" applyBorder="1" applyAlignment="1">
      <alignment vertical="center" wrapText="1"/>
    </xf>
    <xf numFmtId="0" fontId="40" fillId="20" borderId="42" xfId="0" applyFont="1" applyFill="1" applyBorder="1" applyAlignment="1">
      <alignment vertical="center" wrapText="1"/>
    </xf>
    <xf numFmtId="0" fontId="41" fillId="19" borderId="40" xfId="0" applyFont="1" applyFill="1" applyBorder="1" applyAlignment="1">
      <alignment vertical="center" wrapText="1"/>
    </xf>
    <xf numFmtId="0" fontId="41" fillId="19" borderId="48" xfId="0" applyFont="1" applyFill="1" applyBorder="1" applyAlignment="1">
      <alignment vertical="center" wrapText="1"/>
    </xf>
    <xf numFmtId="0" fontId="40" fillId="20" borderId="49" xfId="0" applyFont="1" applyFill="1" applyBorder="1" applyAlignment="1">
      <alignment vertical="center" wrapText="1"/>
    </xf>
    <xf numFmtId="0" fontId="39" fillId="20" borderId="45" xfId="0" applyFont="1" applyFill="1" applyBorder="1" applyAlignment="1">
      <alignment vertical="center" wrapText="1"/>
    </xf>
    <xf numFmtId="0" fontId="39" fillId="19" borderId="50" xfId="0" applyFont="1" applyFill="1" applyBorder="1" applyAlignment="1">
      <alignment vertical="center" wrapText="1"/>
    </xf>
    <xf numFmtId="0" fontId="39" fillId="20" borderId="51" xfId="0" applyFont="1" applyFill="1" applyBorder="1" applyAlignment="1">
      <alignment vertical="center" wrapText="1"/>
    </xf>
    <xf numFmtId="0" fontId="39" fillId="0" borderId="51" xfId="0" applyFont="1" applyBorder="1" applyAlignment="1">
      <alignment vertical="center" wrapText="1"/>
    </xf>
    <xf numFmtId="0" fontId="2" fillId="0" borderId="0" xfId="0" applyFont="1" applyAlignment="1">
      <alignment horizontal="center" vertical="center" wrapText="1"/>
    </xf>
    <xf numFmtId="0" fontId="2" fillId="3" borderId="0" xfId="0" applyFont="1" applyFill="1" applyAlignment="1">
      <alignment horizontal="center" vertical="center" wrapText="1"/>
    </xf>
    <xf numFmtId="0" fontId="13" fillId="6" borderId="0" xfId="0" applyFont="1" applyFill="1" applyAlignment="1">
      <alignment vertical="center" wrapText="1"/>
    </xf>
    <xf numFmtId="0" fontId="26" fillId="3" borderId="11" xfId="0" applyFont="1" applyFill="1" applyBorder="1" applyAlignment="1">
      <alignment vertical="center" wrapText="1"/>
    </xf>
    <xf numFmtId="0" fontId="39" fillId="0" borderId="43" xfId="0" applyFont="1" applyBorder="1" applyAlignment="1">
      <alignment vertical="center" wrapText="1"/>
    </xf>
    <xf numFmtId="0" fontId="2" fillId="0" borderId="28" xfId="0" applyFont="1" applyBorder="1" applyAlignment="1" applyProtection="1">
      <alignment horizontal="center" vertical="center" wrapText="1"/>
      <protection locked="0"/>
    </xf>
    <xf numFmtId="0" fontId="10" fillId="0" borderId="0" xfId="0" applyFont="1" applyAlignment="1">
      <alignment horizontal="justify" vertical="center"/>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Protection="1">
      <protection hidden="1"/>
    </xf>
    <xf numFmtId="0" fontId="14" fillId="0" borderId="22" xfId="1" applyFont="1" applyBorder="1" applyAlignment="1" applyProtection="1">
      <alignment horizontal="center" vertical="center" wrapText="1"/>
      <protection hidden="1"/>
    </xf>
    <xf numFmtId="0" fontId="14" fillId="0" borderId="23" xfId="1" applyFont="1" applyBorder="1" applyAlignment="1" applyProtection="1">
      <alignment horizontal="center" vertical="center"/>
      <protection hidden="1"/>
    </xf>
    <xf numFmtId="0" fontId="14" fillId="0" borderId="23" xfId="1" applyFont="1" applyBorder="1" applyAlignment="1" applyProtection="1">
      <alignment horizontal="center" vertical="center" wrapText="1"/>
      <protection hidden="1"/>
    </xf>
    <xf numFmtId="0" fontId="14" fillId="0" borderId="24" xfId="1" applyFont="1" applyBorder="1" applyAlignment="1" applyProtection="1">
      <alignment horizontal="center" vertical="center" wrapText="1"/>
      <protection hidden="1"/>
    </xf>
    <xf numFmtId="0" fontId="14" fillId="0" borderId="0" xfId="1" applyFont="1" applyAlignment="1" applyProtection="1">
      <alignment horizontal="center" vertical="center"/>
      <protection hidden="1"/>
    </xf>
    <xf numFmtId="0" fontId="14" fillId="0" borderId="17" xfId="1" applyFont="1" applyBorder="1" applyAlignment="1" applyProtection="1">
      <alignment horizontal="center" vertical="center"/>
      <protection hidden="1"/>
    </xf>
    <xf numFmtId="0" fontId="14" fillId="0" borderId="19" xfId="1" applyFont="1" applyBorder="1" applyAlignment="1" applyProtection="1">
      <alignment horizontal="center" vertical="center"/>
      <protection hidden="1"/>
    </xf>
    <xf numFmtId="0" fontId="14" fillId="0" borderId="20" xfId="1" applyFont="1" applyBorder="1" applyAlignment="1" applyProtection="1">
      <alignment horizontal="center" vertical="center"/>
      <protection hidden="1"/>
    </xf>
    <xf numFmtId="0" fontId="14" fillId="0" borderId="24" xfId="1" applyFont="1" applyBorder="1" applyAlignment="1" applyProtection="1">
      <alignment horizontal="center" vertical="center"/>
      <protection hidden="1"/>
    </xf>
    <xf numFmtId="0" fontId="37" fillId="15" borderId="34" xfId="0" applyFont="1" applyFill="1" applyBorder="1" applyAlignment="1" applyProtection="1">
      <alignment horizontal="center" vertical="center"/>
      <protection locked="0"/>
    </xf>
    <xf numFmtId="0" fontId="37" fillId="15" borderId="35" xfId="0" applyFont="1" applyFill="1" applyBorder="1" applyAlignment="1" applyProtection="1">
      <alignment horizontal="center" vertical="center" wrapText="1"/>
      <protection locked="0"/>
    </xf>
    <xf numFmtId="0" fontId="38" fillId="17" borderId="36" xfId="0" applyFont="1" applyFill="1" applyBorder="1" applyAlignment="1" applyProtection="1">
      <alignment horizontal="justify" vertical="center"/>
      <protection locked="0"/>
    </xf>
    <xf numFmtId="0" fontId="38" fillId="17" borderId="36" xfId="0" applyFont="1" applyFill="1" applyBorder="1" applyAlignment="1" applyProtection="1">
      <alignment vertical="center"/>
      <protection locked="0"/>
    </xf>
    <xf numFmtId="0" fontId="39" fillId="19" borderId="46" xfId="0" applyFont="1" applyFill="1" applyBorder="1" applyAlignment="1">
      <alignment vertical="center" wrapText="1"/>
    </xf>
    <xf numFmtId="0" fontId="40" fillId="20" borderId="42" xfId="0" applyFont="1" applyFill="1" applyBorder="1" applyAlignment="1">
      <alignment horizontal="justify" vertical="center" wrapText="1"/>
    </xf>
    <xf numFmtId="0" fontId="40" fillId="19" borderId="61" xfId="0" applyFont="1" applyFill="1" applyBorder="1" applyAlignment="1">
      <alignment horizontal="justify" vertical="center" wrapText="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Alignment="1" applyProtection="1">
      <alignment horizontal="justify" vertical="center" wrapText="1"/>
      <protection locked="0"/>
    </xf>
    <xf numFmtId="0" fontId="1" fillId="0" borderId="0" xfId="0" applyFont="1"/>
    <xf numFmtId="0" fontId="43" fillId="3" borderId="0" xfId="0" applyFont="1" applyFill="1" applyAlignment="1">
      <alignment horizontal="center"/>
    </xf>
    <xf numFmtId="0" fontId="12" fillId="3" borderId="3" xfId="0" applyFont="1" applyFill="1" applyBorder="1" applyAlignment="1" applyProtection="1">
      <alignment vertical="center"/>
      <protection hidden="1"/>
    </xf>
    <xf numFmtId="0" fontId="34" fillId="13" borderId="63" xfId="0" applyFont="1" applyFill="1" applyBorder="1" applyAlignment="1">
      <alignment horizontal="center" vertical="center" wrapText="1"/>
    </xf>
    <xf numFmtId="0" fontId="34" fillId="3" borderId="63"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3" xfId="0" applyFont="1" applyFill="1" applyBorder="1" applyAlignment="1">
      <alignment horizontal="center" vertical="center" wrapText="1"/>
    </xf>
    <xf numFmtId="0" fontId="34" fillId="13" borderId="66" xfId="0" applyFont="1" applyFill="1" applyBorder="1" applyAlignment="1">
      <alignment horizontal="center" vertical="center" wrapText="1"/>
    </xf>
    <xf numFmtId="0" fontId="34" fillId="13" borderId="64"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0" fillId="0" borderId="23" xfId="0" applyBorder="1"/>
    <xf numFmtId="0" fontId="34" fillId="3" borderId="68"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Alignment="1" applyProtection="1">
      <alignment horizontal="left" vertical="center" wrapText="1"/>
      <protection hidden="1"/>
    </xf>
    <xf numFmtId="0" fontId="2" fillId="0" borderId="63" xfId="0" applyFont="1" applyBorder="1" applyAlignment="1">
      <alignment horizontal="left" vertical="center" wrapText="1"/>
    </xf>
    <xf numFmtId="0" fontId="2" fillId="0" borderId="0" xfId="0" applyFont="1" applyAlignment="1">
      <alignment horizontal="left" vertical="center" wrapText="1"/>
    </xf>
    <xf numFmtId="0" fontId="34" fillId="13" borderId="62" xfId="0" applyFont="1" applyFill="1" applyBorder="1" applyAlignment="1">
      <alignment vertical="center" wrapText="1"/>
    </xf>
    <xf numFmtId="0" fontId="34" fillId="13" borderId="53"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9" fillId="0" borderId="0" xfId="0" applyFont="1" applyAlignment="1" applyProtection="1">
      <alignment vertical="center"/>
      <protection hidden="1"/>
    </xf>
    <xf numFmtId="0" fontId="4" fillId="0" borderId="0" xfId="0" applyFont="1" applyAlignment="1" applyProtection="1">
      <alignment horizontal="center" vertical="center" wrapText="1"/>
      <protection hidden="1"/>
    </xf>
    <xf numFmtId="0" fontId="4" fillId="0" borderId="0" xfId="0" applyFont="1" applyAlignment="1" applyProtection="1">
      <alignment vertical="center"/>
      <protection hidden="1"/>
    </xf>
    <xf numFmtId="0" fontId="9" fillId="0" borderId="0" xfId="0" applyFont="1" applyAlignment="1" applyProtection="1">
      <alignment horizontal="center" vertical="center"/>
      <protection hidden="1"/>
    </xf>
    <xf numFmtId="0" fontId="4" fillId="0" borderId="0" xfId="0" applyFont="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4" borderId="56" xfId="0" applyFont="1" applyFill="1" applyBorder="1" applyAlignment="1" applyProtection="1">
      <alignment vertical="center"/>
      <protection hidden="1"/>
    </xf>
    <xf numFmtId="0" fontId="2" fillId="0" borderId="53"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5" xfId="0" applyFont="1" applyBorder="1" applyAlignment="1" applyProtection="1">
      <alignment horizontal="left" vertical="center" wrapText="1"/>
      <protection hidden="1"/>
    </xf>
    <xf numFmtId="0" fontId="2" fillId="0" borderId="65" xfId="0" applyFont="1" applyBorder="1" applyAlignment="1" applyProtection="1">
      <alignment horizontal="left" vertical="center" wrapText="1"/>
      <protection locked="0"/>
    </xf>
    <xf numFmtId="0" fontId="22" fillId="0" borderId="13" xfId="1" applyBorder="1" applyAlignment="1">
      <alignment horizontal="justify" vertical="center" wrapText="1"/>
    </xf>
    <xf numFmtId="0" fontId="46" fillId="0" borderId="13" xfId="1" applyFont="1" applyBorder="1" applyAlignment="1">
      <alignment horizontal="center"/>
    </xf>
    <xf numFmtId="0" fontId="46" fillId="0" borderId="13" xfId="0" applyFont="1" applyBorder="1" applyAlignment="1">
      <alignment horizontal="center" vertical="top" wrapText="1"/>
    </xf>
    <xf numFmtId="0" fontId="18" fillId="0" borderId="13" xfId="0" applyFont="1" applyBorder="1" applyAlignment="1">
      <alignment horizontal="justify" vertical="center" wrapText="1"/>
    </xf>
    <xf numFmtId="0" fontId="10" fillId="0" borderId="13" xfId="0" applyFont="1" applyBorder="1" applyAlignment="1">
      <alignment horizontal="justify" vertical="center"/>
    </xf>
    <xf numFmtId="0" fontId="10" fillId="0" borderId="13" xfId="0" applyFont="1" applyBorder="1" applyAlignment="1">
      <alignment horizontal="center" vertical="center"/>
    </xf>
    <xf numFmtId="0" fontId="36" fillId="0" borderId="0" xfId="0" applyFont="1" applyAlignment="1">
      <alignment horizontal="center" vertical="center" wrapText="1"/>
    </xf>
    <xf numFmtId="0" fontId="10" fillId="0" borderId="0" xfId="0" applyFont="1" applyAlignment="1">
      <alignment vertical="center"/>
    </xf>
    <xf numFmtId="0" fontId="0" fillId="0" borderId="0" xfId="0" applyAlignment="1">
      <alignment horizontal="center" vertical="center"/>
    </xf>
    <xf numFmtId="0" fontId="10" fillId="0" borderId="13" xfId="0" applyFont="1" applyBorder="1" applyAlignment="1">
      <alignment horizontal="justify" vertical="center" wrapText="1"/>
    </xf>
    <xf numFmtId="0" fontId="22" fillId="0" borderId="13" xfId="1" applyBorder="1" applyAlignment="1">
      <alignment vertical="center" wrapText="1"/>
    </xf>
    <xf numFmtId="0" fontId="10" fillId="16" borderId="70" xfId="0" applyFont="1" applyFill="1" applyBorder="1"/>
    <xf numFmtId="0" fontId="10" fillId="0" borderId="70" xfId="0" applyFont="1" applyBorder="1"/>
    <xf numFmtId="0" fontId="10" fillId="16" borderId="70" xfId="0" applyFont="1" applyFill="1" applyBorder="1" applyAlignment="1">
      <alignment vertical="center"/>
    </xf>
    <xf numFmtId="0" fontId="10" fillId="0" borderId="0" xfId="0" applyFont="1" applyAlignment="1">
      <alignment wrapText="1"/>
    </xf>
    <xf numFmtId="0" fontId="34" fillId="24" borderId="0" xfId="0" applyFont="1" applyFill="1"/>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7" fillId="3" borderId="0" xfId="0" applyFont="1" applyFill="1" applyAlignment="1" applyProtection="1">
      <alignment horizontal="center" vertical="center"/>
      <protection locked="0"/>
    </xf>
    <xf numFmtId="0" fontId="10" fillId="0" borderId="0" xfId="0" applyFont="1" applyAlignment="1" applyProtection="1">
      <alignment horizontal="center" vertical="center" wrapText="1"/>
      <protection locked="0"/>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0" fillId="0" borderId="2" xfId="0" applyFont="1" applyBorder="1" applyAlignment="1">
      <alignment horizontal="justify" vertical="center"/>
    </xf>
    <xf numFmtId="0" fontId="47" fillId="0" borderId="0" xfId="0" applyFont="1" applyAlignment="1">
      <alignment horizontal="left"/>
    </xf>
    <xf numFmtId="0" fontId="10" fillId="16" borderId="89" xfId="0" applyFont="1" applyFill="1" applyBorder="1" applyAlignment="1">
      <alignment horizontal="center"/>
    </xf>
    <xf numFmtId="0" fontId="10" fillId="0" borderId="89" xfId="0" applyFont="1" applyBorder="1" applyAlignment="1">
      <alignment horizontal="center"/>
    </xf>
    <xf numFmtId="0" fontId="10" fillId="16" borderId="13" xfId="0" applyFont="1" applyFill="1" applyBorder="1" applyAlignment="1">
      <alignment vertical="center"/>
    </xf>
    <xf numFmtId="0" fontId="14" fillId="0" borderId="13" xfId="1" applyFont="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0" xfId="1" applyFont="1" applyBorder="1" applyAlignment="1">
      <alignment horizontal="center" vertical="center"/>
    </xf>
    <xf numFmtId="0" fontId="14" fillId="0" borderId="21" xfId="1" applyFont="1" applyBorder="1" applyAlignment="1" applyProtection="1">
      <alignment horizontal="center" vertical="center" wrapText="1"/>
      <protection hidden="1"/>
    </xf>
    <xf numFmtId="0" fontId="39" fillId="20" borderId="44" xfId="0" applyFont="1" applyFill="1" applyBorder="1" applyAlignment="1">
      <alignment vertical="center" wrapText="1"/>
    </xf>
    <xf numFmtId="0" fontId="41" fillId="19" borderId="0" xfId="0" applyFont="1" applyFill="1" applyAlignment="1">
      <alignment vertical="center" wrapText="1"/>
    </xf>
    <xf numFmtId="0" fontId="41" fillId="19" borderId="41" xfId="0" applyFont="1" applyFill="1" applyBorder="1" applyAlignment="1">
      <alignment vertical="center" wrapText="1"/>
    </xf>
    <xf numFmtId="0" fontId="22" fillId="3" borderId="13" xfId="0" applyFont="1" applyFill="1" applyBorder="1" applyAlignment="1" applyProtection="1">
      <alignment vertical="center"/>
      <protection locked="0"/>
    </xf>
    <xf numFmtId="15" fontId="2" fillId="3" borderId="88" xfId="0" applyNumberFormat="1" applyFont="1" applyFill="1" applyBorder="1" applyAlignment="1">
      <alignment horizontal="center" vertical="center" wrapText="1"/>
    </xf>
    <xf numFmtId="0" fontId="2" fillId="3" borderId="6" xfId="0" applyFont="1" applyFill="1" applyBorder="1" applyAlignment="1">
      <alignment vertical="center"/>
    </xf>
    <xf numFmtId="0" fontId="19" fillId="3" borderId="0" xfId="0" applyFont="1" applyFill="1" applyAlignment="1">
      <alignment horizontal="center" vertical="center"/>
    </xf>
    <xf numFmtId="0" fontId="19" fillId="3" borderId="0" xfId="0" applyFont="1" applyFill="1" applyAlignment="1">
      <alignment vertical="center"/>
    </xf>
    <xf numFmtId="0" fontId="10" fillId="0" borderId="0" xfId="0" applyFont="1" applyAlignment="1">
      <alignment horizontal="justify" vertical="center" wrapText="1"/>
    </xf>
    <xf numFmtId="0" fontId="10" fillId="0" borderId="0" xfId="0" applyFont="1" applyAlignment="1">
      <alignment horizontal="center" vertical="center" wrapText="1"/>
    </xf>
    <xf numFmtId="0" fontId="10" fillId="0" borderId="12" xfId="0" applyFont="1" applyBorder="1" applyAlignment="1">
      <alignment horizontal="center" vertical="center"/>
    </xf>
    <xf numFmtId="0" fontId="2" fillId="3" borderId="0" xfId="0" applyFont="1" applyFill="1" applyAlignment="1">
      <alignment horizontal="center" vertical="center"/>
    </xf>
    <xf numFmtId="0" fontId="2" fillId="4" borderId="0" xfId="0" applyFont="1" applyFill="1" applyAlignment="1">
      <alignment horizontal="center" vertical="center" wrapText="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52" fillId="0" borderId="91" xfId="0" applyFont="1" applyBorder="1" applyAlignment="1">
      <alignment horizontal="center"/>
    </xf>
    <xf numFmtId="0" fontId="52" fillId="0" borderId="0" xfId="0" applyFont="1"/>
    <xf numFmtId="0" fontId="10" fillId="0" borderId="28" xfId="0" applyFont="1" applyBorder="1" applyAlignment="1">
      <alignment horizontal="justify" vertical="center" wrapText="1"/>
    </xf>
    <xf numFmtId="0" fontId="10" fillId="0" borderId="54" xfId="0" applyFont="1" applyBorder="1" applyAlignment="1" applyProtection="1">
      <alignment horizontal="justify" vertical="center"/>
      <protection locked="0"/>
    </xf>
    <xf numFmtId="0" fontId="2" fillId="0" borderId="2" xfId="0" applyFont="1" applyBorder="1" applyAlignment="1" applyProtection="1">
      <alignment horizontal="left" vertical="center" wrapText="1"/>
      <protection locked="0"/>
    </xf>
    <xf numFmtId="0" fontId="12" fillId="0" borderId="28" xfId="0" applyFont="1" applyBorder="1" applyAlignment="1" applyProtection="1">
      <alignment horizontal="center" vertical="center" wrapText="1"/>
      <protection locked="0"/>
    </xf>
    <xf numFmtId="0" fontId="3" fillId="3" borderId="0" xfId="0" applyFont="1" applyFill="1" applyAlignment="1">
      <alignment horizontal="center" vertical="center" wrapText="1"/>
    </xf>
    <xf numFmtId="0" fontId="3" fillId="3" borderId="0" xfId="0" applyFont="1" applyFill="1" applyAlignment="1">
      <alignment horizontal="center" vertical="center"/>
    </xf>
    <xf numFmtId="0" fontId="2" fillId="2" borderId="0" xfId="0" applyFont="1" applyFill="1" applyAlignment="1">
      <alignment vertical="center"/>
    </xf>
    <xf numFmtId="0" fontId="19" fillId="2" borderId="0" xfId="0" applyFont="1" applyFill="1" applyAlignment="1">
      <alignment horizontal="center" vertical="center"/>
    </xf>
    <xf numFmtId="0" fontId="3" fillId="2" borderId="0" xfId="0" applyFont="1" applyFill="1" applyAlignment="1">
      <alignment vertical="center"/>
    </xf>
    <xf numFmtId="0" fontId="2" fillId="2" borderId="0" xfId="0" applyFont="1" applyFill="1" applyAlignment="1">
      <alignment horizontal="left" vertical="center"/>
    </xf>
    <xf numFmtId="0" fontId="2" fillId="2" borderId="0" xfId="0" applyFont="1" applyFill="1" applyAlignment="1">
      <alignment horizontal="center" vertical="center" wrapText="1"/>
    </xf>
    <xf numFmtId="0" fontId="2" fillId="2" borderId="0" xfId="0" applyFont="1" applyFill="1" applyAlignment="1">
      <alignment horizontal="center" vertical="center"/>
    </xf>
    <xf numFmtId="0" fontId="4" fillId="2" borderId="0" xfId="0" applyFont="1" applyFill="1" applyAlignment="1">
      <alignment vertical="center"/>
    </xf>
    <xf numFmtId="0" fontId="6" fillId="3" borderId="0" xfId="0" applyFont="1" applyFill="1" applyAlignment="1">
      <alignment vertical="center" wrapText="1"/>
    </xf>
    <xf numFmtId="0" fontId="2" fillId="3" borderId="0" xfId="0" applyFont="1" applyFill="1" applyAlignment="1">
      <alignment vertical="center" wrapText="1"/>
    </xf>
    <xf numFmtId="0" fontId="2" fillId="4" borderId="0" xfId="0" applyFont="1" applyFill="1" applyAlignment="1">
      <alignment horizontal="left" vertical="center"/>
    </xf>
    <xf numFmtId="0" fontId="4" fillId="4" borderId="0" xfId="0" applyFont="1" applyFill="1" applyAlignment="1">
      <alignment vertical="center"/>
    </xf>
    <xf numFmtId="0" fontId="4" fillId="4" borderId="0" xfId="0" applyFont="1" applyFill="1" applyAlignment="1">
      <alignment horizontal="center" vertical="center" wrapText="1"/>
    </xf>
    <xf numFmtId="0" fontId="4" fillId="4" borderId="0" xfId="0" applyFont="1" applyFill="1" applyAlignment="1">
      <alignment horizontal="center" vertical="center"/>
    </xf>
    <xf numFmtId="0" fontId="7" fillId="6" borderId="88" xfId="0" applyFont="1" applyFill="1" applyBorder="1" applyAlignment="1">
      <alignment horizontal="center" vertical="center" wrapText="1"/>
    </xf>
    <xf numFmtId="0" fontId="7" fillId="8" borderId="0" xfId="0" applyFont="1" applyFill="1" applyAlignment="1">
      <alignment horizontal="right" vertical="center" indent="1"/>
    </xf>
    <xf numFmtId="0" fontId="2" fillId="4" borderId="0" xfId="0" applyFont="1" applyFill="1" applyAlignment="1">
      <alignment horizontal="right" vertical="center"/>
    </xf>
    <xf numFmtId="0" fontId="9" fillId="4" borderId="0" xfId="0" applyFont="1" applyFill="1" applyAlignment="1">
      <alignment vertical="center"/>
    </xf>
    <xf numFmtId="0" fontId="9" fillId="4" borderId="0" xfId="0" applyFont="1" applyFill="1" applyAlignment="1">
      <alignment horizontal="center" vertical="center"/>
    </xf>
    <xf numFmtId="0" fontId="7" fillId="8" borderId="0" xfId="0" applyFont="1" applyFill="1" applyAlignment="1">
      <alignment horizontal="left" vertical="center" indent="1"/>
    </xf>
    <xf numFmtId="0" fontId="3" fillId="4" borderId="0" xfId="0" applyFont="1" applyFill="1" applyAlignment="1">
      <alignment horizontal="center" vertical="center" wrapText="1"/>
    </xf>
    <xf numFmtId="0" fontId="3" fillId="4" borderId="0" xfId="0" applyFont="1" applyFill="1" applyAlignment="1">
      <alignment vertical="center"/>
    </xf>
    <xf numFmtId="0" fontId="2" fillId="4" borderId="56" xfId="0" applyFont="1" applyFill="1" applyBorder="1" applyAlignment="1">
      <alignment vertical="center"/>
    </xf>
    <xf numFmtId="0" fontId="2" fillId="3" borderId="5" xfId="0" applyFont="1" applyFill="1" applyBorder="1" applyAlignment="1">
      <alignment vertical="center"/>
    </xf>
    <xf numFmtId="0" fontId="1" fillId="3" borderId="59" xfId="0" applyFont="1" applyFill="1" applyBorder="1" applyAlignment="1">
      <alignment vertical="center"/>
    </xf>
    <xf numFmtId="0" fontId="7" fillId="3" borderId="0" xfId="0" applyFont="1" applyFill="1" applyAlignment="1">
      <alignment vertical="center"/>
    </xf>
    <xf numFmtId="0" fontId="7" fillId="0" borderId="0" xfId="0" applyFont="1" applyAlignment="1">
      <alignment horizontal="center" vertical="center"/>
    </xf>
    <xf numFmtId="0" fontId="7" fillId="3" borderId="0" xfId="0" applyFont="1" applyFill="1" applyAlignment="1">
      <alignment horizontal="center" vertical="center" wrapText="1"/>
    </xf>
    <xf numFmtId="0" fontId="7" fillId="6" borderId="53" xfId="0" applyFont="1" applyFill="1" applyBorder="1" applyAlignment="1">
      <alignment horizontal="center" vertical="center"/>
    </xf>
    <xf numFmtId="0" fontId="7" fillId="6" borderId="53" xfId="0" applyFont="1" applyFill="1" applyBorder="1" applyAlignment="1">
      <alignment horizontal="center" vertical="center" wrapText="1"/>
    </xf>
    <xf numFmtId="0" fontId="7" fillId="12" borderId="0" xfId="0" applyFont="1" applyFill="1" applyAlignment="1">
      <alignment horizontal="center" vertical="center"/>
    </xf>
    <xf numFmtId="0" fontId="10" fillId="0" borderId="28" xfId="0" applyFont="1" applyBorder="1" applyAlignment="1">
      <alignment horizontal="justify" vertical="center"/>
    </xf>
    <xf numFmtId="0" fontId="2" fillId="0" borderId="12" xfId="0" applyFont="1" applyBorder="1" applyAlignment="1">
      <alignment horizontal="justify" vertical="center" wrapText="1"/>
    </xf>
    <xf numFmtId="0" fontId="2" fillId="0" borderId="12" xfId="0" applyFont="1" applyBorder="1" applyAlignment="1">
      <alignment horizontal="center" vertical="center" wrapText="1"/>
    </xf>
    <xf numFmtId="164" fontId="10" fillId="0" borderId="28" xfId="0" applyNumberFormat="1" applyFont="1" applyBorder="1" applyAlignment="1">
      <alignment horizontal="center" vertical="center"/>
    </xf>
    <xf numFmtId="0" fontId="10" fillId="0" borderId="12" xfId="0" applyFont="1" applyBorder="1" applyAlignment="1">
      <alignment horizontal="center" vertical="center" wrapText="1"/>
    </xf>
    <xf numFmtId="0" fontId="10" fillId="0" borderId="28" xfId="0" applyFont="1" applyBorder="1" applyAlignment="1">
      <alignment horizontal="center" vertical="center" wrapText="1"/>
    </xf>
    <xf numFmtId="14" fontId="22" fillId="3" borderId="0" xfId="0" applyNumberFormat="1" applyFont="1" applyFill="1" applyAlignment="1">
      <alignment horizontal="center" vertical="center"/>
    </xf>
    <xf numFmtId="0" fontId="22" fillId="3" borderId="0" xfId="0" applyFont="1" applyFill="1" applyAlignment="1">
      <alignment vertical="center"/>
    </xf>
    <xf numFmtId="0" fontId="22" fillId="3" borderId="0" xfId="0" applyFont="1" applyFill="1" applyAlignment="1">
      <alignment horizontal="center" vertical="center"/>
    </xf>
    <xf numFmtId="0" fontId="22" fillId="3" borderId="0" xfId="0" applyFont="1" applyFill="1" applyAlignment="1">
      <alignment horizontal="center" vertical="top" wrapText="1"/>
    </xf>
    <xf numFmtId="0" fontId="22" fillId="3" borderId="0" xfId="0" applyFont="1" applyFill="1" applyAlignment="1">
      <alignment vertical="top"/>
    </xf>
    <xf numFmtId="0" fontId="8" fillId="0" borderId="0" xfId="0" applyFont="1" applyAlignment="1">
      <alignment horizontal="center" vertical="center"/>
    </xf>
    <xf numFmtId="0" fontId="16" fillId="0" borderId="0" xfId="0" applyFont="1" applyAlignment="1" applyProtection="1">
      <alignment horizontal="center" vertical="center" wrapText="1"/>
      <protection locked="0"/>
    </xf>
    <xf numFmtId="0" fontId="22" fillId="3" borderId="13" xfId="0" applyFont="1" applyFill="1" applyBorder="1" applyAlignment="1">
      <alignment vertical="center"/>
    </xf>
    <xf numFmtId="0" fontId="53" fillId="0" borderId="0" xfId="0" applyFont="1" applyAlignment="1">
      <alignment horizontal="center" vertical="center" wrapText="1"/>
    </xf>
    <xf numFmtId="15" fontId="16" fillId="0" borderId="0" xfId="0" applyNumberFormat="1" applyFont="1" applyAlignment="1" applyProtection="1">
      <alignment horizontal="center" vertical="center" wrapText="1"/>
      <protection locked="0"/>
    </xf>
    <xf numFmtId="0" fontId="26" fillId="0" borderId="0" xfId="0" applyFont="1" applyAlignment="1">
      <alignment horizontal="center" vertical="center"/>
    </xf>
    <xf numFmtId="0" fontId="26" fillId="0" borderId="26" xfId="0" applyFont="1" applyBorder="1" applyAlignment="1">
      <alignment horizontal="center" vertical="center" wrapText="1"/>
    </xf>
    <xf numFmtId="14" fontId="22" fillId="3" borderId="0" xfId="0" applyNumberFormat="1" applyFont="1" applyFill="1" applyBorder="1" applyAlignment="1">
      <alignment horizontal="center" vertical="center"/>
    </xf>
    <xf numFmtId="0" fontId="22" fillId="3" borderId="0" xfId="0" applyFont="1" applyFill="1" applyBorder="1" applyAlignment="1">
      <alignment horizontal="center" vertical="center"/>
    </xf>
    <xf numFmtId="0" fontId="22" fillId="3" borderId="0" xfId="0" applyFont="1" applyFill="1" applyBorder="1" applyAlignment="1">
      <alignment horizontal="center" vertical="top" wrapText="1"/>
    </xf>
    <xf numFmtId="0" fontId="10" fillId="0" borderId="93" xfId="0" applyFont="1" applyBorder="1" applyAlignment="1">
      <alignment horizontal="center" vertical="center" wrapText="1"/>
    </xf>
    <xf numFmtId="0" fontId="2" fillId="0" borderId="94" xfId="0" applyFont="1" applyBorder="1" applyAlignment="1">
      <alignment horizontal="center" vertical="center" wrapText="1"/>
    </xf>
    <xf numFmtId="0" fontId="7" fillId="6" borderId="0" xfId="0" applyFont="1" applyFill="1" applyAlignment="1">
      <alignment horizontal="center" vertical="center"/>
    </xf>
    <xf numFmtId="14" fontId="22" fillId="3" borderId="13" xfId="0" applyNumberFormat="1" applyFont="1" applyFill="1" applyBorder="1" applyAlignment="1">
      <alignment horizontal="center" vertical="center"/>
    </xf>
    <xf numFmtId="0" fontId="22" fillId="3" borderId="13" xfId="0" applyFont="1" applyFill="1" applyBorder="1" applyAlignment="1">
      <alignment horizontal="center" vertical="center"/>
    </xf>
    <xf numFmtId="0" fontId="14" fillId="10" borderId="13" xfId="1" applyFont="1" applyFill="1" applyBorder="1" applyAlignment="1" applyProtection="1">
      <alignment horizontal="center" vertical="center" wrapText="1"/>
      <protection hidden="1"/>
    </xf>
    <xf numFmtId="0" fontId="14" fillId="12" borderId="13" xfId="1" applyFont="1" applyFill="1" applyBorder="1" applyAlignment="1" applyProtection="1">
      <alignment horizontal="center" vertical="center" wrapText="1"/>
      <protection hidden="1"/>
    </xf>
    <xf numFmtId="0" fontId="14" fillId="8" borderId="13" xfId="1" applyFont="1" applyFill="1" applyBorder="1" applyAlignment="1" applyProtection="1">
      <alignment horizontal="center" vertical="center" wrapText="1"/>
      <protection hidden="1"/>
    </xf>
    <xf numFmtId="0" fontId="14" fillId="11" borderId="13" xfId="1" applyFont="1" applyFill="1" applyBorder="1" applyAlignment="1" applyProtection="1">
      <alignment horizontal="center" vertical="center" wrapText="1"/>
      <protection hidden="1"/>
    </xf>
    <xf numFmtId="0" fontId="2" fillId="2" borderId="0" xfId="0" applyFont="1" applyFill="1" applyAlignment="1">
      <alignment vertical="center" wrapText="1"/>
    </xf>
    <xf numFmtId="0" fontId="2" fillId="4" borderId="0" xfId="0" applyFont="1" applyFill="1" applyAlignment="1">
      <alignment vertical="center" wrapText="1"/>
    </xf>
    <xf numFmtId="0" fontId="2" fillId="3" borderId="6" xfId="0" applyFont="1" applyFill="1" applyBorder="1" applyAlignment="1">
      <alignment vertical="center" wrapText="1"/>
    </xf>
    <xf numFmtId="0" fontId="3" fillId="3" borderId="0" xfId="0" applyFont="1" applyFill="1" applyAlignment="1" applyProtection="1">
      <alignment vertical="center" wrapText="1"/>
      <protection locked="0"/>
    </xf>
    <xf numFmtId="0" fontId="12" fillId="3" borderId="0" xfId="0" applyFont="1" applyFill="1" applyAlignment="1" applyProtection="1">
      <alignment vertical="center" wrapText="1"/>
      <protection locked="0"/>
    </xf>
    <xf numFmtId="0" fontId="3" fillId="2" borderId="0" xfId="0" applyFont="1" applyFill="1" applyAlignment="1">
      <alignment vertical="center" wrapText="1"/>
    </xf>
    <xf numFmtId="0" fontId="7" fillId="8" borderId="0" xfId="0" applyFont="1" applyFill="1" applyAlignment="1">
      <alignment horizontal="right" vertical="center" wrapText="1"/>
    </xf>
    <xf numFmtId="0" fontId="7" fillId="6" borderId="84" xfId="0" applyFont="1" applyFill="1" applyBorder="1" applyAlignment="1">
      <alignment horizontal="center" vertical="center" wrapText="1"/>
    </xf>
    <xf numFmtId="0" fontId="4" fillId="4" borderId="0" xfId="0" applyFont="1" applyFill="1" applyAlignment="1">
      <alignment vertical="center" wrapText="1"/>
    </xf>
    <xf numFmtId="0" fontId="55" fillId="3" borderId="0" xfId="0" applyFont="1" applyFill="1" applyAlignment="1">
      <alignment vertical="center"/>
    </xf>
    <xf numFmtId="0" fontId="55" fillId="3" borderId="0" xfId="0" applyFont="1" applyFill="1" applyAlignment="1">
      <alignment horizontal="center" vertical="center" wrapText="1"/>
    </xf>
    <xf numFmtId="0" fontId="55" fillId="3" borderId="0" xfId="0" applyFont="1" applyFill="1" applyAlignment="1">
      <alignment horizontal="center" vertical="center"/>
    </xf>
    <xf numFmtId="0" fontId="56" fillId="2" borderId="0" xfId="0" applyFont="1" applyFill="1" applyAlignment="1">
      <alignment vertical="center"/>
    </xf>
    <xf numFmtId="0" fontId="55" fillId="2" borderId="0" xfId="0" applyFont="1" applyFill="1" applyAlignment="1">
      <alignment vertical="center"/>
    </xf>
    <xf numFmtId="0" fontId="55" fillId="2" borderId="0" xfId="0" applyFont="1" applyFill="1" applyAlignment="1">
      <alignment horizontal="center" vertical="center"/>
    </xf>
    <xf numFmtId="0" fontId="56" fillId="2" borderId="0" xfId="0" applyFont="1" applyFill="1" applyAlignment="1">
      <alignment horizontal="left" vertical="center"/>
    </xf>
    <xf numFmtId="0" fontId="56" fillId="2" borderId="0" xfId="0" applyFont="1" applyFill="1" applyAlignment="1">
      <alignment horizontal="center" vertical="center" wrapText="1"/>
    </xf>
    <xf numFmtId="0" fontId="56" fillId="2" borderId="0" xfId="0" applyFont="1" applyFill="1" applyAlignment="1">
      <alignment horizontal="center" vertical="center"/>
    </xf>
    <xf numFmtId="0" fontId="57" fillId="2" borderId="0" xfId="0" applyFont="1" applyFill="1" applyAlignment="1">
      <alignment vertical="center"/>
    </xf>
    <xf numFmtId="0" fontId="56" fillId="4" borderId="0" xfId="0" applyFont="1" applyFill="1" applyAlignment="1">
      <alignment vertical="center"/>
    </xf>
    <xf numFmtId="0" fontId="56" fillId="4" borderId="0" xfId="0" applyFont="1" applyFill="1" applyAlignment="1">
      <alignment horizontal="center" vertical="center"/>
    </xf>
    <xf numFmtId="0" fontId="56" fillId="4" borderId="0" xfId="0" applyFont="1" applyFill="1" applyAlignment="1">
      <alignment horizontal="left" vertical="center"/>
    </xf>
    <xf numFmtId="0" fontId="57" fillId="4" borderId="0" xfId="0" applyFont="1" applyFill="1" applyAlignment="1">
      <alignment vertical="center"/>
    </xf>
    <xf numFmtId="0" fontId="57" fillId="4" borderId="0" xfId="0" applyFont="1" applyFill="1" applyAlignment="1">
      <alignment horizontal="center" vertical="center" wrapText="1"/>
    </xf>
    <xf numFmtId="0" fontId="57" fillId="4" borderId="0" xfId="0" applyFont="1" applyFill="1" applyAlignment="1">
      <alignment horizontal="center" vertical="center"/>
    </xf>
    <xf numFmtId="0" fontId="56" fillId="3" borderId="0" xfId="0" applyFont="1" applyFill="1" applyAlignment="1">
      <alignment vertical="center"/>
    </xf>
    <xf numFmtId="0" fontId="58" fillId="6" borderId="88" xfId="0" applyFont="1" applyFill="1" applyBorder="1" applyAlignment="1">
      <alignment horizontal="center" vertical="center" wrapText="1"/>
    </xf>
    <xf numFmtId="15" fontId="56" fillId="3" borderId="88" xfId="0" applyNumberFormat="1" applyFont="1" applyFill="1" applyBorder="1" applyAlignment="1">
      <alignment horizontal="center" vertical="center" wrapText="1"/>
    </xf>
    <xf numFmtId="0" fontId="58" fillId="8" borderId="0" xfId="0" applyFont="1" applyFill="1" applyAlignment="1">
      <alignment horizontal="center" vertical="center"/>
    </xf>
    <xf numFmtId="0" fontId="56" fillId="4" borderId="0" xfId="0" applyFont="1" applyFill="1" applyAlignment="1">
      <alignment horizontal="right" vertical="center"/>
    </xf>
    <xf numFmtId="0" fontId="59" fillId="4" borderId="0" xfId="0" applyFont="1" applyFill="1" applyAlignment="1">
      <alignment vertical="center"/>
    </xf>
    <xf numFmtId="0" fontId="59" fillId="4" borderId="0" xfId="0" applyFont="1" applyFill="1" applyAlignment="1">
      <alignment horizontal="center" vertical="center"/>
    </xf>
    <xf numFmtId="0" fontId="58" fillId="8" borderId="0" xfId="0" applyFont="1" applyFill="1" applyAlignment="1">
      <alignment horizontal="right" vertical="center" indent="1"/>
    </xf>
    <xf numFmtId="0" fontId="58" fillId="8" borderId="0" xfId="0" applyFont="1" applyFill="1" applyAlignment="1">
      <alignment horizontal="left" vertical="center" indent="1"/>
    </xf>
    <xf numFmtId="0" fontId="58" fillId="6" borderId="84" xfId="0" applyFont="1" applyFill="1" applyBorder="1" applyAlignment="1">
      <alignment horizontal="center" vertical="center"/>
    </xf>
    <xf numFmtId="15" fontId="56" fillId="3" borderId="88" xfId="0" applyNumberFormat="1" applyFont="1" applyFill="1" applyBorder="1" applyAlignment="1">
      <alignment horizontal="center" vertical="center"/>
    </xf>
    <xf numFmtId="0" fontId="55" fillId="4" borderId="0" xfId="0" applyFont="1" applyFill="1" applyAlignment="1">
      <alignment horizontal="center" vertical="center" wrapText="1"/>
    </xf>
    <xf numFmtId="0" fontId="55" fillId="4" borderId="0" xfId="0" applyFont="1" applyFill="1" applyAlignment="1">
      <alignment vertical="center"/>
    </xf>
    <xf numFmtId="0" fontId="56" fillId="4" borderId="56" xfId="0" applyFont="1" applyFill="1" applyBorder="1" applyAlignment="1">
      <alignment vertical="center"/>
    </xf>
    <xf numFmtId="0" fontId="60" fillId="0" borderId="0" xfId="0" applyFont="1"/>
    <xf numFmtId="0" fontId="60" fillId="0" borderId="13" xfId="0" applyFont="1" applyBorder="1"/>
    <xf numFmtId="0" fontId="60" fillId="0" borderId="0" xfId="0" applyFont="1" applyAlignment="1">
      <alignment horizontal="center" vertical="center"/>
    </xf>
    <xf numFmtId="0" fontId="63" fillId="6" borderId="13" xfId="0" applyFont="1" applyFill="1" applyBorder="1" applyAlignment="1">
      <alignment horizontal="center" vertical="center" wrapText="1"/>
    </xf>
    <xf numFmtId="0" fontId="26" fillId="0" borderId="0" xfId="0" applyFont="1" applyAlignment="1" applyProtection="1">
      <alignment horizontal="center" vertical="center" wrapText="1"/>
      <protection hidden="1"/>
    </xf>
    <xf numFmtId="0" fontId="26" fillId="0" borderId="0" xfId="0" applyFont="1" applyAlignment="1" applyProtection="1">
      <alignment horizontal="justify" vertical="center" wrapText="1"/>
      <protection hidden="1"/>
    </xf>
    <xf numFmtId="0" fontId="16" fillId="0" borderId="28" xfId="0" applyFont="1" applyBorder="1" applyAlignment="1" applyProtection="1">
      <alignment horizontal="justify" vertical="center" wrapText="1"/>
      <protection locked="0"/>
    </xf>
    <xf numFmtId="0" fontId="16" fillId="0" borderId="28" xfId="0" applyFont="1" applyFill="1" applyBorder="1" applyAlignment="1" applyProtection="1">
      <alignment horizontal="justify" vertical="center" wrapText="1"/>
      <protection locked="0"/>
    </xf>
    <xf numFmtId="0" fontId="16" fillId="0" borderId="0" xfId="0" applyFont="1" applyAlignment="1" applyProtection="1">
      <alignment vertical="center"/>
      <protection locked="0"/>
    </xf>
    <xf numFmtId="0" fontId="16" fillId="0" borderId="0" xfId="0" applyFont="1" applyAlignment="1" applyProtection="1">
      <alignment horizontal="center" vertical="center"/>
      <protection locked="0"/>
    </xf>
    <xf numFmtId="0" fontId="16" fillId="3" borderId="0" xfId="0" applyFont="1" applyFill="1" applyAlignment="1">
      <alignment vertical="center"/>
    </xf>
    <xf numFmtId="0" fontId="16" fillId="0" borderId="0" xfId="0" applyFont="1" applyFill="1" applyAlignment="1" applyProtection="1">
      <alignment vertical="center"/>
      <protection locked="0"/>
    </xf>
    <xf numFmtId="0" fontId="16" fillId="0" borderId="0" xfId="0" applyFont="1" applyFill="1" applyAlignment="1" applyProtection="1">
      <alignment horizontal="center" vertical="center"/>
      <protection locked="0"/>
    </xf>
    <xf numFmtId="0" fontId="16" fillId="0" borderId="0" xfId="0" applyFont="1" applyFill="1" applyAlignment="1">
      <alignment vertical="center"/>
    </xf>
    <xf numFmtId="0" fontId="16" fillId="0" borderId="8" xfId="0" applyFont="1" applyBorder="1" applyAlignment="1" applyProtection="1">
      <alignment horizontal="center" vertical="center"/>
      <protection locked="0"/>
    </xf>
    <xf numFmtId="0" fontId="16" fillId="0" borderId="12" xfId="0" applyFont="1" applyBorder="1" applyAlignment="1" applyProtection="1">
      <alignment horizontal="center" vertical="center"/>
      <protection locked="0"/>
    </xf>
    <xf numFmtId="0" fontId="16" fillId="0" borderId="12" xfId="0" applyFont="1" applyBorder="1" applyAlignment="1" applyProtection="1">
      <alignment horizontal="center" vertical="center" wrapText="1"/>
      <protection locked="0"/>
    </xf>
    <xf numFmtId="0" fontId="16" fillId="0" borderId="8" xfId="0" applyFont="1" applyFill="1" applyBorder="1" applyAlignment="1" applyProtection="1">
      <alignment horizontal="center" vertical="center"/>
      <protection locked="0"/>
    </xf>
    <xf numFmtId="0" fontId="16" fillId="0" borderId="12" xfId="0" applyFont="1" applyFill="1" applyBorder="1" applyAlignment="1" applyProtection="1">
      <alignment horizontal="center" vertical="center"/>
      <protection locked="0"/>
    </xf>
    <xf numFmtId="0" fontId="16" fillId="0" borderId="28" xfId="0" applyFont="1" applyBorder="1" applyAlignment="1" applyProtection="1">
      <alignment horizontal="left" vertical="center" wrapText="1"/>
      <protection locked="0"/>
    </xf>
    <xf numFmtId="0" fontId="26" fillId="0" borderId="0" xfId="0" applyFont="1" applyFill="1" applyAlignment="1" applyProtection="1">
      <alignment horizontal="center" vertical="center" wrapText="1"/>
      <protection hidden="1"/>
    </xf>
    <xf numFmtId="0" fontId="26" fillId="0" borderId="0" xfId="0" applyFont="1" applyFill="1" applyAlignment="1">
      <alignment horizontal="center" vertical="center" wrapText="1"/>
    </xf>
    <xf numFmtId="0" fontId="26" fillId="0" borderId="26" xfId="0" applyFont="1" applyFill="1" applyBorder="1" applyAlignment="1">
      <alignment horizontal="center" vertical="center" wrapText="1"/>
    </xf>
    <xf numFmtId="0" fontId="14" fillId="10" borderId="13" xfId="1" applyFont="1" applyFill="1" applyBorder="1" applyAlignment="1">
      <alignment horizontal="center" vertical="center" wrapText="1"/>
    </xf>
    <xf numFmtId="0" fontId="14" fillId="8" borderId="13" xfId="1" applyFont="1" applyFill="1" applyBorder="1" applyAlignment="1">
      <alignment horizontal="center" vertical="center" wrapText="1"/>
    </xf>
    <xf numFmtId="0" fontId="16" fillId="0" borderId="13" xfId="0" applyFont="1" applyFill="1" applyBorder="1" applyAlignment="1">
      <alignment horizontal="center" vertical="center"/>
    </xf>
    <xf numFmtId="0" fontId="66" fillId="3" borderId="0" xfId="0" applyFont="1" applyFill="1" applyAlignment="1" applyProtection="1">
      <alignment vertical="center"/>
      <protection locked="0"/>
    </xf>
    <xf numFmtId="0" fontId="65" fillId="3" borderId="0" xfId="0" applyFont="1" applyFill="1" applyAlignment="1" applyProtection="1">
      <alignment vertical="center"/>
      <protection locked="0"/>
    </xf>
    <xf numFmtId="0" fontId="65" fillId="3" borderId="0" xfId="0" applyFont="1" applyFill="1" applyAlignment="1" applyProtection="1">
      <alignment vertical="center" wrapText="1"/>
      <protection locked="0"/>
    </xf>
    <xf numFmtId="0" fontId="16" fillId="3" borderId="0" xfId="0" applyFont="1" applyFill="1" applyAlignment="1" applyProtection="1">
      <alignment vertical="center"/>
      <protection locked="0"/>
    </xf>
    <xf numFmtId="0" fontId="0" fillId="2" borderId="0" xfId="0" applyFont="1" applyFill="1" applyAlignment="1" applyProtection="1">
      <alignment vertical="center"/>
      <protection locked="0"/>
    </xf>
    <xf numFmtId="0" fontId="1" fillId="2" borderId="0" xfId="0" applyFont="1" applyFill="1" applyAlignment="1" applyProtection="1">
      <alignment horizontal="center" vertical="center"/>
      <protection locked="0"/>
    </xf>
    <xf numFmtId="0" fontId="66" fillId="2" borderId="0" xfId="0" applyFont="1" applyFill="1" applyAlignment="1" applyProtection="1">
      <alignment vertical="center"/>
      <protection locked="0"/>
    </xf>
    <xf numFmtId="0" fontId="0" fillId="2" borderId="0" xfId="0" applyFont="1" applyFill="1" applyAlignment="1" applyProtection="1">
      <alignment horizontal="justify" vertical="center"/>
      <protection locked="0"/>
    </xf>
    <xf numFmtId="0" fontId="67" fillId="2" borderId="0" xfId="0" applyFont="1" applyFill="1" applyAlignment="1" applyProtection="1">
      <alignment vertical="center"/>
      <protection locked="0"/>
    </xf>
    <xf numFmtId="0" fontId="0" fillId="3" borderId="0" xfId="0" applyFont="1" applyFill="1" applyAlignment="1" applyProtection="1">
      <alignment vertical="center"/>
      <protection locked="0"/>
    </xf>
    <xf numFmtId="0" fontId="1" fillId="3" borderId="0" xfId="0" applyFont="1" applyFill="1" applyAlignment="1" applyProtection="1">
      <alignment horizontal="center" vertical="center"/>
      <protection locked="0"/>
    </xf>
    <xf numFmtId="0" fontId="0" fillId="4" borderId="0" xfId="0" applyFont="1" applyFill="1" applyAlignment="1" applyProtection="1">
      <alignment vertical="center"/>
      <protection locked="0"/>
    </xf>
    <xf numFmtId="0" fontId="1" fillId="4" borderId="0" xfId="0" applyFont="1" applyFill="1" applyAlignment="1" applyProtection="1">
      <alignment horizontal="center" vertical="center"/>
      <protection locked="0"/>
    </xf>
    <xf numFmtId="0" fontId="0" fillId="4" borderId="0" xfId="0" applyFont="1" applyFill="1" applyAlignment="1" applyProtection="1">
      <alignment horizontal="justify" vertical="center"/>
      <protection locked="0"/>
    </xf>
    <xf numFmtId="0" fontId="67" fillId="4" borderId="0" xfId="0" applyFont="1" applyFill="1" applyAlignment="1" applyProtection="1">
      <alignment vertical="center"/>
      <protection locked="0"/>
    </xf>
    <xf numFmtId="0" fontId="0" fillId="4" borderId="0" xfId="0" applyFont="1" applyFill="1" applyAlignment="1">
      <alignment vertical="center"/>
    </xf>
    <xf numFmtId="0" fontId="43" fillId="13" borderId="0" xfId="0" applyFont="1" applyFill="1" applyAlignment="1">
      <alignment horizontal="right" vertical="center" indent="1"/>
    </xf>
    <xf numFmtId="0" fontId="0" fillId="4" borderId="0" xfId="0" applyFont="1" applyFill="1" applyAlignment="1" applyProtection="1">
      <alignment horizontal="right" vertical="center"/>
      <protection locked="0"/>
    </xf>
    <xf numFmtId="0" fontId="1" fillId="0" borderId="1" xfId="0" applyFont="1" applyBorder="1" applyAlignment="1" applyProtection="1">
      <alignment horizontal="center" vertical="center"/>
      <protection locked="0"/>
    </xf>
    <xf numFmtId="0" fontId="0" fillId="4" borderId="0" xfId="0" applyFont="1" applyFill="1" applyAlignment="1" applyProtection="1">
      <alignment horizontal="center" vertical="center"/>
      <protection locked="0"/>
    </xf>
    <xf numFmtId="0" fontId="66" fillId="4" borderId="0" xfId="0" applyFont="1" applyFill="1" applyAlignment="1" applyProtection="1">
      <alignment vertical="center"/>
      <protection locked="0"/>
    </xf>
    <xf numFmtId="0" fontId="0" fillId="4" borderId="73" xfId="0" applyFont="1" applyFill="1" applyBorder="1" applyAlignment="1">
      <alignment vertical="center"/>
    </xf>
    <xf numFmtId="0" fontId="0" fillId="4" borderId="81" xfId="0" applyFont="1" applyFill="1" applyBorder="1" applyAlignment="1">
      <alignment vertical="center"/>
    </xf>
    <xf numFmtId="0" fontId="0" fillId="4" borderId="81" xfId="0" applyFont="1" applyFill="1" applyBorder="1" applyAlignment="1" applyProtection="1">
      <alignment vertical="center"/>
      <protection locked="0"/>
    </xf>
    <xf numFmtId="0" fontId="0" fillId="4" borderId="82" xfId="0" applyFont="1" applyFill="1" applyBorder="1" applyAlignment="1" applyProtection="1">
      <alignment vertical="center"/>
      <protection locked="0"/>
    </xf>
    <xf numFmtId="0" fontId="0" fillId="4" borderId="0" xfId="0" applyFont="1" applyFill="1" applyAlignment="1">
      <alignment horizontal="justify" vertical="center"/>
    </xf>
    <xf numFmtId="0" fontId="0" fillId="4" borderId="82" xfId="0" applyFont="1" applyFill="1" applyBorder="1" applyAlignment="1">
      <alignment vertical="center"/>
    </xf>
    <xf numFmtId="0" fontId="0" fillId="3" borderId="3" xfId="0" applyFont="1" applyFill="1" applyBorder="1" applyAlignment="1" applyProtection="1">
      <alignment vertical="center"/>
      <protection locked="0"/>
    </xf>
    <xf numFmtId="0" fontId="0" fillId="3" borderId="6" xfId="0" applyFont="1" applyFill="1" applyBorder="1" applyAlignment="1">
      <alignment vertical="center"/>
    </xf>
    <xf numFmtId="0" fontId="66" fillId="3" borderId="0" xfId="0" applyFont="1" applyFill="1" applyAlignment="1">
      <alignment vertical="center"/>
    </xf>
    <xf numFmtId="0" fontId="0" fillId="3" borderId="0" xfId="0" applyFont="1" applyFill="1" applyAlignment="1">
      <alignment vertical="center"/>
    </xf>
    <xf numFmtId="0" fontId="0" fillId="5" borderId="4" xfId="0" applyFont="1" applyFill="1" applyBorder="1" applyAlignment="1">
      <alignment vertical="center"/>
    </xf>
    <xf numFmtId="0" fontId="1" fillId="3" borderId="0" xfId="0" applyFont="1" applyFill="1" applyAlignment="1">
      <alignment horizontal="center" vertical="center"/>
    </xf>
    <xf numFmtId="0" fontId="1" fillId="3" borderId="0" xfId="0" applyFont="1" applyFill="1" applyAlignment="1">
      <alignment vertical="center"/>
    </xf>
    <xf numFmtId="0" fontId="0" fillId="7" borderId="1" xfId="0" applyFont="1" applyFill="1" applyBorder="1" applyAlignment="1">
      <alignment horizontal="center" vertical="center" wrapText="1"/>
    </xf>
    <xf numFmtId="0" fontId="0" fillId="3" borderId="0" xfId="0" applyFont="1" applyFill="1" applyAlignment="1">
      <alignment horizontal="center" vertical="center" wrapText="1"/>
    </xf>
    <xf numFmtId="0" fontId="0" fillId="7" borderId="52" xfId="0" applyFont="1" applyFill="1" applyBorder="1" applyAlignment="1">
      <alignment horizontal="center" vertical="center" wrapText="1"/>
    </xf>
    <xf numFmtId="0" fontId="0" fillId="0" borderId="28" xfId="0" applyFont="1" applyBorder="1" applyAlignment="1" applyProtection="1">
      <alignment vertical="center" wrapText="1"/>
      <protection locked="0"/>
    </xf>
    <xf numFmtId="0" fontId="0" fillId="0" borderId="0" xfId="0" applyFont="1" applyAlignment="1" applyProtection="1">
      <alignment vertical="center"/>
      <protection locked="0"/>
    </xf>
    <xf numFmtId="0" fontId="0" fillId="0" borderId="28" xfId="0" applyFont="1" applyBorder="1" applyAlignment="1">
      <alignment horizontal="justify" vertical="center" wrapText="1"/>
    </xf>
    <xf numFmtId="0" fontId="16" fillId="0" borderId="62" xfId="0" applyFont="1" applyBorder="1" applyAlignment="1" applyProtection="1">
      <alignment horizontal="justify" vertical="center" wrapText="1"/>
      <protection locked="0"/>
    </xf>
    <xf numFmtId="0" fontId="0" fillId="0" borderId="2" xfId="0" applyFont="1" applyBorder="1" applyAlignment="1" applyProtection="1">
      <alignment horizontal="left" vertical="center" wrapText="1" indent="1"/>
      <protection locked="0"/>
    </xf>
    <xf numFmtId="0" fontId="0" fillId="0" borderId="0" xfId="0" applyFont="1" applyAlignment="1" applyProtection="1">
      <alignment horizontal="justify" vertical="center" wrapText="1"/>
      <protection locked="0"/>
    </xf>
    <xf numFmtId="0" fontId="0" fillId="0" borderId="0" xfId="0" applyFont="1" applyAlignment="1" applyProtection="1">
      <alignment horizontal="left" vertical="center" wrapText="1" indent="1"/>
      <protection locked="0"/>
    </xf>
    <xf numFmtId="0" fontId="0" fillId="0" borderId="28" xfId="0" applyFont="1" applyBorder="1" applyAlignment="1" applyProtection="1">
      <alignment horizontal="left" vertical="center" wrapText="1" indent="1"/>
      <protection locked="0"/>
    </xf>
    <xf numFmtId="0" fontId="0" fillId="0" borderId="0" xfId="0" applyFont="1" applyAlignment="1">
      <alignment horizontal="left" vertical="center" wrapText="1" indent="1"/>
    </xf>
    <xf numFmtId="0" fontId="0" fillId="0" borderId="12" xfId="0" applyFont="1" applyBorder="1" applyAlignment="1">
      <alignment horizontal="center" vertical="center"/>
    </xf>
    <xf numFmtId="0" fontId="0" fillId="0" borderId="0" xfId="0" applyFont="1" applyAlignment="1" applyProtection="1">
      <alignment horizontal="left" vertical="center" indent="1"/>
      <protection locked="0"/>
    </xf>
    <xf numFmtId="0" fontId="0" fillId="0" borderId="28" xfId="0" applyFont="1" applyFill="1" applyBorder="1" applyAlignment="1" applyProtection="1">
      <alignment horizontal="center" vertical="center" wrapText="1"/>
    </xf>
    <xf numFmtId="0" fontId="0" fillId="0" borderId="8" xfId="0" applyFont="1" applyFill="1" applyBorder="1" applyAlignment="1" applyProtection="1">
      <alignment horizontal="center" vertical="center"/>
    </xf>
    <xf numFmtId="0" fontId="0" fillId="0" borderId="0" xfId="0" applyFont="1" applyFill="1" applyBorder="1" applyAlignment="1" applyProtection="1">
      <alignment horizontal="center" vertical="center"/>
    </xf>
    <xf numFmtId="0" fontId="0" fillId="0" borderId="0" xfId="0" applyFont="1" applyFill="1" applyBorder="1" applyAlignment="1" applyProtection="1">
      <alignment horizontal="center" vertical="center"/>
      <protection locked="0"/>
    </xf>
    <xf numFmtId="0" fontId="0" fillId="0" borderId="12" xfId="0" applyFont="1" applyFill="1" applyBorder="1" applyAlignment="1" applyProtection="1">
      <alignment horizontal="center" vertical="center"/>
      <protection locked="0"/>
    </xf>
    <xf numFmtId="0" fontId="16" fillId="8" borderId="0" xfId="0" applyFont="1" applyFill="1" applyAlignment="1" applyProtection="1">
      <alignment horizontal="center" vertical="center" wrapText="1"/>
      <protection hidden="1"/>
    </xf>
    <xf numFmtId="0" fontId="16" fillId="8" borderId="93" xfId="0" applyFont="1" applyFill="1" applyBorder="1" applyAlignment="1" applyProtection="1">
      <alignment horizontal="center" vertical="center" wrapText="1"/>
      <protection locked="0"/>
    </xf>
    <xf numFmtId="0" fontId="16" fillId="0" borderId="28" xfId="0" applyFont="1" applyBorder="1" applyAlignment="1">
      <alignment horizontal="center" vertical="center" wrapText="1"/>
    </xf>
    <xf numFmtId="0" fontId="0" fillId="3" borderId="28" xfId="0" applyFont="1" applyFill="1" applyBorder="1" applyAlignment="1" applyProtection="1">
      <alignment horizontal="justify" vertical="center" wrapText="1"/>
    </xf>
    <xf numFmtId="0" fontId="0" fillId="0" borderId="8" xfId="0" applyFont="1" applyBorder="1" applyAlignment="1">
      <alignment horizontal="center" vertical="center"/>
    </xf>
    <xf numFmtId="0" fontId="0" fillId="0" borderId="0" xfId="0" applyFont="1" applyAlignment="1">
      <alignment horizontal="center" vertical="center"/>
    </xf>
    <xf numFmtId="0" fontId="0" fillId="0" borderId="0" xfId="0" applyFont="1" applyAlignment="1" applyProtection="1">
      <alignment horizontal="center" vertical="center"/>
      <protection locked="0"/>
    </xf>
    <xf numFmtId="0" fontId="16" fillId="3" borderId="0" xfId="0" applyFont="1" applyFill="1" applyAlignment="1">
      <alignment vertical="center" wrapText="1"/>
    </xf>
    <xf numFmtId="0" fontId="0" fillId="3" borderId="12" xfId="0" applyFont="1" applyFill="1" applyBorder="1" applyAlignment="1" applyProtection="1">
      <alignment horizontal="center" vertical="center" wrapText="1"/>
    </xf>
    <xf numFmtId="0" fontId="0" fillId="0" borderId="93" xfId="0" applyFont="1" applyFill="1" applyBorder="1" applyAlignment="1" applyProtection="1">
      <alignment horizontal="center" vertical="center" wrapText="1"/>
      <protection locked="0"/>
    </xf>
    <xf numFmtId="0" fontId="0" fillId="0" borderId="31" xfId="0" applyFont="1" applyBorder="1" applyAlignment="1" applyProtection="1">
      <alignment horizontal="justify" vertical="center" wrapText="1"/>
      <protection locked="0"/>
    </xf>
    <xf numFmtId="0" fontId="0" fillId="0" borderId="33" xfId="0" applyFont="1" applyBorder="1" applyAlignment="1" applyProtection="1">
      <alignment horizontal="justify" vertical="center" wrapText="1"/>
      <protection locked="0"/>
    </xf>
    <xf numFmtId="0" fontId="0" fillId="0" borderId="32" xfId="0" applyFont="1" applyBorder="1" applyAlignment="1" applyProtection="1">
      <alignment horizontal="justify" vertical="center" wrapText="1"/>
      <protection locked="0"/>
    </xf>
    <xf numFmtId="0" fontId="0" fillId="0" borderId="8" xfId="0" applyFont="1" applyBorder="1" applyAlignment="1" applyProtection="1">
      <alignment horizontal="center" vertical="center"/>
      <protection locked="0"/>
    </xf>
    <xf numFmtId="0" fontId="0" fillId="0" borderId="12" xfId="0" applyFont="1" applyBorder="1" applyAlignment="1" applyProtection="1">
      <alignment horizontal="center" vertical="center"/>
      <protection locked="0"/>
    </xf>
    <xf numFmtId="0" fontId="0" fillId="8" borderId="12" xfId="0" applyFont="1" applyFill="1" applyBorder="1" applyAlignment="1" applyProtection="1">
      <alignment horizontal="center" vertical="center" wrapText="1"/>
    </xf>
    <xf numFmtId="0" fontId="0" fillId="0" borderId="28" xfId="0" applyFont="1" applyFill="1" applyBorder="1" applyAlignment="1" applyProtection="1">
      <alignment horizontal="justify" vertical="center" wrapText="1"/>
    </xf>
    <xf numFmtId="0" fontId="16" fillId="3" borderId="62" xfId="0" applyFont="1" applyFill="1" applyBorder="1" applyAlignment="1" applyProtection="1">
      <alignment horizontal="justify" vertical="center" wrapText="1"/>
      <protection locked="0"/>
    </xf>
    <xf numFmtId="0" fontId="16" fillId="3" borderId="93" xfId="0" applyFont="1" applyFill="1" applyBorder="1" applyAlignment="1" applyProtection="1">
      <alignment horizontal="center" vertical="center" wrapText="1"/>
      <protection locked="0"/>
    </xf>
    <xf numFmtId="0" fontId="0" fillId="3" borderId="12" xfId="0" applyFont="1" applyFill="1" applyBorder="1" applyAlignment="1" applyProtection="1">
      <alignment horizontal="center" vertical="center" wrapText="1"/>
      <protection locked="0"/>
    </xf>
    <xf numFmtId="0" fontId="0" fillId="0" borderId="28" xfId="0" quotePrefix="1" applyFont="1" applyFill="1" applyBorder="1" applyAlignment="1" applyProtection="1">
      <alignment horizontal="justify" vertical="center" wrapText="1"/>
    </xf>
    <xf numFmtId="0" fontId="16" fillId="0" borderId="62" xfId="0" applyFont="1" applyFill="1" applyBorder="1" applyAlignment="1" applyProtection="1">
      <alignment horizontal="center" vertical="center" wrapText="1"/>
    </xf>
    <xf numFmtId="0" fontId="0" fillId="0" borderId="28" xfId="0" quotePrefix="1" applyFont="1" applyFill="1" applyBorder="1" applyAlignment="1" applyProtection="1">
      <alignment horizontal="left" vertical="center" wrapText="1"/>
    </xf>
    <xf numFmtId="0" fontId="0" fillId="0" borderId="12" xfId="0" applyFont="1" applyFill="1" applyBorder="1" applyAlignment="1" applyProtection="1">
      <alignment horizontal="center" vertical="center" wrapText="1"/>
      <protection locked="0"/>
    </xf>
    <xf numFmtId="0" fontId="0" fillId="3" borderId="12" xfId="0" applyFont="1" applyFill="1" applyBorder="1" applyAlignment="1" applyProtection="1">
      <alignment horizontal="center" vertical="center"/>
      <protection locked="0"/>
    </xf>
    <xf numFmtId="0" fontId="0" fillId="0" borderId="8" xfId="0" applyFont="1" applyFill="1" applyBorder="1" applyAlignment="1" applyProtection="1">
      <alignment horizontal="center" vertical="center"/>
      <protection locked="0"/>
    </xf>
    <xf numFmtId="0" fontId="0" fillId="0" borderId="28" xfId="0" applyFont="1" applyBorder="1" applyAlignment="1" applyProtection="1">
      <alignment horizontal="justify" vertical="center" wrapText="1"/>
      <protection locked="0"/>
    </xf>
    <xf numFmtId="0" fontId="0" fillId="0" borderId="12" xfId="0" applyFont="1" applyBorder="1" applyAlignment="1" applyProtection="1">
      <alignment horizontal="center" vertical="center" wrapText="1"/>
      <protection locked="0"/>
    </xf>
    <xf numFmtId="0" fontId="0" fillId="0" borderId="93" xfId="0" applyFont="1" applyBorder="1" applyAlignment="1" applyProtection="1">
      <alignment horizontal="center" vertical="center" wrapText="1"/>
      <protection locked="0"/>
    </xf>
    <xf numFmtId="0" fontId="16" fillId="0" borderId="62" xfId="0" applyFont="1" applyFill="1" applyBorder="1" applyAlignment="1" applyProtection="1">
      <alignment horizontal="justify" vertical="center" wrapText="1"/>
      <protection locked="0"/>
    </xf>
    <xf numFmtId="0" fontId="16" fillId="0" borderId="8" xfId="0" applyFont="1" applyBorder="1" applyAlignment="1" applyProtection="1">
      <alignment horizontal="center" vertical="center" wrapText="1"/>
      <protection locked="0"/>
    </xf>
    <xf numFmtId="0" fontId="16" fillId="0" borderId="28" xfId="0" applyFont="1" applyBorder="1" applyAlignment="1" applyProtection="1">
      <alignment horizontal="center" vertical="center" wrapText="1"/>
    </xf>
    <xf numFmtId="0" fontId="0" fillId="0" borderId="8" xfId="0" applyFont="1" applyBorder="1" applyAlignment="1" applyProtection="1">
      <alignment horizontal="center" vertical="center"/>
    </xf>
    <xf numFmtId="0" fontId="0" fillId="0" borderId="0" xfId="0" applyFont="1" applyAlignment="1" applyProtection="1">
      <alignment horizontal="center" vertical="center"/>
    </xf>
    <xf numFmtId="0" fontId="0" fillId="0" borderId="12" xfId="0" applyFont="1" applyBorder="1" applyAlignment="1" applyProtection="1">
      <alignment horizontal="center" vertical="center"/>
    </xf>
    <xf numFmtId="0" fontId="65" fillId="8" borderId="12" xfId="0" applyFont="1" applyFill="1" applyBorder="1" applyAlignment="1" applyProtection="1">
      <alignment horizontal="center" vertical="center" wrapText="1"/>
    </xf>
    <xf numFmtId="0" fontId="16" fillId="0" borderId="8" xfId="0" applyFont="1" applyBorder="1" applyAlignment="1" applyProtection="1">
      <alignment horizontal="center" vertical="center"/>
    </xf>
    <xf numFmtId="0" fontId="16" fillId="0" borderId="0" xfId="0" applyFont="1" applyAlignment="1" applyProtection="1">
      <alignment horizontal="center" vertical="center"/>
    </xf>
    <xf numFmtId="0" fontId="16" fillId="0" borderId="12" xfId="0" applyFont="1" applyBorder="1" applyAlignment="1" applyProtection="1">
      <alignment horizontal="center" vertical="center"/>
    </xf>
    <xf numFmtId="0" fontId="16" fillId="0" borderId="12" xfId="0" applyFont="1" applyFill="1" applyBorder="1" applyAlignment="1" applyProtection="1">
      <alignment horizontal="center" vertical="center"/>
    </xf>
    <xf numFmtId="0" fontId="16" fillId="0" borderId="12" xfId="0" applyFont="1" applyFill="1" applyBorder="1" applyAlignment="1" applyProtection="1">
      <alignment horizontal="center" vertical="center" wrapText="1"/>
    </xf>
    <xf numFmtId="0" fontId="0" fillId="0" borderId="0" xfId="0" applyFont="1" applyBorder="1" applyAlignment="1" applyProtection="1">
      <alignment horizontal="center" vertical="center" wrapText="1"/>
      <protection locked="0"/>
    </xf>
    <xf numFmtId="0" fontId="0" fillId="0" borderId="31" xfId="0" applyFont="1" applyBorder="1" applyAlignment="1" applyProtection="1">
      <alignment horizontal="center" vertical="center" wrapText="1"/>
      <protection locked="0"/>
    </xf>
    <xf numFmtId="0" fontId="0" fillId="0" borderId="32" xfId="0" applyFont="1" applyBorder="1" applyAlignment="1" applyProtection="1">
      <alignment horizontal="center" vertical="center" wrapText="1"/>
      <protection locked="0"/>
    </xf>
    <xf numFmtId="0" fontId="0" fillId="0" borderId="28" xfId="0" applyFont="1" applyBorder="1" applyAlignment="1">
      <alignment horizontal="center" vertical="center" wrapText="1"/>
    </xf>
    <xf numFmtId="0" fontId="16" fillId="0" borderId="28" xfId="0" applyFont="1" applyFill="1" applyBorder="1" applyAlignment="1">
      <alignment horizontal="justify" vertical="top" wrapText="1"/>
    </xf>
    <xf numFmtId="0" fontId="16" fillId="0" borderId="0" xfId="0" applyFont="1" applyBorder="1" applyAlignment="1" applyProtection="1">
      <alignment horizontal="justify" vertical="center" wrapText="1"/>
      <protection locked="0"/>
    </xf>
    <xf numFmtId="0" fontId="35" fillId="3" borderId="0" xfId="0" applyFont="1" applyFill="1" applyAlignment="1" applyProtection="1">
      <alignment horizontal="center" vertical="center"/>
      <protection locked="0"/>
    </xf>
    <xf numFmtId="0" fontId="16" fillId="3" borderId="0" xfId="0" applyFont="1" applyFill="1" applyAlignment="1" applyProtection="1">
      <alignment horizontal="justify" vertical="center"/>
      <protection locked="0"/>
    </xf>
    <xf numFmtId="0" fontId="43" fillId="3" borderId="0" xfId="0" applyFont="1" applyFill="1" applyAlignment="1" applyProtection="1">
      <alignment horizontal="center" vertical="center"/>
      <protection locked="0"/>
    </xf>
    <xf numFmtId="0" fontId="66" fillId="3" borderId="0" xfId="0" applyFont="1" applyFill="1" applyAlignment="1" applyProtection="1">
      <alignment horizontal="justify" vertical="center"/>
      <protection locked="0"/>
    </xf>
    <xf numFmtId="0" fontId="0" fillId="3" borderId="28" xfId="0" applyFont="1" applyFill="1" applyBorder="1" applyAlignment="1" applyProtection="1">
      <alignment horizontal="left" vertical="center" wrapText="1"/>
      <protection locked="0"/>
    </xf>
    <xf numFmtId="0" fontId="16" fillId="3" borderId="62" xfId="0" applyFont="1" applyFill="1" applyBorder="1" applyAlignment="1" applyProtection="1">
      <alignment horizontal="center" vertical="center" wrapText="1"/>
      <protection locked="0"/>
    </xf>
    <xf numFmtId="0" fontId="26" fillId="3" borderId="0" xfId="0" applyFont="1" applyFill="1" applyAlignment="1" applyProtection="1">
      <alignment vertical="center"/>
      <protection hidden="1"/>
    </xf>
    <xf numFmtId="0" fontId="69" fillId="3" borderId="0" xfId="0" applyFont="1" applyFill="1" applyAlignment="1">
      <alignment vertical="center" wrapText="1"/>
    </xf>
    <xf numFmtId="0" fontId="25" fillId="3" borderId="0" xfId="0" applyFont="1" applyFill="1" applyAlignment="1" applyProtection="1">
      <alignment horizontal="center" vertical="center"/>
      <protection hidden="1"/>
    </xf>
    <xf numFmtId="0" fontId="26" fillId="3" borderId="0" xfId="0" applyFont="1" applyFill="1" applyAlignment="1" applyProtection="1">
      <alignment horizontal="center" vertical="center"/>
      <protection hidden="1"/>
    </xf>
    <xf numFmtId="0" fontId="26" fillId="3" borderId="0" xfId="0" applyFont="1" applyFill="1" applyAlignment="1">
      <alignment vertical="center"/>
    </xf>
    <xf numFmtId="0" fontId="26" fillId="3" borderId="0" xfId="0" applyFont="1" applyFill="1" applyAlignment="1" applyProtection="1">
      <alignment vertical="center" wrapText="1"/>
      <protection hidden="1"/>
    </xf>
    <xf numFmtId="0" fontId="26" fillId="0" borderId="0" xfId="0" applyFont="1"/>
    <xf numFmtId="0" fontId="26" fillId="2" borderId="0" xfId="0" applyFont="1" applyFill="1" applyAlignment="1">
      <alignment vertical="center"/>
    </xf>
    <xf numFmtId="0" fontId="25" fillId="2" borderId="0" xfId="0" applyFont="1" applyFill="1" applyAlignment="1">
      <alignment horizontal="center" vertical="center"/>
    </xf>
    <xf numFmtId="0" fontId="26" fillId="2" borderId="0" xfId="0" applyFont="1" applyFill="1" applyAlignment="1">
      <alignment horizontal="center" vertical="center"/>
    </xf>
    <xf numFmtId="0" fontId="26" fillId="0" borderId="0" xfId="0" applyFont="1" applyAlignment="1">
      <alignment vertical="center"/>
    </xf>
    <xf numFmtId="0" fontId="26" fillId="0" borderId="0" xfId="0" applyFont="1" applyAlignment="1">
      <alignment horizontal="center" vertical="center" wrapText="1"/>
    </xf>
    <xf numFmtId="0" fontId="26" fillId="0" borderId="0" xfId="0" applyFont="1" applyAlignment="1" applyProtection="1">
      <alignment vertical="center"/>
      <protection hidden="1"/>
    </xf>
    <xf numFmtId="0" fontId="25" fillId="3" borderId="0" xfId="0" applyFont="1" applyFill="1" applyAlignment="1">
      <alignment horizontal="center" vertical="center"/>
    </xf>
    <xf numFmtId="0" fontId="26" fillId="3" borderId="0" xfId="0" applyFont="1" applyFill="1" applyAlignment="1">
      <alignment horizontal="center" vertical="center"/>
    </xf>
    <xf numFmtId="0" fontId="72" fillId="3" borderId="0" xfId="0" applyFont="1" applyFill="1" applyAlignment="1">
      <alignment vertical="center" wrapText="1"/>
    </xf>
    <xf numFmtId="0" fontId="72" fillId="0" borderId="0" xfId="0" applyFont="1" applyAlignment="1">
      <alignment vertical="center" wrapText="1"/>
    </xf>
    <xf numFmtId="0" fontId="26" fillId="0" borderId="0" xfId="0" applyFont="1" applyAlignment="1">
      <alignment vertical="center" wrapText="1"/>
    </xf>
    <xf numFmtId="0" fontId="26" fillId="4" borderId="0" xfId="0" applyFont="1" applyFill="1" applyAlignment="1">
      <alignment vertical="center"/>
    </xf>
    <xf numFmtId="0" fontId="25" fillId="4" borderId="0" xfId="0" applyFont="1" applyFill="1" applyAlignment="1">
      <alignment horizontal="center" vertical="center"/>
    </xf>
    <xf numFmtId="0" fontId="26" fillId="4" borderId="0" xfId="0" applyFont="1" applyFill="1" applyAlignment="1">
      <alignment horizontal="center" vertical="center"/>
    </xf>
    <xf numFmtId="0" fontId="25" fillId="6" borderId="9" xfId="0" applyFont="1" applyFill="1" applyBorder="1" applyAlignment="1">
      <alignment horizontal="center" vertical="center"/>
    </xf>
    <xf numFmtId="15" fontId="26" fillId="3" borderId="0" xfId="0" applyNumberFormat="1" applyFont="1" applyFill="1" applyAlignment="1">
      <alignment horizontal="center" vertical="center" wrapText="1"/>
    </xf>
    <xf numFmtId="0" fontId="25" fillId="8" borderId="0" xfId="0" applyFont="1" applyFill="1" applyAlignment="1">
      <alignment horizontal="right" vertical="center" indent="1"/>
    </xf>
    <xf numFmtId="0" fontId="25" fillId="4" borderId="0" xfId="0" applyFont="1" applyFill="1" applyAlignment="1">
      <alignment vertical="center"/>
    </xf>
    <xf numFmtId="0" fontId="25" fillId="0" borderId="0" xfId="0" applyFont="1" applyAlignment="1">
      <alignment vertical="center"/>
    </xf>
    <xf numFmtId="0" fontId="25" fillId="0" borderId="0" xfId="0" applyFont="1" applyAlignment="1">
      <alignment horizontal="center" vertical="center"/>
    </xf>
    <xf numFmtId="0" fontId="25" fillId="8" borderId="0" xfId="0" applyFont="1" applyFill="1" applyAlignment="1">
      <alignment horizontal="center" vertical="center"/>
    </xf>
    <xf numFmtId="15" fontId="26" fillId="3" borderId="0" xfId="0" applyNumberFormat="1" applyFont="1" applyFill="1" applyAlignment="1">
      <alignment horizontal="center" vertical="center"/>
    </xf>
    <xf numFmtId="0" fontId="26" fillId="4" borderId="2" xfId="0" applyFont="1" applyFill="1" applyBorder="1" applyAlignment="1">
      <alignment vertical="center"/>
    </xf>
    <xf numFmtId="0" fontId="26" fillId="4" borderId="0" xfId="0" applyFont="1" applyFill="1" applyBorder="1" applyAlignment="1">
      <alignment vertical="center"/>
    </xf>
    <xf numFmtId="0" fontId="26" fillId="3" borderId="5" xfId="0" applyFont="1" applyFill="1" applyBorder="1" applyAlignment="1">
      <alignment vertical="center"/>
    </xf>
    <xf numFmtId="0" fontId="26" fillId="3" borderId="6" xfId="0" applyFont="1" applyFill="1" applyBorder="1" applyAlignment="1">
      <alignment horizontal="center" vertical="center"/>
    </xf>
    <xf numFmtId="0" fontId="26" fillId="3" borderId="6" xfId="0" applyFont="1" applyFill="1" applyBorder="1" applyAlignment="1">
      <alignment vertical="center"/>
    </xf>
    <xf numFmtId="0" fontId="25" fillId="3" borderId="6" xfId="0" applyFont="1" applyFill="1" applyBorder="1" applyAlignment="1">
      <alignment vertical="center"/>
    </xf>
    <xf numFmtId="0" fontId="26" fillId="3" borderId="3" xfId="0" applyFont="1" applyFill="1" applyBorder="1" applyAlignment="1">
      <alignment vertical="center"/>
    </xf>
    <xf numFmtId="0" fontId="25" fillId="23" borderId="69" xfId="0" applyFont="1" applyFill="1" applyBorder="1" applyAlignment="1">
      <alignment horizontal="center" vertical="center" wrapText="1"/>
    </xf>
    <xf numFmtId="0" fontId="25" fillId="0" borderId="0" xfId="0" applyFont="1" applyAlignment="1">
      <alignment horizontal="left" vertical="center"/>
    </xf>
    <xf numFmtId="0" fontId="26" fillId="0" borderId="0" xfId="0" applyFont="1" applyAlignment="1">
      <alignment horizontal="center"/>
    </xf>
    <xf numFmtId="0" fontId="26" fillId="3" borderId="0" xfId="0" applyFont="1" applyFill="1" applyAlignment="1" applyProtection="1">
      <alignment horizontal="center" vertical="center" wrapText="1"/>
      <protection hidden="1"/>
    </xf>
    <xf numFmtId="0" fontId="26" fillId="4" borderId="0" xfId="0" applyFont="1" applyFill="1" applyAlignment="1">
      <alignment horizontal="center" vertical="center" wrapText="1"/>
    </xf>
    <xf numFmtId="0" fontId="25" fillId="4" borderId="0" xfId="0" applyFont="1" applyFill="1" applyAlignment="1">
      <alignment horizontal="center" vertical="center" wrapText="1"/>
    </xf>
    <xf numFmtId="0" fontId="26" fillId="3" borderId="3" xfId="0" applyFont="1" applyFill="1" applyBorder="1" applyAlignment="1">
      <alignment horizontal="center" vertical="center" wrapText="1"/>
    </xf>
    <xf numFmtId="0" fontId="26" fillId="0" borderId="0" xfId="0" applyFont="1" applyAlignment="1" applyProtection="1">
      <alignment horizontal="center" vertical="center" wrapText="1"/>
      <protection locked="0" hidden="1"/>
    </xf>
    <xf numFmtId="0" fontId="26" fillId="3" borderId="0" xfId="0" applyFont="1" applyFill="1" applyAlignment="1" applyProtection="1">
      <alignment horizontal="center" vertical="center"/>
      <protection locked="0" hidden="1"/>
    </xf>
    <xf numFmtId="0" fontId="26" fillId="0" borderId="0" xfId="0" applyNumberFormat="1" applyFont="1" applyAlignment="1" applyProtection="1">
      <alignment horizontal="center" vertical="center" wrapText="1"/>
    </xf>
    <xf numFmtId="0" fontId="26" fillId="0" borderId="0" xfId="0" applyFont="1" applyAlignment="1" applyProtection="1">
      <alignment horizontal="justify" vertical="center" wrapText="1"/>
      <protection locked="0" hidden="1"/>
    </xf>
    <xf numFmtId="0" fontId="26" fillId="0" borderId="0" xfId="0" applyFont="1" applyAlignment="1" applyProtection="1">
      <alignment horizontal="center"/>
      <protection locked="0" hidden="1"/>
    </xf>
    <xf numFmtId="0" fontId="26" fillId="0" borderId="0" xfId="0" applyNumberFormat="1" applyFont="1" applyAlignment="1" applyProtection="1">
      <alignment horizontal="center" vertical="center" wrapText="1"/>
      <protection locked="0" hidden="1"/>
    </xf>
    <xf numFmtId="0" fontId="26" fillId="0" borderId="0" xfId="0" applyNumberFormat="1" applyFont="1" applyAlignment="1" applyProtection="1">
      <alignment horizontal="center"/>
      <protection hidden="1"/>
    </xf>
    <xf numFmtId="0" fontId="26" fillId="0" borderId="0" xfId="0" applyNumberFormat="1" applyFont="1" applyAlignment="1" applyProtection="1">
      <alignment horizontal="center" vertical="center" wrapText="1"/>
      <protection hidden="1"/>
    </xf>
    <xf numFmtId="0" fontId="26" fillId="0" borderId="0" xfId="0" applyNumberFormat="1" applyFont="1" applyAlignment="1">
      <alignment horizontal="center" vertical="center" wrapText="1"/>
    </xf>
    <xf numFmtId="0" fontId="26" fillId="0" borderId="12" xfId="0" applyFont="1" applyBorder="1" applyAlignment="1" applyProtection="1">
      <alignment horizontal="center" vertical="center" wrapText="1"/>
      <protection hidden="1"/>
    </xf>
    <xf numFmtId="0" fontId="26" fillId="0" borderId="28" xfId="0" applyFont="1" applyBorder="1" applyAlignment="1" applyProtection="1">
      <alignment horizontal="center" vertical="center" wrapText="1"/>
      <protection hidden="1"/>
    </xf>
    <xf numFmtId="0" fontId="26" fillId="0" borderId="26" xfId="0" applyFont="1" applyBorder="1" applyAlignment="1" applyProtection="1">
      <alignment horizontal="center" vertical="center" wrapText="1"/>
      <protection locked="0" hidden="1"/>
    </xf>
    <xf numFmtId="0" fontId="26" fillId="3" borderId="0" xfId="0" applyFont="1" applyFill="1" applyAlignment="1">
      <alignment horizontal="center" vertical="center" wrapText="1"/>
    </xf>
    <xf numFmtId="0" fontId="26" fillId="3" borderId="0" xfId="0" applyFont="1" applyFill="1" applyAlignment="1" applyProtection="1">
      <alignment horizontal="center" vertical="center" wrapText="1"/>
      <protection locked="0" hidden="1"/>
    </xf>
    <xf numFmtId="0" fontId="2" fillId="0" borderId="28" xfId="0" applyFont="1" applyFill="1" applyBorder="1" applyAlignment="1" applyProtection="1">
      <alignment horizontal="justify" vertical="center" wrapText="1"/>
    </xf>
    <xf numFmtId="0" fontId="61" fillId="3" borderId="13" xfId="0" applyFont="1" applyFill="1" applyBorder="1" applyAlignment="1" applyProtection="1">
      <alignment vertical="center" wrapText="1"/>
      <protection locked="0"/>
    </xf>
    <xf numFmtId="14" fontId="26" fillId="0" borderId="13" xfId="0" applyNumberFormat="1" applyFont="1" applyFill="1" applyBorder="1" applyAlignment="1">
      <alignment horizontal="center" vertical="center" wrapText="1"/>
    </xf>
    <xf numFmtId="0" fontId="36" fillId="0" borderId="0" xfId="0" applyFont="1" applyAlignment="1">
      <alignment wrapText="1"/>
    </xf>
    <xf numFmtId="0" fontId="36" fillId="0" borderId="0" xfId="0" applyFont="1" applyAlignment="1">
      <alignment vertical="center" wrapText="1"/>
    </xf>
    <xf numFmtId="0" fontId="26" fillId="0" borderId="0" xfId="0" applyFont="1" applyFill="1" applyBorder="1" applyAlignment="1">
      <alignment horizontal="center" vertical="center" wrapText="1"/>
    </xf>
    <xf numFmtId="14" fontId="26" fillId="0" borderId="91" xfId="0" applyNumberFormat="1" applyFont="1" applyFill="1" applyBorder="1" applyAlignment="1">
      <alignment horizontal="center" vertical="center" wrapText="1"/>
    </xf>
    <xf numFmtId="0" fontId="26" fillId="0" borderId="98" xfId="0" applyFont="1" applyBorder="1" applyAlignment="1" applyProtection="1">
      <alignment horizontal="center" vertical="center" wrapText="1"/>
      <protection locked="0" hidden="1"/>
    </xf>
    <xf numFmtId="0" fontId="49" fillId="3" borderId="0" xfId="0" applyFont="1" applyFill="1" applyAlignment="1" applyProtection="1">
      <alignment vertical="center" wrapText="1"/>
      <protection locked="0"/>
    </xf>
    <xf numFmtId="0" fontId="36" fillId="0" borderId="18" xfId="0" applyFont="1" applyBorder="1" applyAlignment="1">
      <alignment horizontal="center" wrapText="1"/>
    </xf>
    <xf numFmtId="0" fontId="36" fillId="0" borderId="19" xfId="0" applyFont="1" applyBorder="1" applyAlignment="1">
      <alignment horizontal="center" wrapText="1"/>
    </xf>
    <xf numFmtId="0" fontId="36" fillId="0" borderId="20" xfId="0" applyFont="1" applyBorder="1" applyAlignment="1">
      <alignment horizontal="center" wrapText="1"/>
    </xf>
    <xf numFmtId="0" fontId="74" fillId="0" borderId="0" xfId="0" applyFont="1" applyAlignment="1" applyProtection="1">
      <alignment horizontal="justify" vertical="center" wrapText="1"/>
      <protection hidden="1"/>
    </xf>
    <xf numFmtId="14" fontId="16" fillId="0" borderId="13" xfId="0" applyNumberFormat="1" applyFont="1" applyFill="1" applyBorder="1" applyAlignment="1">
      <alignment horizontal="center" vertical="center"/>
    </xf>
    <xf numFmtId="0" fontId="16" fillId="0" borderId="13" xfId="0" applyFont="1" applyFill="1" applyBorder="1" applyAlignment="1">
      <alignment horizontal="center" vertical="center"/>
    </xf>
    <xf numFmtId="0" fontId="26" fillId="0" borderId="13" xfId="0" applyFont="1" applyFill="1" applyBorder="1" applyAlignment="1">
      <alignment horizontal="center" vertical="center" wrapText="1"/>
    </xf>
    <xf numFmtId="0" fontId="26" fillId="0" borderId="91" xfId="0" applyFont="1" applyFill="1" applyBorder="1" applyAlignment="1">
      <alignment horizontal="center" vertical="center" wrapText="1"/>
    </xf>
    <xf numFmtId="0" fontId="12" fillId="0" borderId="28" xfId="0" applyFont="1" applyFill="1" applyBorder="1" applyAlignment="1" applyProtection="1">
      <alignment horizontal="center" vertical="center" wrapText="1"/>
    </xf>
    <xf numFmtId="0" fontId="12" fillId="0" borderId="62" xfId="0" applyFont="1" applyFill="1" applyBorder="1" applyAlignment="1" applyProtection="1">
      <alignment horizontal="center" vertical="center" wrapText="1"/>
    </xf>
    <xf numFmtId="14" fontId="26" fillId="0" borderId="13" xfId="0" applyNumberFormat="1" applyFont="1" applyFill="1" applyBorder="1" applyAlignment="1">
      <alignment horizontal="center" vertical="center"/>
    </xf>
    <xf numFmtId="14" fontId="26" fillId="0" borderId="91" xfId="0" applyNumberFormat="1" applyFont="1" applyFill="1" applyBorder="1" applyAlignment="1">
      <alignment horizontal="center" vertical="center"/>
    </xf>
    <xf numFmtId="0" fontId="12" fillId="3" borderId="28" xfId="0" applyFont="1" applyFill="1" applyBorder="1" applyAlignment="1" applyProtection="1">
      <alignment horizontal="justify" vertical="center" wrapText="1"/>
    </xf>
    <xf numFmtId="0" fontId="12" fillId="0" borderId="28" xfId="0" applyFont="1" applyBorder="1" applyAlignment="1">
      <alignment horizontal="center" vertical="center" wrapText="1"/>
    </xf>
    <xf numFmtId="0" fontId="2" fillId="3" borderId="28" xfId="0" applyFont="1" applyFill="1" applyBorder="1" applyAlignment="1" applyProtection="1">
      <alignment horizontal="justify" vertical="center" wrapText="1"/>
    </xf>
    <xf numFmtId="0" fontId="75"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protection locked="0" hidden="1"/>
    </xf>
    <xf numFmtId="0" fontId="10" fillId="0" borderId="0" xfId="0" applyFont="1" applyAlignment="1" applyProtection="1">
      <alignment horizontal="center" wrapText="1"/>
      <protection locked="0" hidden="1"/>
    </xf>
    <xf numFmtId="0" fontId="60" fillId="0" borderId="13" xfId="0" applyFont="1" applyFill="1" applyBorder="1" applyAlignment="1">
      <alignment horizontal="center" vertical="center" wrapText="1"/>
    </xf>
    <xf numFmtId="14" fontId="0" fillId="0" borderId="13" xfId="0" applyNumberFormat="1" applyBorder="1" applyAlignment="1">
      <alignment horizontal="center" vertical="center" wrapText="1"/>
    </xf>
    <xf numFmtId="0" fontId="0" fillId="0" borderId="13" xfId="0" applyFill="1" applyBorder="1" applyAlignment="1">
      <alignment horizontal="center" vertical="center" wrapText="1"/>
    </xf>
    <xf numFmtId="0" fontId="0" fillId="0" borderId="13" xfId="0" applyFont="1" applyFill="1" applyBorder="1" applyAlignment="1">
      <alignment horizontal="center" vertical="center" wrapText="1"/>
    </xf>
    <xf numFmtId="0" fontId="10" fillId="0" borderId="28" xfId="0" applyFont="1" applyFill="1" applyBorder="1" applyAlignment="1">
      <alignment horizontal="center" vertical="center" wrapText="1"/>
    </xf>
    <xf numFmtId="0" fontId="8" fillId="0" borderId="0" xfId="0" applyFont="1" applyFill="1" applyAlignment="1" applyProtection="1">
      <alignment horizontal="center" vertical="center" wrapText="1"/>
      <protection hidden="1"/>
    </xf>
    <xf numFmtId="0" fontId="10" fillId="0" borderId="0" xfId="0" applyFont="1" applyFill="1" applyAlignment="1" applyProtection="1">
      <alignment horizontal="center" vertical="center" wrapText="1"/>
      <protection locked="0" hidden="1"/>
    </xf>
    <xf numFmtId="0" fontId="10" fillId="0" borderId="0" xfId="0" applyFont="1" applyFill="1" applyAlignment="1" applyProtection="1">
      <alignment horizontal="center" vertical="center" wrapText="1"/>
      <protection hidden="1"/>
    </xf>
    <xf numFmtId="0" fontId="77" fillId="0" borderId="0" xfId="0" applyFont="1" applyAlignment="1" applyProtection="1">
      <alignment horizontal="center" vertical="center" wrapText="1"/>
      <protection hidden="1"/>
    </xf>
    <xf numFmtId="0" fontId="74" fillId="0" borderId="0" xfId="0" applyFont="1" applyAlignment="1" applyProtection="1">
      <alignment horizontal="center" vertical="center" wrapText="1"/>
      <protection hidden="1"/>
    </xf>
    <xf numFmtId="0" fontId="16" fillId="0" borderId="13" xfId="0" applyFont="1" applyFill="1" applyBorder="1" applyAlignment="1">
      <alignment horizontal="justify" vertical="center" wrapText="1"/>
    </xf>
    <xf numFmtId="0" fontId="16" fillId="0" borderId="13" xfId="0" applyFont="1" applyFill="1" applyBorder="1" applyAlignment="1">
      <alignment horizontal="center" wrapText="1"/>
    </xf>
    <xf numFmtId="0" fontId="16" fillId="0" borderId="13" xfId="0" applyFont="1" applyFill="1" applyBorder="1" applyAlignment="1">
      <alignment wrapText="1"/>
    </xf>
    <xf numFmtId="0" fontId="36" fillId="0" borderId="13"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16" fillId="0" borderId="13" xfId="0" applyFont="1" applyFill="1" applyBorder="1" applyAlignment="1">
      <alignment vertical="center" wrapText="1"/>
    </xf>
    <xf numFmtId="0" fontId="16" fillId="8" borderId="13"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95"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0" xfId="0" applyFont="1" applyAlignment="1" applyProtection="1">
      <alignment horizontal="center" vertical="center" wrapText="1"/>
      <protection hidden="1"/>
    </xf>
    <xf numFmtId="0" fontId="2" fillId="0" borderId="26" xfId="0" applyFont="1" applyBorder="1" applyAlignment="1">
      <alignment horizontal="center" vertical="center" wrapText="1"/>
    </xf>
    <xf numFmtId="0" fontId="8" fillId="0" borderId="0" xfId="0" applyFont="1" applyAlignment="1" applyProtection="1">
      <alignment horizontal="center" vertical="center" wrapText="1"/>
      <protection hidden="1"/>
    </xf>
    <xf numFmtId="0" fontId="0" fillId="0" borderId="13" xfId="0" applyFill="1" applyBorder="1" applyAlignment="1">
      <alignment horizontal="center" wrapText="1"/>
    </xf>
    <xf numFmtId="0" fontId="2" fillId="0" borderId="28" xfId="0" applyFont="1" applyFill="1" applyBorder="1" applyAlignment="1" applyProtection="1">
      <alignment horizontal="center" vertical="center" wrapText="1"/>
    </xf>
    <xf numFmtId="0" fontId="12" fillId="0" borderId="62" xfId="0" applyFont="1" applyFill="1" applyBorder="1" applyAlignment="1" applyProtection="1">
      <alignment horizontal="justify" vertical="center" wrapText="1"/>
    </xf>
    <xf numFmtId="14" fontId="0" fillId="0" borderId="13" xfId="0" applyNumberFormat="1" applyFont="1" applyFill="1" applyBorder="1" applyAlignment="1">
      <alignment horizontal="center" vertical="center"/>
    </xf>
    <xf numFmtId="14" fontId="0" fillId="0" borderId="13" xfId="0" applyNumberFormat="1" applyFont="1" applyFill="1" applyBorder="1" applyAlignment="1">
      <alignment horizontal="center" vertical="center" wrapText="1"/>
    </xf>
    <xf numFmtId="14" fontId="0" fillId="0" borderId="13" xfId="0" applyNumberFormat="1" applyFill="1" applyBorder="1" applyAlignment="1">
      <alignment horizontal="center" vertical="center"/>
    </xf>
    <xf numFmtId="14" fontId="0" fillId="0" borderId="13" xfId="0" applyNumberFormat="1" applyFill="1" applyBorder="1" applyAlignment="1">
      <alignment horizontal="center" vertical="center" wrapText="1"/>
    </xf>
    <xf numFmtId="14" fontId="28" fillId="0" borderId="13" xfId="0" applyNumberFormat="1" applyFont="1" applyFill="1" applyBorder="1" applyAlignment="1">
      <alignment horizontal="center" vertical="center"/>
    </xf>
    <xf numFmtId="14" fontId="36" fillId="0" borderId="13" xfId="0" applyNumberFormat="1" applyFont="1" applyFill="1" applyBorder="1" applyAlignment="1">
      <alignment horizontal="center" vertical="center"/>
    </xf>
    <xf numFmtId="0" fontId="1" fillId="0" borderId="13" xfId="0" applyFont="1" applyFill="1" applyBorder="1" applyAlignment="1">
      <alignment horizontal="center" vertical="center" wrapText="1"/>
    </xf>
    <xf numFmtId="14" fontId="60" fillId="0" borderId="13" xfId="0" applyNumberFormat="1" applyFont="1" applyFill="1" applyBorder="1" applyAlignment="1">
      <alignment horizontal="center" vertical="center"/>
    </xf>
    <xf numFmtId="14" fontId="2" fillId="0" borderId="13" xfId="0" applyNumberFormat="1" applyFont="1" applyFill="1" applyBorder="1" applyAlignment="1">
      <alignment horizontal="center" vertical="center"/>
    </xf>
    <xf numFmtId="0" fontId="0" fillId="0" borderId="13" xfId="0" applyFill="1" applyBorder="1" applyAlignment="1">
      <alignment vertical="center" wrapText="1"/>
    </xf>
    <xf numFmtId="0" fontId="60" fillId="8" borderId="13" xfId="0" applyFont="1" applyFill="1" applyBorder="1" applyAlignment="1">
      <alignment horizontal="center" vertical="center" wrapText="1"/>
    </xf>
    <xf numFmtId="14" fontId="0" fillId="8" borderId="13" xfId="0" applyNumberFormat="1" applyFill="1" applyBorder="1" applyAlignment="1">
      <alignment horizontal="center" vertical="center" wrapText="1"/>
    </xf>
    <xf numFmtId="0" fontId="28" fillId="8" borderId="13" xfId="0" applyFont="1" applyFill="1" applyBorder="1" applyAlignment="1">
      <alignment horizontal="center" vertical="center" wrapText="1"/>
    </xf>
    <xf numFmtId="0" fontId="10" fillId="8" borderId="0" xfId="0" applyFont="1" applyFill="1" applyAlignment="1" applyProtection="1">
      <alignment horizontal="center" vertical="center" wrapText="1"/>
      <protection hidden="1"/>
    </xf>
    <xf numFmtId="0" fontId="16" fillId="0" borderId="13" xfId="0" applyFont="1" applyFill="1" applyBorder="1" applyAlignment="1">
      <alignment horizontal="center" vertical="center" wrapText="1"/>
    </xf>
    <xf numFmtId="0" fontId="78" fillId="26" borderId="13" xfId="0" applyFont="1" applyFill="1" applyBorder="1" applyAlignment="1">
      <alignment horizontal="center" vertical="center" wrapText="1"/>
    </xf>
    <xf numFmtId="0" fontId="10" fillId="27" borderId="0" xfId="0" applyFont="1" applyFill="1" applyAlignment="1">
      <alignment horizontal="center" vertical="center" wrapText="1"/>
    </xf>
    <xf numFmtId="0" fontId="26" fillId="0" borderId="0" xfId="0" applyFont="1" applyAlignment="1" applyProtection="1">
      <alignment horizontal="center" vertical="center"/>
      <protection locked="0" hidden="1"/>
    </xf>
    <xf numFmtId="0" fontId="16" fillId="3" borderId="21" xfId="0" applyFont="1" applyFill="1" applyBorder="1" applyAlignment="1" applyProtection="1">
      <alignment horizontal="center" vertical="center" wrapText="1"/>
      <protection locked="0"/>
    </xf>
    <xf numFmtId="0" fontId="16" fillId="3" borderId="0" xfId="0" applyFont="1" applyFill="1" applyBorder="1" applyAlignment="1" applyProtection="1">
      <alignment horizontal="center" vertical="center" wrapText="1"/>
      <protection locked="0"/>
    </xf>
    <xf numFmtId="0" fontId="0" fillId="0" borderId="31" xfId="0" applyFont="1" applyBorder="1" applyAlignment="1" applyProtection="1">
      <alignment horizontal="center" vertical="center" wrapText="1"/>
      <protection locked="0"/>
    </xf>
    <xf numFmtId="0" fontId="0" fillId="0" borderId="32" xfId="0" applyFont="1" applyBorder="1" applyAlignment="1" applyProtection="1">
      <alignment horizontal="center" vertical="center" wrapText="1"/>
      <protection locked="0"/>
    </xf>
    <xf numFmtId="0" fontId="0" fillId="0" borderId="31" xfId="0" applyFont="1" applyBorder="1" applyAlignment="1" applyProtection="1">
      <alignment horizontal="justify" vertical="center" wrapText="1"/>
      <protection locked="0"/>
    </xf>
    <xf numFmtId="0" fontId="0" fillId="0" borderId="33" xfId="0" applyFont="1" applyBorder="1" applyAlignment="1" applyProtection="1">
      <alignment horizontal="justify" vertical="center" wrapText="1"/>
      <protection locked="0"/>
    </xf>
    <xf numFmtId="0" fontId="0" fillId="0" borderId="32" xfId="0" applyFont="1" applyBorder="1" applyAlignment="1" applyProtection="1">
      <alignment horizontal="justify" vertical="center" wrapText="1"/>
      <protection locked="0"/>
    </xf>
    <xf numFmtId="0" fontId="43" fillId="6" borderId="0" xfId="0" applyFont="1" applyFill="1" applyAlignment="1">
      <alignment horizontal="center" vertical="center" wrapText="1"/>
    </xf>
    <xf numFmtId="0" fontId="43" fillId="6" borderId="0" xfId="0" applyFont="1" applyFill="1" applyAlignment="1">
      <alignment horizontal="center" vertical="center"/>
    </xf>
    <xf numFmtId="0" fontId="43" fillId="6" borderId="78" xfId="0" applyFont="1" applyFill="1" applyBorder="1" applyAlignment="1">
      <alignment horizontal="center" vertical="center"/>
    </xf>
    <xf numFmtId="0" fontId="43" fillId="6" borderId="79" xfId="0" applyFont="1" applyFill="1" applyBorder="1" applyAlignment="1">
      <alignment horizontal="center" vertical="center"/>
    </xf>
    <xf numFmtId="0" fontId="43" fillId="6" borderId="80" xfId="0" applyFont="1" applyFill="1" applyBorder="1" applyAlignment="1">
      <alignment horizontal="center" vertical="center"/>
    </xf>
    <xf numFmtId="0" fontId="43" fillId="6" borderId="27" xfId="0" applyFont="1" applyFill="1" applyBorder="1" applyAlignment="1">
      <alignment horizontal="center" vertical="center"/>
    </xf>
    <xf numFmtId="0" fontId="43" fillId="6" borderId="29" xfId="0" applyFont="1" applyFill="1" applyBorder="1" applyAlignment="1">
      <alignment horizontal="center" vertical="center"/>
    </xf>
    <xf numFmtId="0" fontId="0" fillId="0" borderId="84" xfId="0" applyFont="1" applyBorder="1" applyAlignment="1" applyProtection="1">
      <alignment horizontal="left" vertical="center" wrapText="1"/>
      <protection locked="0"/>
    </xf>
    <xf numFmtId="0" fontId="0" fillId="0" borderId="85" xfId="0" applyFont="1" applyBorder="1" applyAlignment="1" applyProtection="1">
      <alignment horizontal="left" vertical="center" wrapText="1"/>
      <protection locked="0"/>
    </xf>
    <xf numFmtId="0" fontId="0" fillId="0" borderId="86" xfId="0" applyFont="1" applyBorder="1" applyAlignment="1" applyProtection="1">
      <alignment horizontal="left" vertical="center" wrapText="1"/>
      <protection locked="0"/>
    </xf>
    <xf numFmtId="0" fontId="0" fillId="4" borderId="0" xfId="0" applyFont="1" applyFill="1" applyAlignment="1" applyProtection="1">
      <alignment horizontal="center" vertical="center"/>
      <protection locked="0"/>
    </xf>
    <xf numFmtId="0" fontId="0" fillId="4" borderId="87" xfId="0" applyFont="1" applyFill="1" applyBorder="1" applyAlignment="1" applyProtection="1">
      <alignment horizontal="center" vertical="center"/>
      <protection locked="0"/>
    </xf>
    <xf numFmtId="0" fontId="43" fillId="6" borderId="16" xfId="0" applyFont="1" applyFill="1" applyBorder="1" applyAlignment="1">
      <alignment horizontal="center" vertical="center"/>
    </xf>
    <xf numFmtId="0" fontId="0" fillId="0" borderId="74" xfId="0" applyFont="1" applyBorder="1" applyAlignment="1" applyProtection="1">
      <alignment horizontal="left" vertical="center" wrapText="1"/>
      <protection locked="0"/>
    </xf>
    <xf numFmtId="0" fontId="0" fillId="0" borderId="81" xfId="0" applyFont="1" applyBorder="1" applyAlignment="1" applyProtection="1">
      <alignment horizontal="left" vertical="center" wrapText="1"/>
      <protection locked="0"/>
    </xf>
    <xf numFmtId="0" fontId="0" fillId="0" borderId="75" xfId="0" applyFont="1" applyBorder="1" applyAlignment="1" applyProtection="1">
      <alignment horizontal="left" vertical="center" wrapText="1"/>
      <protection locked="0"/>
    </xf>
    <xf numFmtId="0" fontId="0" fillId="0" borderId="76" xfId="0" applyFont="1" applyBorder="1" applyAlignment="1" applyProtection="1">
      <alignment horizontal="left" vertical="center" wrapText="1"/>
      <protection locked="0"/>
    </xf>
    <xf numFmtId="0" fontId="0" fillId="0" borderId="82" xfId="0" applyFont="1" applyBorder="1" applyAlignment="1" applyProtection="1">
      <alignment horizontal="left" vertical="center" wrapText="1"/>
      <protection locked="0"/>
    </xf>
    <xf numFmtId="0" fontId="0" fillId="0" borderId="77" xfId="0" applyFont="1" applyBorder="1" applyAlignment="1" applyProtection="1">
      <alignment horizontal="left" vertical="center" wrapText="1"/>
      <protection locked="0"/>
    </xf>
    <xf numFmtId="0" fontId="16" fillId="3" borderId="0" xfId="0" applyFont="1" applyFill="1" applyAlignment="1">
      <alignment horizontal="center" vertical="center"/>
    </xf>
    <xf numFmtId="0" fontId="43" fillId="6" borderId="6" xfId="0" applyFont="1" applyFill="1" applyBorder="1" applyAlignment="1">
      <alignment horizontal="center" vertical="center" wrapText="1"/>
    </xf>
    <xf numFmtId="0" fontId="43" fillId="25" borderId="0" xfId="0" applyFont="1" applyFill="1" applyAlignment="1">
      <alignment horizontal="center" vertical="center"/>
    </xf>
    <xf numFmtId="0" fontId="66" fillId="3" borderId="13" xfId="0" applyFont="1" applyFill="1" applyBorder="1" applyAlignment="1">
      <alignment horizontal="center" vertical="center"/>
    </xf>
    <xf numFmtId="0" fontId="35" fillId="3" borderId="13" xfId="0" applyFont="1" applyFill="1" applyBorder="1" applyAlignment="1">
      <alignment horizontal="center" vertical="center"/>
    </xf>
    <xf numFmtId="0" fontId="43" fillId="6" borderId="12" xfId="0" applyFont="1" applyFill="1" applyBorder="1" applyAlignment="1">
      <alignment horizontal="center" vertical="center"/>
    </xf>
    <xf numFmtId="0" fontId="35" fillId="3" borderId="0" xfId="0" applyFont="1" applyFill="1" applyAlignment="1" applyProtection="1">
      <alignment horizontal="center" vertical="center" wrapText="1"/>
      <protection locked="0"/>
    </xf>
    <xf numFmtId="0" fontId="0" fillId="3" borderId="0" xfId="0" applyFont="1" applyFill="1" applyAlignment="1" applyProtection="1">
      <alignment horizontal="center" vertical="center" wrapText="1"/>
      <protection locked="0"/>
    </xf>
    <xf numFmtId="0" fontId="43" fillId="6" borderId="71" xfId="0" applyFont="1" applyFill="1" applyBorder="1" applyAlignment="1">
      <alignment horizontal="center" vertical="center" wrapText="1"/>
    </xf>
    <xf numFmtId="0" fontId="43" fillId="6" borderId="72" xfId="0" applyFont="1" applyFill="1" applyBorder="1" applyAlignment="1">
      <alignment horizontal="center" vertical="center" wrapText="1"/>
    </xf>
    <xf numFmtId="0" fontId="43" fillId="6" borderId="16" xfId="0" applyFont="1" applyFill="1" applyBorder="1" applyAlignment="1">
      <alignment horizontal="center" vertical="center" wrapText="1"/>
    </xf>
    <xf numFmtId="0" fontId="43" fillId="6" borderId="73" xfId="0" applyFont="1" applyFill="1" applyBorder="1" applyAlignment="1">
      <alignment horizontal="center" vertical="center" wrapText="1"/>
    </xf>
    <xf numFmtId="14" fontId="1" fillId="0" borderId="78" xfId="0" applyNumberFormat="1" applyFont="1" applyBorder="1" applyAlignment="1" applyProtection="1">
      <alignment horizontal="center" vertical="center"/>
      <protection locked="0"/>
    </xf>
    <xf numFmtId="0" fontId="1" fillId="0" borderId="80" xfId="0" applyFont="1" applyBorder="1" applyAlignment="1" applyProtection="1">
      <alignment horizontal="center" vertical="center"/>
      <protection locked="0"/>
    </xf>
    <xf numFmtId="0" fontId="43" fillId="6" borderId="9" xfId="0" applyFont="1" applyFill="1" applyBorder="1" applyAlignment="1">
      <alignment horizontal="center" vertical="center"/>
    </xf>
    <xf numFmtId="0" fontId="43" fillId="6" borderId="7" xfId="0" applyFont="1" applyFill="1" applyBorder="1" applyAlignment="1">
      <alignment horizontal="center" vertical="center"/>
    </xf>
    <xf numFmtId="0" fontId="43" fillId="6" borderId="10" xfId="0" applyFont="1" applyFill="1" applyBorder="1" applyAlignment="1">
      <alignment horizontal="center" vertical="center"/>
    </xf>
    <xf numFmtId="0" fontId="43" fillId="6" borderId="3" xfId="0" applyFont="1" applyFill="1" applyBorder="1" applyAlignment="1">
      <alignment horizontal="center" vertical="center"/>
    </xf>
    <xf numFmtId="0" fontId="43" fillId="6" borderId="30" xfId="0" applyFont="1" applyFill="1" applyBorder="1" applyAlignment="1">
      <alignment horizontal="center" vertical="center"/>
    </xf>
    <xf numFmtId="0" fontId="43" fillId="6" borderId="15" xfId="0" applyFont="1" applyFill="1" applyBorder="1" applyAlignment="1">
      <alignment horizontal="center" vertical="center"/>
    </xf>
    <xf numFmtId="0" fontId="43" fillId="6" borderId="74" xfId="0" applyFont="1" applyFill="1" applyBorder="1" applyAlignment="1">
      <alignment horizontal="center" vertical="center"/>
    </xf>
    <xf numFmtId="0" fontId="43" fillId="6" borderId="75" xfId="0" applyFont="1" applyFill="1" applyBorder="1" applyAlignment="1">
      <alignment horizontal="center" vertical="center"/>
    </xf>
    <xf numFmtId="0" fontId="43" fillId="6" borderId="76" xfId="0" applyFont="1" applyFill="1" applyBorder="1" applyAlignment="1">
      <alignment horizontal="center" vertical="center"/>
    </xf>
    <xf numFmtId="0" fontId="43" fillId="6" borderId="77" xfId="0" applyFont="1" applyFill="1" applyBorder="1" applyAlignment="1">
      <alignment horizontal="center" vertical="center"/>
    </xf>
    <xf numFmtId="0" fontId="1" fillId="15" borderId="3" xfId="0" applyFont="1" applyFill="1" applyBorder="1" applyAlignment="1">
      <alignment horizontal="center" vertical="center"/>
    </xf>
    <xf numFmtId="0" fontId="1" fillId="15" borderId="0" xfId="0" applyFont="1" applyFill="1" applyAlignment="1">
      <alignment horizontal="center" vertical="center"/>
    </xf>
    <xf numFmtId="0" fontId="1" fillId="15" borderId="83" xfId="0" applyFont="1" applyFill="1" applyBorder="1" applyAlignment="1">
      <alignment horizontal="center" vertical="center"/>
    </xf>
    <xf numFmtId="14" fontId="16" fillId="0" borderId="13" xfId="0" applyNumberFormat="1" applyFont="1" applyFill="1" applyBorder="1" applyAlignment="1">
      <alignment horizontal="center" vertical="center"/>
    </xf>
    <xf numFmtId="0" fontId="16" fillId="0" borderId="13" xfId="0" applyFont="1" applyFill="1" applyBorder="1" applyAlignment="1">
      <alignment horizontal="center" vertical="center"/>
    </xf>
    <xf numFmtId="0" fontId="35" fillId="3" borderId="13" xfId="0" applyFont="1" applyFill="1" applyBorder="1" applyAlignment="1">
      <alignment horizontal="center" vertical="center" wrapText="1"/>
    </xf>
    <xf numFmtId="0" fontId="16" fillId="3" borderId="13" xfId="0" applyFont="1" applyFill="1" applyBorder="1" applyAlignment="1">
      <alignment horizontal="center" vertical="top" wrapText="1"/>
    </xf>
    <xf numFmtId="0" fontId="16" fillId="3" borderId="13" xfId="0" applyFont="1" applyFill="1" applyBorder="1" applyAlignment="1">
      <alignment horizontal="center" vertical="top"/>
    </xf>
    <xf numFmtId="0" fontId="0" fillId="0" borderId="31" xfId="0" applyFont="1" applyBorder="1" applyAlignment="1" applyProtection="1">
      <alignment vertical="center" wrapText="1"/>
      <protection locked="0"/>
    </xf>
    <xf numFmtId="0" fontId="0" fillId="0" borderId="32" xfId="0" applyFont="1" applyBorder="1" applyAlignment="1" applyProtection="1">
      <alignment vertical="center" wrapText="1"/>
      <protection locked="0"/>
    </xf>
    <xf numFmtId="0" fontId="38" fillId="18" borderId="39" xfId="0" applyFont="1" applyFill="1" applyBorder="1" applyAlignment="1" applyProtection="1">
      <alignment horizontal="center" vertical="center" wrapText="1"/>
      <protection locked="0"/>
    </xf>
    <xf numFmtId="0" fontId="38" fillId="18" borderId="37" xfId="0" applyFont="1" applyFill="1" applyBorder="1" applyAlignment="1" applyProtection="1">
      <alignment horizontal="center" vertical="center" wrapText="1"/>
      <protection locked="0"/>
    </xf>
    <xf numFmtId="0" fontId="38" fillId="18" borderId="36" xfId="0" applyFont="1" applyFill="1" applyBorder="1" applyAlignment="1" applyProtection="1">
      <alignment horizontal="center" vertical="center" wrapText="1"/>
      <protection locked="0"/>
    </xf>
    <xf numFmtId="0" fontId="38" fillId="18" borderId="38" xfId="0" applyFont="1" applyFill="1" applyBorder="1" applyAlignment="1" applyProtection="1">
      <alignment horizontal="center" vertical="center" wrapText="1"/>
      <protection locked="0"/>
    </xf>
    <xf numFmtId="0" fontId="38" fillId="17" borderId="38" xfId="0" applyFont="1" applyFill="1" applyBorder="1" applyAlignment="1" applyProtection="1">
      <alignment horizontal="center" vertical="center"/>
      <protection locked="0"/>
    </xf>
    <xf numFmtId="0" fontId="38" fillId="17" borderId="37" xfId="0" applyFont="1" applyFill="1" applyBorder="1" applyAlignment="1" applyProtection="1">
      <alignment horizontal="center" vertical="center"/>
      <protection locked="0"/>
    </xf>
    <xf numFmtId="0" fontId="38" fillId="17" borderId="36" xfId="0" applyFont="1" applyFill="1" applyBorder="1" applyAlignment="1" applyProtection="1">
      <alignment horizontal="center" vertical="center"/>
      <protection locked="0"/>
    </xf>
    <xf numFmtId="0" fontId="38" fillId="17" borderId="38" xfId="0" applyFont="1" applyFill="1" applyBorder="1" applyAlignment="1" applyProtection="1">
      <alignment horizontal="center" vertical="center" wrapText="1"/>
      <protection locked="0"/>
    </xf>
    <xf numFmtId="0" fontId="38" fillId="17" borderId="37" xfId="0" applyFont="1" applyFill="1" applyBorder="1" applyAlignment="1" applyProtection="1">
      <alignment horizontal="center" vertical="center" wrapText="1"/>
      <protection locked="0"/>
    </xf>
    <xf numFmtId="0" fontId="38" fillId="17" borderId="36" xfId="0" applyFont="1" applyFill="1" applyBorder="1" applyAlignment="1" applyProtection="1">
      <alignment horizontal="center" vertical="center" wrapText="1"/>
      <protection locked="0"/>
    </xf>
    <xf numFmtId="0" fontId="2" fillId="0" borderId="31" xfId="0" applyFont="1" applyBorder="1" applyAlignment="1">
      <alignment horizontal="left" vertical="center" wrapText="1"/>
    </xf>
    <xf numFmtId="0" fontId="2" fillId="0" borderId="32" xfId="0" applyFont="1" applyBorder="1" applyAlignment="1">
      <alignment horizontal="left" vertical="center" wrapText="1"/>
    </xf>
    <xf numFmtId="0" fontId="49" fillId="3" borderId="13" xfId="0" applyFont="1" applyFill="1" applyBorder="1" applyAlignment="1" applyProtection="1">
      <alignment horizontal="center" vertical="center" wrapText="1"/>
      <protection locked="0"/>
    </xf>
    <xf numFmtId="0" fontId="33" fillId="3" borderId="0" xfId="0" applyFont="1" applyFill="1" applyAlignment="1">
      <alignment horizontal="center" vertical="center" wrapText="1"/>
    </xf>
    <xf numFmtId="0" fontId="7" fillId="6" borderId="0" xfId="0" applyFont="1" applyFill="1" applyAlignment="1">
      <alignment horizontal="center" vertical="center" wrapText="1"/>
    </xf>
    <xf numFmtId="0" fontId="7" fillId="6" borderId="58" xfId="0" applyFont="1" applyFill="1" applyBorder="1" applyAlignment="1">
      <alignment horizontal="center" vertical="center" wrapText="1"/>
    </xf>
    <xf numFmtId="0" fontId="7" fillId="6" borderId="60" xfId="0" applyFont="1" applyFill="1" applyBorder="1" applyAlignment="1">
      <alignment horizontal="center" vertical="center" wrapText="1"/>
    </xf>
    <xf numFmtId="0" fontId="7" fillId="6" borderId="55" xfId="0" applyFont="1" applyFill="1" applyBorder="1" applyAlignment="1">
      <alignment horizontal="center" vertical="center" wrapText="1"/>
    </xf>
    <xf numFmtId="0" fontId="7" fillId="6" borderId="57" xfId="0" applyFont="1" applyFill="1" applyBorder="1" applyAlignment="1">
      <alignment horizontal="center" vertical="center" wrapText="1"/>
    </xf>
    <xf numFmtId="0" fontId="7" fillId="6" borderId="93" xfId="0" applyFont="1" applyFill="1" applyBorder="1" applyAlignment="1">
      <alignment horizontal="center" vertical="center"/>
    </xf>
    <xf numFmtId="0" fontId="7" fillId="6" borderId="54" xfId="0" applyFont="1" applyFill="1" applyBorder="1" applyAlignment="1">
      <alignment horizontal="center" vertical="center"/>
    </xf>
    <xf numFmtId="0" fontId="7" fillId="21" borderId="12" xfId="0" applyFont="1" applyFill="1" applyBorder="1" applyAlignment="1">
      <alignment horizontal="center" vertical="center" wrapText="1"/>
    </xf>
    <xf numFmtId="0" fontId="7" fillId="6" borderId="0" xfId="0" applyFont="1" applyFill="1" applyAlignment="1">
      <alignment horizontal="center" vertical="center"/>
    </xf>
    <xf numFmtId="0" fontId="7" fillId="6" borderId="2" xfId="0" applyFont="1" applyFill="1" applyBorder="1" applyAlignment="1">
      <alignment horizontal="center" vertical="center" wrapText="1"/>
    </xf>
    <xf numFmtId="0" fontId="7" fillId="21" borderId="28" xfId="0" applyFont="1" applyFill="1" applyBorder="1" applyAlignment="1">
      <alignment horizontal="center" vertical="center" wrapText="1"/>
    </xf>
    <xf numFmtId="0" fontId="7" fillId="6" borderId="62" xfId="0" applyFont="1" applyFill="1" applyBorder="1" applyAlignment="1">
      <alignment horizontal="center" vertical="center" wrapText="1"/>
    </xf>
    <xf numFmtId="0" fontId="7" fillId="6" borderId="53" xfId="0" applyFont="1" applyFill="1" applyBorder="1" applyAlignment="1">
      <alignment horizontal="center" vertical="center" wrapText="1"/>
    </xf>
    <xf numFmtId="0" fontId="8" fillId="22" borderId="0" xfId="0" applyFont="1" applyFill="1" applyAlignment="1">
      <alignment horizontal="center" vertical="center"/>
    </xf>
    <xf numFmtId="0" fontId="1" fillId="23" borderId="6"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19" xfId="0" applyFont="1" applyFill="1" applyBorder="1" applyAlignment="1">
      <alignment horizontal="center" vertical="center"/>
    </xf>
    <xf numFmtId="0" fontId="3" fillId="3" borderId="20" xfId="0" applyFont="1" applyFill="1" applyBorder="1" applyAlignment="1">
      <alignment horizontal="center" vertical="center"/>
    </xf>
    <xf numFmtId="0" fontId="3" fillId="3" borderId="21" xfId="0" applyFont="1" applyFill="1" applyBorder="1" applyAlignment="1">
      <alignment horizontal="center" vertical="center"/>
    </xf>
    <xf numFmtId="0" fontId="3" fillId="3" borderId="0"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xf>
    <xf numFmtId="0" fontId="3" fillId="3" borderId="24" xfId="0" applyFont="1" applyFill="1" applyBorder="1" applyAlignment="1">
      <alignment horizontal="center" vertical="center"/>
    </xf>
    <xf numFmtId="0" fontId="48" fillId="3" borderId="90" xfId="0" applyFont="1" applyFill="1" applyBorder="1" applyAlignment="1">
      <alignment horizontal="center" vertical="center"/>
    </xf>
    <xf numFmtId="0" fontId="48" fillId="3" borderId="96" xfId="0" applyFont="1" applyFill="1" applyBorder="1" applyAlignment="1">
      <alignment horizontal="center" vertical="center"/>
    </xf>
    <xf numFmtId="0" fontId="48" fillId="3" borderId="95" xfId="0" applyFont="1" applyFill="1" applyBorder="1" applyAlignment="1">
      <alignment horizontal="center" vertical="center"/>
    </xf>
    <xf numFmtId="0" fontId="22" fillId="3" borderId="90" xfId="0" applyFont="1" applyFill="1" applyBorder="1" applyAlignment="1">
      <alignment horizontal="center" vertical="center"/>
    </xf>
    <xf numFmtId="0" fontId="22" fillId="3" borderId="95" xfId="0" applyFont="1" applyFill="1" applyBorder="1" applyAlignment="1">
      <alignment horizontal="center" vertical="center"/>
    </xf>
    <xf numFmtId="0" fontId="22" fillId="3" borderId="90" xfId="0" applyFont="1" applyFill="1" applyBorder="1" applyAlignment="1">
      <alignment horizontal="center" vertical="center" wrapText="1"/>
    </xf>
    <xf numFmtId="0" fontId="22" fillId="3" borderId="96" xfId="0" applyFont="1" applyFill="1" applyBorder="1" applyAlignment="1">
      <alignment horizontal="center" vertical="center" wrapText="1"/>
    </xf>
    <xf numFmtId="0" fontId="22" fillId="3" borderId="95" xfId="0" applyFont="1" applyFill="1" applyBorder="1" applyAlignment="1">
      <alignment horizontal="center" vertical="center" wrapText="1"/>
    </xf>
    <xf numFmtId="0" fontId="70" fillId="3" borderId="13" xfId="0" applyFont="1" applyFill="1" applyBorder="1" applyAlignment="1" applyProtection="1">
      <alignment horizontal="center" vertical="center" wrapText="1"/>
      <protection locked="0"/>
    </xf>
    <xf numFmtId="0" fontId="25" fillId="0" borderId="0" xfId="0" applyFont="1" applyAlignment="1">
      <alignment horizontal="left" vertical="center"/>
    </xf>
    <xf numFmtId="0" fontId="69" fillId="3" borderId="0" xfId="0" applyFont="1" applyFill="1" applyAlignment="1">
      <alignment horizontal="center" vertical="center" wrapText="1"/>
    </xf>
    <xf numFmtId="0" fontId="25" fillId="15" borderId="69" xfId="0" applyFont="1" applyFill="1" applyBorder="1" applyAlignment="1">
      <alignment horizontal="center" vertical="center" wrapText="1"/>
    </xf>
    <xf numFmtId="0" fontId="25" fillId="23" borderId="69" xfId="0" applyFont="1" applyFill="1" applyBorder="1" applyAlignment="1">
      <alignment horizontal="center" vertical="center"/>
    </xf>
    <xf numFmtId="0" fontId="26" fillId="3" borderId="13" xfId="0" applyFont="1" applyFill="1" applyBorder="1" applyAlignment="1" applyProtection="1">
      <alignment horizontal="center" vertical="center"/>
      <protection hidden="1"/>
    </xf>
    <xf numFmtId="0" fontId="22" fillId="3" borderId="13" xfId="0" applyFont="1" applyFill="1" applyBorder="1" applyAlignment="1">
      <alignment horizontal="center" vertical="top" wrapText="1"/>
    </xf>
    <xf numFmtId="14" fontId="22" fillId="3" borderId="90" xfId="0" applyNumberFormat="1" applyFont="1" applyFill="1" applyBorder="1" applyAlignment="1">
      <alignment horizontal="center" vertical="center"/>
    </xf>
    <xf numFmtId="14" fontId="22" fillId="3" borderId="95" xfId="0" applyNumberFormat="1" applyFont="1" applyFill="1" applyBorder="1" applyAlignment="1">
      <alignment horizontal="center" vertical="center"/>
    </xf>
    <xf numFmtId="0" fontId="22" fillId="3" borderId="96" xfId="0" applyFont="1" applyFill="1" applyBorder="1" applyAlignment="1">
      <alignment horizontal="center" vertical="center"/>
    </xf>
    <xf numFmtId="0" fontId="48" fillId="3" borderId="13" xfId="0" applyFont="1" applyFill="1" applyBorder="1" applyAlignment="1">
      <alignment horizontal="center" vertical="center"/>
    </xf>
    <xf numFmtId="0" fontId="36" fillId="0" borderId="18" xfId="0" applyFont="1" applyBorder="1" applyAlignment="1">
      <alignment horizontal="center" wrapText="1"/>
    </xf>
    <xf numFmtId="0" fontId="36" fillId="0" borderId="19" xfId="0" applyFont="1" applyBorder="1" applyAlignment="1">
      <alignment horizontal="center" wrapText="1"/>
    </xf>
    <xf numFmtId="0" fontId="36" fillId="0" borderId="20" xfId="0" applyFont="1" applyBorder="1" applyAlignment="1">
      <alignment horizontal="center" wrapText="1"/>
    </xf>
    <xf numFmtId="0" fontId="26" fillId="0" borderId="13" xfId="0" applyFont="1" applyFill="1" applyBorder="1" applyAlignment="1">
      <alignment horizontal="center" vertical="center" wrapText="1"/>
    </xf>
    <xf numFmtId="14" fontId="16" fillId="0" borderId="13" xfId="0" applyNumberFormat="1" applyFont="1" applyFill="1" applyBorder="1" applyAlignment="1">
      <alignment horizontal="center" vertical="center" wrapText="1"/>
    </xf>
    <xf numFmtId="0" fontId="16" fillId="0" borderId="13" xfId="0" applyFont="1" applyFill="1" applyBorder="1" applyAlignment="1">
      <alignment horizontal="center" vertical="center" wrapText="1"/>
    </xf>
    <xf numFmtId="0" fontId="0" fillId="0" borderId="13" xfId="0" applyFill="1" applyBorder="1" applyAlignment="1">
      <alignment horizontal="center" vertical="center" wrapText="1"/>
    </xf>
    <xf numFmtId="0" fontId="61" fillId="3" borderId="13" xfId="0" applyFont="1" applyFill="1" applyBorder="1" applyAlignment="1" applyProtection="1">
      <alignment horizontal="center" vertical="center" wrapText="1"/>
      <protection locked="0"/>
    </xf>
    <xf numFmtId="0" fontId="63" fillId="6" borderId="13" xfId="0" applyFont="1" applyFill="1" applyBorder="1" applyAlignment="1">
      <alignment horizontal="center" vertical="center"/>
    </xf>
    <xf numFmtId="0" fontId="63" fillId="6" borderId="13" xfId="0" applyFont="1" applyFill="1" applyBorder="1" applyAlignment="1">
      <alignment horizontal="center" vertical="center" wrapText="1"/>
    </xf>
    <xf numFmtId="0" fontId="26" fillId="0" borderId="91" xfId="0" applyFont="1" applyFill="1" applyBorder="1" applyAlignment="1">
      <alignment horizontal="center" vertical="center" wrapText="1"/>
    </xf>
    <xf numFmtId="0" fontId="26" fillId="0" borderId="97"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6" fillId="0" borderId="92" xfId="0" applyFont="1" applyFill="1" applyBorder="1" applyAlignment="1">
      <alignment horizontal="center" vertical="center" wrapText="1"/>
    </xf>
    <xf numFmtId="0" fontId="22" fillId="3" borderId="13" xfId="0" applyFont="1" applyFill="1" applyBorder="1" applyAlignment="1">
      <alignment horizontal="center" vertical="center" wrapText="1"/>
    </xf>
    <xf numFmtId="0" fontId="48" fillId="3" borderId="20" xfId="0" applyFont="1" applyFill="1" applyBorder="1" applyAlignment="1">
      <alignment horizontal="center" vertical="center"/>
    </xf>
    <xf numFmtId="0" fontId="48" fillId="3" borderId="91" xfId="0" applyFont="1" applyFill="1" applyBorder="1" applyAlignment="1">
      <alignment horizontal="center" vertical="center"/>
    </xf>
    <xf numFmtId="0" fontId="22" fillId="3" borderId="13" xfId="0" applyFont="1" applyFill="1" applyBorder="1" applyAlignment="1">
      <alignment horizontal="center" vertical="center"/>
    </xf>
    <xf numFmtId="0" fontId="28" fillId="0" borderId="13" xfId="0" applyFont="1" applyFill="1" applyBorder="1" applyAlignment="1">
      <alignment horizontal="center" vertical="center" wrapText="1"/>
    </xf>
    <xf numFmtId="0" fontId="55" fillId="3" borderId="13" xfId="0" applyFont="1" applyFill="1" applyBorder="1" applyAlignment="1">
      <alignment horizontal="center" vertical="center"/>
    </xf>
    <xf numFmtId="0" fontId="16" fillId="0" borderId="91" xfId="0" applyFont="1" applyFill="1" applyBorder="1" applyAlignment="1">
      <alignment horizontal="center" vertical="center" wrapText="1"/>
    </xf>
    <xf numFmtId="0" fontId="16" fillId="0" borderId="92" xfId="0" applyFont="1" applyFill="1" applyBorder="1" applyAlignment="1">
      <alignment horizontal="center" vertical="center" wrapText="1"/>
    </xf>
    <xf numFmtId="0" fontId="0" fillId="0" borderId="13" xfId="0" applyFont="1" applyFill="1" applyBorder="1" applyAlignment="1">
      <alignment horizontal="center" vertical="center" wrapText="1"/>
    </xf>
    <xf numFmtId="0" fontId="42" fillId="0" borderId="18" xfId="1" applyFont="1" applyBorder="1" applyAlignment="1" applyProtection="1">
      <alignment horizontal="center"/>
      <protection hidden="1"/>
    </xf>
    <xf numFmtId="0" fontId="42" fillId="0" borderId="19" xfId="1" applyFont="1" applyBorder="1" applyAlignment="1" applyProtection="1">
      <alignment horizontal="center"/>
      <protection hidden="1"/>
    </xf>
    <xf numFmtId="0" fontId="42" fillId="0" borderId="20" xfId="1" applyFont="1" applyBorder="1" applyAlignment="1" applyProtection="1">
      <alignment horizontal="center"/>
      <protection hidden="1"/>
    </xf>
    <xf numFmtId="0" fontId="42" fillId="0" borderId="18" xfId="1" applyFont="1" applyBorder="1" applyAlignment="1" applyProtection="1">
      <alignment horizontal="center" vertical="center" textRotation="90"/>
      <protection hidden="1"/>
    </xf>
    <xf numFmtId="0" fontId="42" fillId="0" borderId="21" xfId="1" applyFont="1" applyBorder="1" applyAlignment="1" applyProtection="1">
      <alignment horizontal="center" vertical="center" textRotation="90"/>
      <protection hidden="1"/>
    </xf>
    <xf numFmtId="0" fontId="42" fillId="0" borderId="22" xfId="1" applyFont="1" applyBorder="1" applyAlignment="1" applyProtection="1">
      <alignment horizontal="center" vertical="center" textRotation="90"/>
      <protection hidden="1"/>
    </xf>
    <xf numFmtId="0" fontId="7" fillId="6" borderId="55" xfId="0" applyFont="1" applyFill="1" applyBorder="1" applyAlignment="1" applyProtection="1">
      <alignment horizontal="center" vertical="center"/>
      <protection hidden="1"/>
    </xf>
    <xf numFmtId="0" fontId="7" fillId="6" borderId="56" xfId="0" applyFont="1" applyFill="1" applyBorder="1" applyAlignment="1" applyProtection="1">
      <alignment horizontal="center" vertical="center"/>
      <protection hidden="1"/>
    </xf>
    <xf numFmtId="0" fontId="7" fillId="6" borderId="57" xfId="0" applyFont="1" applyFill="1" applyBorder="1" applyAlignment="1" applyProtection="1">
      <alignment horizontal="center" vertical="center"/>
      <protection hidden="1"/>
    </xf>
    <xf numFmtId="0" fontId="42" fillId="0" borderId="13" xfId="1" applyFont="1" applyBorder="1" applyAlignment="1" applyProtection="1">
      <alignment horizontal="center"/>
      <protection hidden="1"/>
    </xf>
    <xf numFmtId="0" fontId="3" fillId="3" borderId="13" xfId="0" applyFont="1" applyFill="1" applyBorder="1" applyAlignment="1" applyProtection="1">
      <alignment horizontal="center" vertical="center"/>
      <protection locked="0" hidden="1"/>
    </xf>
    <xf numFmtId="0" fontId="48"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Font="1" applyFill="1" applyBorder="1" applyAlignment="1" applyProtection="1">
      <alignment horizontal="center" vertical="center"/>
      <protection hidden="1"/>
    </xf>
    <xf numFmtId="0" fontId="7" fillId="6" borderId="0" xfId="0" applyFont="1" applyFill="1" applyAlignment="1" applyProtection="1">
      <alignment horizontal="center" vertical="center"/>
      <protection hidden="1"/>
    </xf>
    <xf numFmtId="15" fontId="2" fillId="3" borderId="0" xfId="0" applyNumberFormat="1" applyFont="1" applyFill="1" applyAlignment="1" applyProtection="1">
      <alignment horizontal="center" vertical="center" wrapText="1"/>
      <protection hidden="1"/>
    </xf>
    <xf numFmtId="15" fontId="2" fillId="3" borderId="0" xfId="0" applyNumberFormat="1" applyFont="1" applyFill="1" applyAlignment="1" applyProtection="1">
      <alignment horizontal="center" vertical="center"/>
      <protection hidden="1"/>
    </xf>
    <xf numFmtId="0" fontId="43" fillId="13" borderId="62" xfId="0" applyFont="1" applyFill="1" applyBorder="1" applyAlignment="1">
      <alignment horizontal="center"/>
    </xf>
    <xf numFmtId="0" fontId="43" fillId="13" borderId="58" xfId="0" applyFont="1" applyFill="1" applyBorder="1" applyAlignment="1">
      <alignment horizontal="center"/>
    </xf>
    <xf numFmtId="0" fontId="43" fillId="13" borderId="59" xfId="0" applyFont="1" applyFill="1" applyBorder="1" applyAlignment="1">
      <alignment horizontal="center"/>
    </xf>
    <xf numFmtId="0" fontId="43" fillId="13" borderId="60" xfId="0" applyFont="1" applyFill="1" applyBorder="1" applyAlignment="1">
      <alignment horizontal="center"/>
    </xf>
    <xf numFmtId="0" fontId="39" fillId="20" borderId="45" xfId="0" applyFont="1" applyFill="1" applyBorder="1" applyAlignment="1">
      <alignment vertical="center" wrapText="1"/>
    </xf>
    <xf numFmtId="0" fontId="39" fillId="20" borderId="43" xfId="0" applyFont="1" applyFill="1" applyBorder="1" applyAlignment="1">
      <alignment vertical="center" wrapText="1"/>
    </xf>
    <xf numFmtId="0" fontId="39" fillId="20" borderId="44" xfId="0" applyFont="1" applyFill="1" applyBorder="1" applyAlignment="1">
      <alignment vertical="center" wrapText="1"/>
    </xf>
    <xf numFmtId="0" fontId="39" fillId="0" borderId="45" xfId="0" applyFont="1" applyBorder="1" applyAlignment="1">
      <alignment vertical="center" wrapText="1"/>
    </xf>
    <xf numFmtId="0" fontId="39" fillId="0" borderId="44" xfId="0" applyFont="1" applyBorder="1" applyAlignment="1">
      <alignment vertical="center" wrapText="1"/>
    </xf>
    <xf numFmtId="0" fontId="39" fillId="0" borderId="43" xfId="0" applyFont="1" applyBorder="1" applyAlignment="1">
      <alignment vertical="center" wrapText="1"/>
    </xf>
    <xf numFmtId="0" fontId="14" fillId="0" borderId="19" xfId="1" applyFont="1" applyBorder="1" applyAlignment="1">
      <alignment horizontal="center"/>
    </xf>
    <xf numFmtId="0" fontId="14" fillId="0" borderId="20" xfId="1" applyFont="1" applyBorder="1" applyAlignment="1">
      <alignment horizontal="center"/>
    </xf>
    <xf numFmtId="0" fontId="14" fillId="0" borderId="13" xfId="1" applyFont="1" applyBorder="1" applyAlignment="1">
      <alignment horizontal="center" vertical="center" textRotation="90"/>
    </xf>
    <xf numFmtId="0" fontId="39" fillId="0" borderId="45" xfId="0" applyFont="1" applyBorder="1" applyAlignment="1">
      <alignment horizontal="left" vertical="center" wrapText="1"/>
    </xf>
    <xf numFmtId="0" fontId="39" fillId="0" borderId="44" xfId="0" applyFont="1" applyBorder="1" applyAlignment="1">
      <alignment horizontal="left" vertical="center" wrapText="1"/>
    </xf>
    <xf numFmtId="0" fontId="39" fillId="0" borderId="43" xfId="0" applyFont="1" applyBorder="1" applyAlignment="1">
      <alignment horizontal="left" vertical="center" wrapText="1"/>
    </xf>
    <xf numFmtId="0" fontId="21" fillId="0" borderId="0" xfId="0" applyFont="1" applyAlignment="1">
      <alignment horizontal="center"/>
    </xf>
    <xf numFmtId="0" fontId="14" fillId="0" borderId="21" xfId="1" applyFont="1" applyBorder="1" applyAlignment="1">
      <alignment horizontal="center" vertical="center" textRotation="90"/>
    </xf>
    <xf numFmtId="0" fontId="14" fillId="0" borderId="22" xfId="1" applyFont="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482">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auto="1"/>
        <name val="Calibri"/>
        <scheme val="minor"/>
      </font>
      <numFmt numFmtId="0" formatCode="General"/>
      <protection locked="1" hidden="1"/>
    </dxf>
    <dxf>
      <font>
        <strike val="0"/>
        <outline val="0"/>
        <shadow val="0"/>
        <u val="none"/>
        <vertAlign val="baseline"/>
        <sz val="10"/>
        <color auto="1"/>
        <name val="Calibri"/>
        <scheme val="minor"/>
      </font>
      <numFmt numFmtId="0" formatCode="General"/>
      <protection locked="1" hidden="1"/>
    </dxf>
    <dxf>
      <font>
        <strike val="0"/>
        <outline val="0"/>
        <shadow val="0"/>
        <u val="none"/>
        <vertAlign val="baseline"/>
        <sz val="10"/>
        <color auto="1"/>
        <name val="Calibri"/>
        <scheme val="minor"/>
      </font>
    </dxf>
    <dxf>
      <font>
        <strike val="0"/>
        <outline val="0"/>
        <shadow val="0"/>
        <u val="none"/>
        <vertAlign val="baseline"/>
        <sz val="10"/>
        <color auto="1"/>
        <name val="Calibri"/>
        <scheme val="minor"/>
      </font>
      <numFmt numFmtId="0" formatCode="General"/>
      <alignment horizontal="center" vertical="center" textRotation="0" wrapText="1" indent="0" justifyLastLine="0" shrinkToFit="0" readingOrder="0"/>
      <protection locked="1" hidden="1"/>
    </dxf>
    <dxf>
      <font>
        <strike val="0"/>
        <outline val="0"/>
        <shadow val="0"/>
        <u val="none"/>
        <vertAlign val="baseline"/>
        <sz val="10"/>
        <color auto="1"/>
        <name val="Calibri"/>
        <scheme val="minor"/>
      </font>
      <numFmt numFmtId="0" formatCode="General"/>
    </dxf>
    <dxf>
      <font>
        <strike val="0"/>
        <outline val="0"/>
        <shadow val="0"/>
        <u val="none"/>
        <vertAlign val="baseline"/>
        <sz val="10"/>
        <color auto="1"/>
        <name val="Calibri"/>
        <scheme val="minor"/>
      </font>
      <numFmt numFmtId="0" formatCode="General"/>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strike val="0"/>
        <outline val="0"/>
        <shadow val="0"/>
        <u val="none"/>
        <vertAlign val="baseline"/>
        <sz val="10"/>
        <color auto="1"/>
        <name val="Calibri"/>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strike val="0"/>
        <outline val="0"/>
        <shadow val="0"/>
        <u val="none"/>
        <vertAlign val="baseline"/>
        <sz val="10"/>
        <color auto="1"/>
        <name val="Calibri"/>
        <scheme val="minor"/>
      </font>
      <alignment horizontal="center" textRotation="0" indent="0" justifyLastLine="0" shrinkToFit="0" readingOrder="0"/>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strike val="0"/>
        <outline val="0"/>
        <shadow val="0"/>
        <u val="none"/>
        <vertAlign val="baseline"/>
        <sz val="10"/>
        <color auto="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auto="1"/>
        <name val="Calibri"/>
        <family val="2"/>
        <scheme val="minor"/>
      </font>
      <protection locked="0" hidden="1"/>
    </dxf>
    <dxf>
      <font>
        <b val="0"/>
        <i val="0"/>
        <strike val="0"/>
        <condense val="0"/>
        <extend val="0"/>
        <outline val="0"/>
        <shadow val="0"/>
        <u val="none"/>
        <vertAlign val="baseline"/>
        <sz val="10"/>
        <color auto="1"/>
        <name val="Calibri"/>
        <scheme val="minor"/>
      </font>
      <protection locked="0" hidden="1"/>
    </dxf>
    <dxf>
      <font>
        <b val="0"/>
        <i val="0"/>
        <strike val="0"/>
        <condense val="0"/>
        <extend val="0"/>
        <outline val="0"/>
        <shadow val="0"/>
        <u val="none"/>
        <vertAlign val="baseline"/>
        <sz val="10"/>
        <color auto="1"/>
        <name val="Calibri"/>
        <scheme val="minor"/>
      </font>
      <protection locked="0" hidden="1"/>
    </dxf>
    <dxf>
      <font>
        <b val="0"/>
        <i val="0"/>
        <strike val="0"/>
        <condense val="0"/>
        <extend val="0"/>
        <outline val="0"/>
        <shadow val="0"/>
        <u val="none"/>
        <vertAlign val="baseline"/>
        <sz val="10"/>
        <color auto="1"/>
        <name val="Calibri"/>
        <scheme val="minor"/>
      </font>
      <protection locked="0" hidden="1"/>
    </dxf>
    <dxf>
      <font>
        <strike val="0"/>
        <outline val="0"/>
        <shadow val="0"/>
        <u val="none"/>
        <vertAlign val="baseline"/>
        <sz val="10"/>
        <color auto="1"/>
        <name val="Calibri"/>
        <scheme val="minor"/>
      </font>
      <protection locked="0" hidden="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strike val="0"/>
        <outline val="0"/>
        <shadow val="0"/>
        <u val="none"/>
        <vertAlign val="baseline"/>
        <sz val="10"/>
        <color auto="1"/>
        <name val="Calibri"/>
        <scheme val="minor"/>
      </font>
      <numFmt numFmtId="0" formatCode="General"/>
      <protection locked="1" hidden="0"/>
    </dxf>
    <dxf>
      <font>
        <b val="0"/>
        <i val="0"/>
        <strike val="0"/>
        <condense val="0"/>
        <extend val="0"/>
        <outline val="0"/>
        <shadow val="0"/>
        <u val="none"/>
        <vertAlign val="baseline"/>
        <sz val="10"/>
        <color auto="1"/>
        <name val="Calibri"/>
        <scheme val="minor"/>
      </font>
      <fill>
        <patternFill patternType="solid">
          <fgColor indexed="64"/>
          <bgColor theme="0"/>
        </patternFill>
      </fill>
      <alignment horizontal="center" vertical="center" textRotation="0" wrapText="0" indent="0" justifyLastLine="0" shrinkToFit="0" readingOrder="0"/>
      <protection locked="0" hidden="1"/>
    </dxf>
    <dxf>
      <border outline="0">
        <top style="thin">
          <color auto="1"/>
        </top>
      </border>
    </dxf>
    <dxf>
      <font>
        <strike val="0"/>
        <outline val="0"/>
        <shadow val="0"/>
        <u val="none"/>
        <vertAlign val="baseline"/>
        <sz val="10"/>
        <color auto="1"/>
        <name val="Calibri"/>
        <scheme val="minor"/>
      </font>
    </dxf>
    <dxf>
      <border>
        <bottom style="thin">
          <color theme="9" tint="-0.24994659260841701"/>
        </bottom>
      </border>
    </dxf>
    <dxf>
      <font>
        <b val="0"/>
        <i val="0"/>
        <strike val="0"/>
        <condense val="0"/>
        <extend val="0"/>
        <outline val="0"/>
        <shadow val="0"/>
        <u val="none"/>
        <vertAlign val="baseline"/>
        <sz val="10"/>
        <color auto="1"/>
        <name val="Calibri"/>
        <scheme val="minor"/>
      </font>
      <alignment horizontal="center" vertical="center" textRotation="0" wrapText="1" indent="0" justifyLastLine="0" shrinkToFit="0" readingOrder="0"/>
      <border diagonalUp="0" diagonalDown="0" outline="0">
        <left style="thin">
          <color theme="9" tint="-0.24994659260841701"/>
        </left>
        <right style="thin">
          <color theme="9" tint="-0.24994659260841701"/>
        </right>
        <top/>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rgb="FFFFFF0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externalLink" Target="externalLinks/externalLink10.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8.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theme" Target="theme/theme1.xml"/><Relationship Id="rId30" Type="http://schemas.microsoft.com/office/2017/10/relationships/person" Target="persons/person.xml"/><Relationship Id="rId35"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4</xdr:row>
      <xdr:rowOff>0</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0</xdr:colOff>
      <xdr:row>3</xdr:row>
      <xdr:rowOff>155864</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6</xdr:row>
      <xdr:rowOff>143423</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361950</xdr:colOff>
          <xdr:row>19</xdr:row>
          <xdr:rowOff>371475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342900</xdr:colOff>
          <xdr:row>16</xdr:row>
          <xdr:rowOff>304800</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43</xdr:row>
          <xdr:rowOff>0</xdr:rowOff>
        </xdr:from>
        <xdr:to>
          <xdr:col>23</xdr:col>
          <xdr:colOff>361950</xdr:colOff>
          <xdr:row>43</xdr:row>
          <xdr:rowOff>285750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342900</xdr:colOff>
          <xdr:row>22</xdr:row>
          <xdr:rowOff>314325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174625</xdr:colOff>
      <xdr:row>0</xdr:row>
      <xdr:rowOff>95250</xdr:rowOff>
    </xdr:from>
    <xdr:to>
      <xdr:col>3</xdr:col>
      <xdr:colOff>179070</xdr:colOff>
      <xdr:row>2</xdr:row>
      <xdr:rowOff>361950</xdr:rowOff>
    </xdr:to>
    <xdr:pic>
      <xdr:nvPicPr>
        <xdr:cNvPr id="12" name="Imagen 11" descr="ICBFNEW">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54000" y="95250"/>
          <a:ext cx="79819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27</xdr:row>
          <xdr:rowOff>0</xdr:rowOff>
        </xdr:from>
        <xdr:to>
          <xdr:col>18</xdr:col>
          <xdr:colOff>304800</xdr:colOff>
          <xdr:row>27</xdr:row>
          <xdr:rowOff>257175</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29</xdr:col>
      <xdr:colOff>0</xdr:colOff>
      <xdr:row>3</xdr:row>
      <xdr:rowOff>0</xdr:rowOff>
    </xdr:from>
    <xdr:to>
      <xdr:col>29</xdr:col>
      <xdr:colOff>4125</xdr:colOff>
      <xdr:row>6</xdr:row>
      <xdr:rowOff>33618</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55</xdr:col>
      <xdr:colOff>1692088</xdr:colOff>
      <xdr:row>3</xdr:row>
      <xdr:rowOff>0</xdr:rowOff>
    </xdr:from>
    <xdr:to>
      <xdr:col>56</xdr:col>
      <xdr:colOff>8272</xdr:colOff>
      <xdr:row>3</xdr:row>
      <xdr:rowOff>149679</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0</xdr:colOff>
      <xdr:row>3</xdr:row>
      <xdr:rowOff>161924</xdr:rowOff>
    </xdr:from>
    <xdr:to>
      <xdr:col>29</xdr:col>
      <xdr:colOff>4125</xdr:colOff>
      <xdr:row>7</xdr:row>
      <xdr:rowOff>7788</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29</xdr:col>
      <xdr:colOff>0</xdr:colOff>
      <xdr:row>3</xdr:row>
      <xdr:rowOff>0</xdr:rowOff>
    </xdr:from>
    <xdr:to>
      <xdr:col>29</xdr:col>
      <xdr:colOff>4125</xdr:colOff>
      <xdr:row>6</xdr:row>
      <xdr:rowOff>33618</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51</xdr:col>
      <xdr:colOff>1238250</xdr:colOff>
      <xdr:row>3</xdr:row>
      <xdr:rowOff>0</xdr:rowOff>
    </xdr:from>
    <xdr:to>
      <xdr:col>52</xdr:col>
      <xdr:colOff>4993</xdr:colOff>
      <xdr:row>3</xdr:row>
      <xdr:rowOff>149679</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0</xdr:colOff>
      <xdr:row>3</xdr:row>
      <xdr:rowOff>161924</xdr:rowOff>
    </xdr:from>
    <xdr:to>
      <xdr:col>29</xdr:col>
      <xdr:colOff>4125</xdr:colOff>
      <xdr:row>7</xdr:row>
      <xdr:rowOff>7788</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3</xdr:col>
      <xdr:colOff>45244</xdr:colOff>
      <xdr:row>0</xdr:row>
      <xdr:rowOff>57150</xdr:rowOff>
    </xdr:from>
    <xdr:to>
      <xdr:col>5</xdr:col>
      <xdr:colOff>181283</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409575</xdr:colOff>
      <xdr:row>0</xdr:row>
      <xdr:rowOff>0</xdr:rowOff>
    </xdr:from>
    <xdr:to>
      <xdr:col>0</xdr:col>
      <xdr:colOff>1252007</xdr:colOff>
      <xdr:row>3</xdr:row>
      <xdr:rowOff>76200</xdr:rowOff>
    </xdr:to>
    <xdr:pic>
      <xdr:nvPicPr>
        <xdr:cNvPr id="2" name="Imagen 1" descr="ICBFNEW">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9575" y="0"/>
          <a:ext cx="842432" cy="10668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6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7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7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7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my.sharepoint.com/personal/jorge_alvarez_icbf_gov_co/Documents/jorge.alvarez/1.%20Gestion%20de%20Riesgos/2020/Mesas%20de%20Riesgos%202020/M2020/Protecci&#243;n%20-%202020ok%20-%20copi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blo.castro/Desktop/Riesgos%202021/PROMYPREV%20202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EI/EI202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MS/MS%202021-VF.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20Direccionamiento%20Estrat&#233;gico/DIREST%202021%20-%20Editable.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6.%20Promoci&#243;n%20y%20Prevenci&#243;n/PROPREV%202021%20-%20Editable.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7.%20Protecci&#243;n/PROT%202021%20-%20Editable.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8.%20Relacion%20con%20el%20Ciudadano/RC%202021%20-%20Editable.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9.%20Gesti&#243;n%20del%20Talento%20Humano/GTH%202021%20-%20Editable.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0.%20Adquisici&#243;n%20de%20Bienes%20y%20Servicios/ABS%202021%20-%20Editable.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1.%20Gesti&#243;n%20Financiera/GF%202021%20-%20Editable.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3.%20Servicios%20Administrativos/SA%202021%20-%20Editable.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4.%20Inspecci&#243;n%20Vigilancia%20y%20Control/IVC%202021%20-%20Editable.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JoseH.GonzalezR/Desktop/12%20Servicios%20Administrativos.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Hoja2"/>
      <sheetName val="2a. HOJA DE CONTROLES"/>
      <sheetName val="3. MAPAS DE RIESGO"/>
      <sheetName val="SEGUIMIENTO RIESGOS CORRUPCION"/>
      <sheetName val="DATOS"/>
      <sheetName val="MAPA DE RIESGO DEL PROCESO"/>
      <sheetName val="OJO"/>
      <sheetName val="Protección - 2020ok - copia"/>
      <sheetName val="3. CONTROLES EXISTENTES"/>
      <sheetName val="4. PLAN DE TRATAMIENTO"/>
      <sheetName val="5. MAPAS DE RIESGO"/>
    </sheetNames>
    <sheetDataSet>
      <sheetData sheetId="0">
        <row r="8">
          <cell r="K8" t="str">
            <v>Protección</v>
          </cell>
        </row>
      </sheetData>
      <sheetData sheetId="1"/>
      <sheetData sheetId="2"/>
      <sheetData sheetId="3"/>
      <sheetData sheetId="4"/>
      <sheetData sheetId="5"/>
      <sheetData sheetId="6"/>
      <sheetData sheetId="7"/>
      <sheetData sheetId="8">
        <row r="2">
          <cell r="A2" t="str">
            <v>Adquisición de Bienes y Servicios</v>
          </cell>
          <cell r="BN2" t="str">
            <v>BAJO-TRIVIAL 1</v>
          </cell>
        </row>
        <row r="3">
          <cell r="A3" t="str">
            <v>Comunicación Estratégica</v>
          </cell>
          <cell r="BN3" t="str">
            <v>BAJO-TRIVIAL 2</v>
          </cell>
        </row>
        <row r="4">
          <cell r="A4" t="str">
            <v>Coordinación y Articulación del SNBF y Agentes</v>
          </cell>
          <cell r="BN4" t="str">
            <v>BAJO-TRIVIAL 3</v>
          </cell>
        </row>
        <row r="5">
          <cell r="A5" t="str">
            <v>Direccionamiento Estratégico</v>
          </cell>
          <cell r="BD5" t="str">
            <v>ALTA-IMPORTANTE 5</v>
          </cell>
          <cell r="BE5" t="str">
            <v>ALTA-IMPORTANTE 10</v>
          </cell>
          <cell r="BF5" t="str">
            <v>EXTREMA-INACEPTABLE 15</v>
          </cell>
          <cell r="BG5" t="str">
            <v>EXTREMA-INACEPTABLE 20</v>
          </cell>
          <cell r="BH5" t="str">
            <v>EXTREMA-INACEPTABLE 25</v>
          </cell>
          <cell r="BN5" t="str">
            <v>BAJO-ACEPTABLE 2</v>
          </cell>
        </row>
        <row r="6">
          <cell r="A6" t="str">
            <v>Evaluación Independiente</v>
          </cell>
          <cell r="BD6" t="str">
            <v>MODERADO 4</v>
          </cell>
          <cell r="BE6" t="str">
            <v>ALTA-IMPORTANTE 8</v>
          </cell>
          <cell r="BF6" t="str">
            <v>ALTA-IMPORTANTE 12</v>
          </cell>
          <cell r="BG6" t="str">
            <v>EXTREMA-INACEPTABLE 16</v>
          </cell>
          <cell r="BH6" t="str">
            <v>EXTREMA-INACEPTABLE 20</v>
          </cell>
          <cell r="BN6" t="str">
            <v>BAJO-ACEPTABLE 4</v>
          </cell>
        </row>
        <row r="7">
          <cell r="A7" t="str">
            <v>Gestión de Tecnología e Información</v>
          </cell>
          <cell r="BD7" t="str">
            <v>BAJO-TRIVIAL 3</v>
          </cell>
          <cell r="BE7" t="str">
            <v>MODERADO 6</v>
          </cell>
          <cell r="BF7" t="str">
            <v>ALTA-IMPORTANTE 9</v>
          </cell>
          <cell r="BG7" t="str">
            <v>EXTREMA-INACEPTABLE 12</v>
          </cell>
          <cell r="BH7" t="str">
            <v>EXTREMA-INACEPTABLE 15</v>
          </cell>
          <cell r="BN7" t="str">
            <v>MODERADO 3</v>
          </cell>
        </row>
        <row r="8">
          <cell r="A8" t="str">
            <v>Gestión del Talento Humano</v>
          </cell>
          <cell r="AU8" t="str">
            <v>CASI SEGURO</v>
          </cell>
          <cell r="AV8">
            <v>1</v>
          </cell>
          <cell r="AW8" t="str">
            <v xml:space="preserve">MODERADO </v>
          </cell>
          <cell r="AX8">
            <v>1</v>
          </cell>
          <cell r="BD8" t="str">
            <v>BAJO-TRIVIAL 2</v>
          </cell>
          <cell r="BE8" t="str">
            <v>BAJO-ACEPTABLE 4</v>
          </cell>
          <cell r="BF8" t="str">
            <v>MODERADO 6</v>
          </cell>
          <cell r="BG8" t="str">
            <v>ALTA-IMPORTANTE 8</v>
          </cell>
          <cell r="BH8" t="str">
            <v>EXTREMA-INACEPTABLE 10</v>
          </cell>
          <cell r="BN8" t="str">
            <v>MODERADO 6</v>
          </cell>
        </row>
        <row r="9">
          <cell r="A9" t="str">
            <v>Gestión Financiera</v>
          </cell>
          <cell r="AU9" t="str">
            <v xml:space="preserve">PROBABLE </v>
          </cell>
          <cell r="AV9">
            <v>2</v>
          </cell>
          <cell r="AW9" t="str">
            <v>MAYOR</v>
          </cell>
          <cell r="AX9">
            <v>2</v>
          </cell>
          <cell r="BD9" t="str">
            <v>BAJO-TRIVIAL 1</v>
          </cell>
          <cell r="BE9" t="str">
            <v>BAJO-ACEPTABLE 2</v>
          </cell>
          <cell r="BF9" t="str">
            <v>MODERADO 3</v>
          </cell>
          <cell r="BG9" t="str">
            <v>ALTA-IMPORTANTE 4</v>
          </cell>
          <cell r="BH9" t="str">
            <v>ALTA-IMPORTANTE 5</v>
          </cell>
          <cell r="BN9" t="str">
            <v>MODERADO 6</v>
          </cell>
        </row>
        <row r="10">
          <cell r="A10" t="str">
            <v>Gestión Jurídica</v>
          </cell>
          <cell r="AU10" t="str">
            <v>POSIBLE</v>
          </cell>
          <cell r="AV10">
            <v>3</v>
          </cell>
          <cell r="AW10" t="str">
            <v>CATASTROFICO</v>
          </cell>
          <cell r="AX10">
            <v>3</v>
          </cell>
          <cell r="BN10" t="str">
            <v>ALTA-IMPORTANTE 4</v>
          </cell>
        </row>
        <row r="11">
          <cell r="A11" t="str">
            <v>Inspección, Vigilancia y Control</v>
          </cell>
          <cell r="AU11" t="str">
            <v>IMPROBABLE</v>
          </cell>
          <cell r="AV11">
            <v>4</v>
          </cell>
          <cell r="BN11" t="str">
            <v>ALTA-IMPORTANTE 5</v>
          </cell>
        </row>
        <row r="12">
          <cell r="A12" t="str">
            <v>Mejora e Innovación</v>
          </cell>
          <cell r="AU12" t="str">
            <v>RARA VEZ</v>
          </cell>
          <cell r="AV12">
            <v>5</v>
          </cell>
          <cell r="BN12" t="str">
            <v>ALTA-IMPORTANTE 8</v>
          </cell>
        </row>
        <row r="13">
          <cell r="A13" t="str">
            <v>Monitoreo y Seguimiento a la Gestión</v>
          </cell>
          <cell r="BN13" t="str">
            <v>ALTA-IMPORTANTE 9</v>
          </cell>
        </row>
        <row r="14">
          <cell r="A14" t="str">
            <v>Promoción y Prevención</v>
          </cell>
          <cell r="BN14" t="str">
            <v>ALTA-IMPORTANTE 10</v>
          </cell>
        </row>
        <row r="15">
          <cell r="A15" t="str">
            <v>Protección</v>
          </cell>
          <cell r="BN15" t="str">
            <v>ALTA-IMPORTANTE 12</v>
          </cell>
        </row>
        <row r="16">
          <cell r="A16" t="str">
            <v>Relación con el Ciudadano</v>
          </cell>
          <cell r="BN16" t="str">
            <v>EXTREMA-INACEPTABLE 5</v>
          </cell>
        </row>
        <row r="17">
          <cell r="A17" t="str">
            <v>Servicios Administrativos</v>
          </cell>
          <cell r="BN17" t="str">
            <v>EXTREMA-INACEPTABLE 12</v>
          </cell>
        </row>
        <row r="18">
          <cell r="BD18" t="str">
            <v>MODERADA 25</v>
          </cell>
          <cell r="BE18" t="str">
            <v>ALTA 50</v>
          </cell>
          <cell r="BF18" t="str">
            <v>EXTREMA 100</v>
          </cell>
          <cell r="BN18" t="str">
            <v>EXTREMA-INACEPTABLE 15</v>
          </cell>
        </row>
        <row r="19">
          <cell r="BD19" t="str">
            <v>MODERADA 20</v>
          </cell>
          <cell r="BE19" t="str">
            <v>ALTA 40</v>
          </cell>
          <cell r="BF19" t="str">
            <v>EXTREMA 80</v>
          </cell>
          <cell r="BN19" t="str">
            <v>EXTREMA-INACEPTABLE 16</v>
          </cell>
        </row>
        <row r="20">
          <cell r="BD20" t="str">
            <v>MODERADA 15</v>
          </cell>
          <cell r="BE20" t="str">
            <v>ALTA 30</v>
          </cell>
          <cell r="BF20" t="str">
            <v>EXTREMA 60</v>
          </cell>
          <cell r="BN20" t="str">
            <v>EXTREMA-INACEPTABLE 20</v>
          </cell>
        </row>
        <row r="21">
          <cell r="AS21" t="str">
            <v>Adecuado</v>
          </cell>
          <cell r="BD21" t="str">
            <v>BAJA 10</v>
          </cell>
          <cell r="BE21" t="str">
            <v>MODERADA 20</v>
          </cell>
          <cell r="BF21" t="str">
            <v>ALTA 40</v>
          </cell>
          <cell r="BN21" t="str">
            <v>EXTREMA-INACEPTABLE 25</v>
          </cell>
        </row>
        <row r="22">
          <cell r="AS22" t="str">
            <v>Inadecuado</v>
          </cell>
          <cell r="BD22" t="str">
            <v>BAJA 5</v>
          </cell>
          <cell r="BE22" t="str">
            <v>BAJA 10</v>
          </cell>
          <cell r="BF22" t="str">
            <v>MODERADA 20</v>
          </cell>
        </row>
        <row r="31">
          <cell r="AV31" t="str">
            <v>Cuando se requiera</v>
          </cell>
        </row>
        <row r="32">
          <cell r="AV32" t="str">
            <v>Diaria</v>
          </cell>
        </row>
        <row r="33">
          <cell r="AV33" t="str">
            <v>Semanal</v>
          </cell>
        </row>
        <row r="34">
          <cell r="AV34" t="str">
            <v>Mensual</v>
          </cell>
        </row>
        <row r="35">
          <cell r="AV35" t="str">
            <v>Bimensual</v>
          </cell>
        </row>
        <row r="36">
          <cell r="AV36" t="str">
            <v>Bimestral</v>
          </cell>
        </row>
        <row r="37">
          <cell r="AV37" t="str">
            <v>Trimestral</v>
          </cell>
        </row>
        <row r="38">
          <cell r="AS38" t="str">
            <v>El control se ejecuta de manera consistente por parte del responsable.</v>
          </cell>
          <cell r="AV38" t="str">
            <v>Cuatrimestral</v>
          </cell>
        </row>
        <row r="39">
          <cell r="AS39" t="str">
            <v>El control se ejecuta algunas veces por parte del responsable.</v>
          </cell>
          <cell r="AV39" t="str">
            <v>Semestral</v>
          </cell>
        </row>
        <row r="40">
          <cell r="AS40" t="str">
            <v>El control no se ejecuta por parte del responsable.</v>
          </cell>
          <cell r="AV40" t="str">
            <v>No Establecida</v>
          </cell>
        </row>
        <row r="76">
          <cell r="AR76" t="str">
            <v>Directamente</v>
          </cell>
        </row>
        <row r="77">
          <cell r="AR77" t="str">
            <v>No Disminuye</v>
          </cell>
        </row>
      </sheetData>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3. CONTROLES EXISTENTES"/>
      <sheetName val="4. PLAN DE TRATAMIENTO"/>
      <sheetName val="5. MAPAS DE RIESGO"/>
      <sheetName val="SEGUIMIENTO RIESGOS CORRUPCION"/>
      <sheetName val="MAPA DE RIESGO DEL PROCESO"/>
      <sheetName val="OJO"/>
    </sheetNames>
    <sheetDataSet>
      <sheetData sheetId="0"/>
      <sheetData sheetId="1">
        <row r="8">
          <cell r="K8" t="str">
            <v>Promoción y Prevención</v>
          </cell>
        </row>
      </sheetData>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DE CAUSAS"/>
      <sheetName val="LISTADO DE CONSECUENCIAS"/>
      <sheetName val="1. IDENTIFICACION DEL RIESGO"/>
      <sheetName val="2. ANALISIS DEL RIESGO"/>
      <sheetName val="3. CONTROLES EXISTENTES"/>
      <sheetName val="4. PLAN DE TRATAMIENTO"/>
      <sheetName val="5. MAPAS DE RIESGO"/>
      <sheetName val="SEGUIMIENTO RIESGOS CORRUPCION"/>
      <sheetName val="DATOS"/>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persons/person.xml><?xml version="1.0" encoding="utf-8"?>
<personList xmlns="http://schemas.microsoft.com/office/spreadsheetml/2018/threadedcomments" xmlns:x="http://schemas.openxmlformats.org/spreadsheetml/2006/main">
  <person displayName="Luisa Fernanda Santiago Delvasto" id="{13EAC6AF-27A2-46FD-B020-DA5157E2E648}" userId="S::Luisa.Santiago@icbf.gov.co::0f2e7c70-b273-410b-88f1-9176a3e009c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AE152" totalsRowShown="0" headerRowDxfId="405" dataDxfId="403" headerRowBorderDxfId="404" tableBorderDxfId="402">
  <autoFilter ref="F17:AE152" xr:uid="{CBDEAB98-FF3D-4C5A-BCD5-2D5C1471E30D}"/>
  <tableColumns count="26">
    <tableColumn id="1" xr3:uid="{00000000-0010-0000-0000-000001000000}" name="ID RIESGO" dataDxfId="401"/>
    <tableColumn id="2" xr3:uid="{00000000-0010-0000-0000-000002000000}" name="RIESGO" dataDxfId="400">
      <calculatedColumnFormula>IFERROR(VLOOKUP(Tabla46[[#This Row],[ID RIESGO]],'1. IDENTIFICACION DEL RIESGO'!$AB$29:$AL$137,11,0),"")</calculatedColumnFormula>
    </tableColumn>
    <tableColumn id="26" xr3:uid="{00000000-0010-0000-0000-00001A000000}" name="Nombre del Control" dataDxfId="399"/>
    <tableColumn id="3" xr3:uid="{00000000-0010-0000-0000-000003000000}" name="RESPONSABLE DEL CONTROL (CARGO)" dataDxfId="398"/>
    <tableColumn id="16" xr3:uid="{00000000-0010-0000-0000-000010000000}" name="SEGREGACIÓN Y AUTORIDAD DEL RESPONSABLE DEL CONTROL" dataDxfId="397"/>
    <tableColumn id="19" xr3:uid="{00000000-0010-0000-0000-000013000000}" name="PERIODICIDAD" dataDxfId="396"/>
    <tableColumn id="17" xr3:uid="{00000000-0010-0000-0000-000011000000}" name="PROPÓSITO DEL CONTROL" dataDxfId="395"/>
    <tableColumn id="14" xr3:uid="{00000000-0010-0000-0000-00000E000000}" name="Tipo de Propósito" dataDxfId="394"/>
    <tableColumn id="5" xr3:uid="{00000000-0010-0000-0000-000005000000}" name="¿CÓMO SE REALIZA LA ACTIVIDAD DE CONTROL?" dataDxfId="393"/>
    <tableColumn id="21" xr3:uid="{00000000-0010-0000-0000-000015000000}" name="La descripción del como es:" dataDxfId="392"/>
    <tableColumn id="8" xr3:uid="{00000000-0010-0000-0000-000008000000}" name="¿QUÉ PASA CON LAS OBSERVACIONES O DESVIACIONES?" dataDxfId="391"/>
    <tableColumn id="24" xr3:uid="{00000000-0010-0000-0000-000018000000}" name="Las desviaciones se:" dataDxfId="390"/>
    <tableColumn id="6" xr3:uid="{00000000-0010-0000-0000-000006000000}" name="EVIDENCIA EN LA EJECUCIÓN DEL CONTROL " dataDxfId="389"/>
    <tableColumn id="25" xr3:uid="{00000000-0010-0000-0000-000019000000}" name="La evidencia es:" dataDxfId="388"/>
    <tableColumn id="18" xr3:uid="{00000000-0010-0000-0000-000012000000}" name="CALF.RESPONSABLE" dataDxfId="387">
      <calculatedColumnFormula>IF(Tabla46[[#This Row],[ID RIESGO]]="","",IF(Tabla46[[#This Row],[RESPONSABLE DEL CONTROL (CARGO)]]="",0,15))</calculatedColumnFormula>
    </tableColumn>
    <tableColumn id="4" xr3:uid="{00000000-0010-0000-0000-000004000000}" name="CALF. SEGREGACIÓN ADECUADA" dataDxfId="386">
      <calculatedColumnFormula>IF(Tabla46[[#This Row],[ID RIESGO]]="","",IF(Tabla46[[#This Row],[SEGREGACIÓN Y AUTORIDAD DEL RESPONSABLE DEL CONTROL]]="Inadecuado",0,15))</calculatedColumnFormula>
    </tableColumn>
    <tableColumn id="13" xr3:uid="{00000000-0010-0000-0000-00000D000000}" name="CALF.Periodicidad." dataDxfId="385">
      <calculatedColumnFormula>IF(Tabla46[[#This Row],[ID RIESGO]]="","",IF(Tabla46[[#This Row],[PERIODICIDAD]]="No Establecida",0,15))</calculatedColumnFormula>
    </tableColumn>
    <tableColumn id="20" xr3:uid="{00000000-0010-0000-0000-000014000000}" name="CALF. PROPÓSITO" dataDxfId="384">
      <calculatedColumnFormula>IF(Tabla46[[#This Row],[Tipo de Propósito]]="Prevenir",15,IF(Tabla46[[#This Row],[Tipo de Propósito]]="Detectar",10,0))</calculatedColumnFormula>
    </tableColumn>
    <tableColumn id="22" xr3:uid="{00000000-0010-0000-0000-000016000000}" name="CALF. CÓMO" dataDxfId="383">
      <calculatedColumnFormula>IF(Tabla46[[#This Row],[La descripción del como es:]]="Confiable",15,0)</calculatedColumnFormula>
    </tableColumn>
    <tableColumn id="23" xr3:uid="{00000000-0010-0000-0000-000017000000}" name="CALF. DESV" dataDxfId="382">
      <calculatedColumnFormula>IF(Tabla46[[#This Row],[Las desviaciones se:]]="Se investigan y resuelven oportunamente",15,0)</calculatedColumnFormula>
    </tableColumn>
    <tableColumn id="7" xr3:uid="{00000000-0010-0000-0000-000007000000}" name="CALF.EVID" dataDxfId="381">
      <calculatedColumnFormula>IF(Tabla46[[#This Row],[La evidencia es:]]="Completa",10,IF(Tabla46[[#This Row],[La evidencia es:]]="Incompleta",5,0))</calculatedColumnFormula>
    </tableColumn>
    <tableColumn id="10" xr3:uid="{00000000-0010-0000-0000-00000A000000}" name="VALOR EVALUACION DISENO" dataDxfId="380">
      <calculatedColumnFormula>SUM(Tabla46[[#This Row],[CALF.RESPONSABLE]:[CALF.EVID]])</calculatedColumnFormula>
    </tableColumn>
    <tableColumn id="9" xr3:uid="{00000000-0010-0000-0000-000009000000}" name="RESULTADO EVALUACIÓN DEL DISEÑO DEL CONTROL" dataDxfId="379">
      <calculatedColumnFormula>IF(ISTEXT(Tabla46[[#This Row],[VALOR EVALUACION DISENO]]),"",IF(Tabla46[[#This Row],[VALOR EVALUACION DISENO]]&gt;96,DATOS!$AV$21,IF(Tabla46[[#This Row],[VALOR EVALUACION DISENO]]&gt;=86,DATOS!$AV$22,DATOS!$AV$23)))</calculatedColumnFormula>
    </tableColumn>
    <tableColumn id="11" xr3:uid="{00000000-0010-0000-0000-00000B000000}" name="% DE CUMPLIMIENTO DE LA EJECUCION DEL CONTROL" dataDxfId="378"/>
    <tableColumn id="12" xr3:uid="{00000000-0010-0000-0000-00000C000000}" name="RESULTADO EVALUACION DE LA EJECUCION" dataDxfId="377">
      <calculatedColumnFormula>IFERROR(VLOOKUP(Tabla46[[#This Row],[% DE CUMPLIMIENTO DE LA EJECUCION DEL CONTROL]],DATOS!$AS$38:$AT$40,2,0),"")</calculatedColumnFormula>
    </tableColumn>
    <tableColumn id="15" xr3:uid="{00000000-0010-0000-0000-00000F000000}" name="SOLIDEZ INDIVIDUAL DE CADA CONTROL" dataDxfId="376">
      <calculatedColumnFormula>IF(Tabla46[[#This Row],[RESULTADO EVALUACIÓN DEL DISEÑO DEL CONTROL]]="","",SUMIFS(DATOS!$AT$49:$AT$57,DATOS!$AR$49:$AR$57,Tabla46[[#This Row],[RESULTADO EVALUACIÓN DEL DISEÑO DEL CONTROL]],DATOS!$AS$49:$AS$57,Tabla46[[#This Row],[RESULTADO EVALUACION DE LA EJECUCION]]))</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20"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9"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7"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3"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3"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9"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4"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3"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8"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3"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3"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7" totalsRowShown="0" headerRowDxfId="35" dataDxfId="34" tableBorderDxfId="33">
  <sortState xmlns:xlrd2="http://schemas.microsoft.com/office/spreadsheetml/2017/richdata2" ref="A2:A17">
    <sortCondition ref="A2"/>
  </sortState>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7"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M36" dT="2020-12-04T13:02:26.70" personId="{13EAC6AF-27A2-46FD-B020-DA5157E2E648}" id="{F4500B17-4E83-43E4-83A4-325B456BEEF3}">
    <text>De acuerdo con el Código Penal Civil en su artículo 411, el tráfico de influencias hace parte de los delitos relacionados con hechos de corrupción</text>
  </threadedComment>
</ThreadedComments>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microsoft.com/office/2017/10/relationships/threadedComment" Target="../threadedComments/threadedComment1.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5.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3" Type="http://schemas.openxmlformats.org/officeDocument/2006/relationships/table" Target="../tables/table3.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7" Type="http://schemas.openxmlformats.org/officeDocument/2006/relationships/table" Target="../tables/table7.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 Type="http://schemas.openxmlformats.org/officeDocument/2006/relationships/table" Target="../tables/table2.xml"/><Relationship Id="rId16" Type="http://schemas.openxmlformats.org/officeDocument/2006/relationships/table" Target="../tables/table16.xml"/><Relationship Id="rId20" Type="http://schemas.openxmlformats.org/officeDocument/2006/relationships/table" Target="../tables/table20.xml"/><Relationship Id="rId29" Type="http://schemas.openxmlformats.org/officeDocument/2006/relationships/table" Target="../tables/table29.xml"/><Relationship Id="rId41" Type="http://schemas.openxmlformats.org/officeDocument/2006/relationships/table" Target="../tables/table41.xml"/><Relationship Id="rId1" Type="http://schemas.openxmlformats.org/officeDocument/2006/relationships/printerSettings" Target="../printerSettings/printerSettings9.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O590"/>
  <sheetViews>
    <sheetView topLeftCell="B43" zoomScale="55" zoomScaleNormal="55" zoomScaleSheetLayoutView="100" zoomScalePageLayoutView="85" workbookViewId="0">
      <selection activeCell="AD44" sqref="AD44"/>
    </sheetView>
  </sheetViews>
  <sheetFormatPr baseColWidth="10" defaultColWidth="11.42578125" defaultRowHeight="15" x14ac:dyDescent="0.25"/>
  <cols>
    <col min="1" max="1" width="1.28515625" style="369" customWidth="1"/>
    <col min="2" max="3" width="6" style="369" customWidth="1"/>
    <col min="4" max="4" width="7.7109375" style="471" customWidth="1"/>
    <col min="5" max="5" width="0.5703125" style="369" customWidth="1"/>
    <col min="6" max="6" width="14.42578125" style="369" customWidth="1"/>
    <col min="7" max="7" width="2.28515625" style="369" customWidth="1"/>
    <col min="8" max="8" width="12.5703125" style="369" customWidth="1"/>
    <col min="9" max="9" width="20.5703125" style="369" customWidth="1"/>
    <col min="10" max="10" width="2" style="369" customWidth="1"/>
    <col min="11" max="11" width="52.28515625" style="472" bestFit="1" customWidth="1"/>
    <col min="12" max="12" width="1.42578125" style="369" customWidth="1"/>
    <col min="13" max="13" width="28.7109375" style="369" customWidth="1"/>
    <col min="14" max="14" width="1.7109375" style="369" customWidth="1"/>
    <col min="15" max="15" width="21.42578125" style="369" customWidth="1"/>
    <col min="16" max="16" width="0.7109375" style="369" customWidth="1"/>
    <col min="17" max="17" width="3.5703125" style="369" hidden="1" customWidth="1"/>
    <col min="18" max="18" width="16.7109375" style="369" hidden="1" customWidth="1"/>
    <col min="19" max="19" width="1.42578125" style="369" hidden="1" customWidth="1"/>
    <col min="20" max="20" width="11.42578125" style="369" hidden="1" customWidth="1"/>
    <col min="21" max="21" width="1.42578125" style="369" hidden="1" customWidth="1"/>
    <col min="22" max="22" width="23.7109375" style="369" customWidth="1"/>
    <col min="23" max="23" width="1.42578125" style="369" customWidth="1"/>
    <col min="24" max="24" width="31.42578125" style="369" customWidth="1"/>
    <col min="25" max="25" width="20.140625" style="369" customWidth="1"/>
    <col min="26" max="27" width="4.42578125" style="369" hidden="1" customWidth="1"/>
    <col min="28" max="28" width="9.85546875" style="369" bestFit="1" customWidth="1"/>
    <col min="29" max="29" width="0.7109375" style="370" customWidth="1"/>
    <col min="30" max="30" width="22.7109375" style="371" customWidth="1"/>
    <col min="31" max="31" width="0.7109375" style="370" customWidth="1"/>
    <col min="32" max="32" width="12" style="370" bestFit="1" customWidth="1"/>
    <col min="33" max="33" width="0.7109375" style="370" customWidth="1"/>
    <col min="34" max="34" width="11.42578125" style="369"/>
    <col min="35" max="35" width="0.7109375" style="369" customWidth="1"/>
    <col min="36" max="36" width="11.42578125" style="369"/>
    <col min="37" max="37" width="1" style="369" customWidth="1"/>
    <col min="38" max="38" width="7.5703125" style="372" hidden="1" customWidth="1"/>
    <col min="39" max="39" width="11.42578125" style="372" hidden="1" customWidth="1"/>
    <col min="40" max="40" width="26.28515625" style="369" hidden="1" customWidth="1"/>
    <col min="41" max="41" width="23.42578125" style="369" hidden="1" customWidth="1"/>
    <col min="42" max="16384" width="11.42578125" style="369"/>
  </cols>
  <sheetData>
    <row r="1" spans="1:40" ht="30" customHeight="1" x14ac:dyDescent="0.25">
      <c r="A1" s="635"/>
      <c r="B1" s="635"/>
      <c r="C1" s="635"/>
      <c r="D1" s="635"/>
      <c r="E1" s="635"/>
      <c r="F1" s="636" t="s">
        <v>3</v>
      </c>
      <c r="G1" s="636"/>
      <c r="H1" s="636"/>
      <c r="I1" s="636"/>
      <c r="J1" s="636"/>
      <c r="K1" s="636"/>
      <c r="L1" s="636"/>
      <c r="M1" s="368" t="s">
        <v>1680</v>
      </c>
      <c r="N1" s="659">
        <v>44162</v>
      </c>
      <c r="O1" s="660"/>
    </row>
    <row r="2" spans="1:40" ht="30" customHeight="1" x14ac:dyDescent="0.25">
      <c r="A2" s="635"/>
      <c r="B2" s="635"/>
      <c r="C2" s="635"/>
      <c r="D2" s="635"/>
      <c r="E2" s="635"/>
      <c r="F2" s="636" t="s">
        <v>1675</v>
      </c>
      <c r="G2" s="636"/>
      <c r="H2" s="636"/>
      <c r="I2" s="636"/>
      <c r="J2" s="636"/>
      <c r="K2" s="636"/>
      <c r="L2" s="636"/>
      <c r="M2" s="368" t="s">
        <v>1812</v>
      </c>
      <c r="N2" s="660" t="s">
        <v>1783</v>
      </c>
      <c r="O2" s="660"/>
    </row>
    <row r="3" spans="1:40" ht="30" customHeight="1" x14ac:dyDescent="0.25">
      <c r="A3" s="635"/>
      <c r="B3" s="635"/>
      <c r="C3" s="635"/>
      <c r="D3" s="635"/>
      <c r="E3" s="635"/>
      <c r="F3" s="661" t="s">
        <v>1792</v>
      </c>
      <c r="G3" s="661"/>
      <c r="H3" s="661"/>
      <c r="I3" s="661"/>
      <c r="J3" s="661"/>
      <c r="K3" s="661"/>
      <c r="L3" s="661"/>
      <c r="M3" s="662" t="s">
        <v>1676</v>
      </c>
      <c r="N3" s="663"/>
      <c r="O3" s="663"/>
    </row>
    <row r="4" spans="1:40" x14ac:dyDescent="0.25">
      <c r="B4" s="373"/>
      <c r="C4" s="373"/>
      <c r="D4" s="374"/>
      <c r="E4" s="373"/>
      <c r="F4" s="373"/>
      <c r="G4" s="373"/>
      <c r="H4" s="375"/>
      <c r="I4" s="375"/>
      <c r="J4" s="375"/>
      <c r="K4" s="376"/>
      <c r="L4" s="373"/>
      <c r="M4" s="373"/>
      <c r="N4" s="373"/>
      <c r="O4" s="373"/>
      <c r="P4" s="377"/>
      <c r="Q4" s="377"/>
      <c r="R4" s="373"/>
      <c r="S4" s="373"/>
      <c r="T4" s="373"/>
      <c r="U4" s="373"/>
      <c r="V4" s="373"/>
      <c r="W4" s="373"/>
      <c r="X4" s="373"/>
      <c r="Y4" s="373"/>
      <c r="Z4" s="377"/>
      <c r="AA4" s="377"/>
      <c r="AB4" s="373"/>
      <c r="AC4" s="373"/>
      <c r="AD4" s="373"/>
      <c r="AE4" s="373"/>
      <c r="AF4" s="373"/>
      <c r="AG4" s="373"/>
      <c r="AH4" s="373"/>
      <c r="AI4" s="373"/>
      <c r="AJ4" s="373"/>
    </row>
    <row r="5" spans="1:40" ht="15.75" hidden="1" customHeight="1" x14ac:dyDescent="0.25">
      <c r="B5" s="378"/>
      <c r="C5" s="378"/>
      <c r="D5" s="379"/>
      <c r="E5" s="378"/>
      <c r="F5" s="378"/>
      <c r="G5" s="378"/>
      <c r="H5" s="638" t="s">
        <v>1677</v>
      </c>
      <c r="I5" s="639"/>
      <c r="J5" s="639"/>
      <c r="K5" s="639"/>
      <c r="L5" s="639"/>
      <c r="M5" s="639"/>
      <c r="N5" s="639"/>
      <c r="O5" s="639"/>
      <c r="P5" s="639"/>
      <c r="Q5" s="639"/>
      <c r="R5" s="639"/>
    </row>
    <row r="6" spans="1:40" hidden="1" x14ac:dyDescent="0.25">
      <c r="B6" s="373"/>
      <c r="C6" s="373"/>
      <c r="D6" s="374"/>
      <c r="E6" s="373"/>
      <c r="F6" s="373"/>
      <c r="G6" s="373"/>
      <c r="H6" s="375"/>
      <c r="I6" s="375"/>
      <c r="J6" s="375"/>
      <c r="K6" s="376"/>
      <c r="L6" s="373"/>
      <c r="M6" s="373"/>
      <c r="N6" s="373"/>
      <c r="O6" s="373"/>
      <c r="P6" s="377"/>
      <c r="Q6" s="377"/>
      <c r="R6" s="373"/>
      <c r="S6" s="373"/>
      <c r="T6" s="373"/>
      <c r="U6" s="373"/>
      <c r="V6" s="373"/>
      <c r="W6" s="373"/>
      <c r="X6" s="373"/>
      <c r="Y6" s="373"/>
      <c r="Z6" s="377"/>
      <c r="AA6" s="377"/>
      <c r="AB6" s="373"/>
      <c r="AC6" s="373"/>
      <c r="AD6" s="373"/>
      <c r="AE6" s="373"/>
      <c r="AF6" s="373"/>
      <c r="AG6" s="373"/>
      <c r="AH6" s="373"/>
      <c r="AI6" s="373"/>
      <c r="AJ6" s="373"/>
    </row>
    <row r="7" spans="1:40" s="378" customFormat="1" x14ac:dyDescent="0.25">
      <c r="B7" s="380"/>
      <c r="C7" s="380"/>
      <c r="D7" s="381"/>
      <c r="E7" s="380"/>
      <c r="F7" s="380"/>
      <c r="G7" s="380"/>
      <c r="H7" s="380"/>
      <c r="I7" s="380"/>
      <c r="J7" s="380"/>
      <c r="K7" s="382"/>
      <c r="L7" s="383"/>
      <c r="M7" s="383"/>
      <c r="N7" s="383"/>
      <c r="O7" s="383"/>
      <c r="P7" s="380"/>
      <c r="Q7" s="380"/>
      <c r="R7" s="380"/>
      <c r="S7" s="380"/>
      <c r="T7" s="380"/>
      <c r="U7" s="380"/>
      <c r="V7" s="380"/>
      <c r="W7" s="380"/>
      <c r="X7" s="380"/>
      <c r="Y7" s="380"/>
      <c r="Z7" s="380"/>
      <c r="AA7" s="380"/>
      <c r="AB7" s="383"/>
      <c r="AC7" s="380"/>
      <c r="AD7" s="380"/>
      <c r="AE7" s="380"/>
      <c r="AF7" s="380"/>
      <c r="AG7" s="380"/>
      <c r="AH7" s="380"/>
      <c r="AI7" s="380"/>
      <c r="AJ7" s="380"/>
      <c r="AK7" s="369"/>
      <c r="AL7" s="372"/>
      <c r="AM7" s="372"/>
      <c r="AN7" s="369"/>
    </row>
    <row r="8" spans="1:40" s="378" customFormat="1" ht="29.25" customHeight="1" x14ac:dyDescent="0.25">
      <c r="B8" s="380"/>
      <c r="C8" s="380"/>
      <c r="D8" s="381"/>
      <c r="E8" s="384"/>
      <c r="F8" s="384"/>
      <c r="G8" s="384"/>
      <c r="H8" s="384"/>
      <c r="I8" s="385" t="s">
        <v>3</v>
      </c>
      <c r="J8" s="386"/>
      <c r="K8" s="387" t="s">
        <v>1734</v>
      </c>
      <c r="L8" s="383"/>
      <c r="M8" s="383"/>
      <c r="N8" s="383"/>
      <c r="O8" s="383"/>
      <c r="P8" s="380"/>
      <c r="Q8" s="380"/>
      <c r="R8" s="380"/>
      <c r="S8" s="380"/>
      <c r="T8" s="380"/>
      <c r="U8" s="380"/>
      <c r="V8" s="380"/>
      <c r="W8" s="380"/>
      <c r="X8" s="380"/>
      <c r="Y8" s="380"/>
      <c r="Z8" s="380"/>
      <c r="AA8" s="380"/>
      <c r="AB8" s="383"/>
      <c r="AC8" s="380"/>
      <c r="AD8" s="380"/>
      <c r="AE8" s="380"/>
      <c r="AF8" s="380"/>
      <c r="AG8" s="380"/>
      <c r="AH8" s="380"/>
      <c r="AI8" s="380"/>
      <c r="AJ8" s="380"/>
      <c r="AK8" s="369"/>
      <c r="AL8" s="372"/>
      <c r="AM8" s="372"/>
      <c r="AN8" s="369"/>
    </row>
    <row r="9" spans="1:40" s="378" customFormat="1" x14ac:dyDescent="0.25">
      <c r="B9" s="380"/>
      <c r="C9" s="380"/>
      <c r="D9" s="381"/>
      <c r="E9" s="384"/>
      <c r="F9" s="384"/>
      <c r="G9" s="384"/>
      <c r="H9" s="384"/>
      <c r="I9" s="385" t="s">
        <v>0</v>
      </c>
      <c r="J9" s="386"/>
      <c r="K9" s="387" t="s">
        <v>309</v>
      </c>
      <c r="L9" s="383"/>
      <c r="M9" s="383"/>
      <c r="N9" s="383"/>
      <c r="O9" s="383"/>
      <c r="P9" s="380"/>
      <c r="Q9" s="380"/>
      <c r="R9" s="380"/>
      <c r="S9" s="380"/>
      <c r="T9" s="380"/>
      <c r="U9" s="380"/>
      <c r="V9" s="380"/>
      <c r="W9" s="380"/>
      <c r="X9" s="380"/>
      <c r="Y9" s="380"/>
      <c r="Z9" s="380"/>
      <c r="AA9" s="380"/>
      <c r="AB9" s="383"/>
      <c r="AC9" s="380"/>
      <c r="AD9" s="380"/>
      <c r="AE9" s="380"/>
      <c r="AF9" s="380"/>
      <c r="AG9" s="380"/>
      <c r="AH9" s="380"/>
      <c r="AI9" s="380"/>
      <c r="AJ9" s="380"/>
      <c r="AK9" s="369"/>
      <c r="AL9" s="372"/>
      <c r="AM9" s="372"/>
      <c r="AN9" s="369"/>
    </row>
    <row r="10" spans="1:40" s="378" customFormat="1" x14ac:dyDescent="0.25">
      <c r="B10" s="380"/>
      <c r="C10" s="380"/>
      <c r="D10" s="381"/>
      <c r="E10" s="384"/>
      <c r="F10" s="384"/>
      <c r="G10" s="384"/>
      <c r="H10" s="384"/>
      <c r="I10" s="385" t="s">
        <v>1</v>
      </c>
      <c r="J10" s="386"/>
      <c r="K10" s="387" t="s">
        <v>1315</v>
      </c>
      <c r="L10" s="383"/>
      <c r="M10" s="383"/>
      <c r="N10" s="383"/>
      <c r="O10" s="383"/>
      <c r="P10" s="380"/>
      <c r="Q10" s="380"/>
      <c r="R10" s="380"/>
      <c r="S10" s="380"/>
      <c r="T10" s="380"/>
      <c r="U10" s="380"/>
      <c r="V10" s="380"/>
      <c r="W10" s="380"/>
      <c r="X10" s="380"/>
      <c r="Y10" s="380"/>
      <c r="Z10" s="380"/>
      <c r="AA10" s="380"/>
      <c r="AB10" s="383"/>
      <c r="AC10" s="380"/>
      <c r="AD10" s="380"/>
      <c r="AE10" s="380"/>
      <c r="AF10" s="380"/>
      <c r="AG10" s="380"/>
      <c r="AH10" s="380"/>
      <c r="AI10" s="380"/>
      <c r="AJ10" s="380"/>
      <c r="AK10" s="369"/>
      <c r="AL10" s="372"/>
      <c r="AM10" s="372"/>
      <c r="AN10" s="369"/>
    </row>
    <row r="11" spans="1:40" s="378" customFormat="1" x14ac:dyDescent="0.25">
      <c r="B11" s="380"/>
      <c r="C11" s="380"/>
      <c r="D11" s="381"/>
      <c r="E11" s="384"/>
      <c r="F11" s="384"/>
      <c r="G11" s="384"/>
      <c r="H11" s="384"/>
      <c r="I11" s="385" t="s">
        <v>1553</v>
      </c>
      <c r="J11" s="380"/>
      <c r="K11" s="387" t="s">
        <v>1315</v>
      </c>
      <c r="L11" s="383"/>
      <c r="M11" s="383"/>
      <c r="N11" s="383"/>
      <c r="O11" s="383"/>
      <c r="P11" s="380"/>
      <c r="Q11" s="380"/>
      <c r="R11" s="380"/>
      <c r="S11" s="380"/>
      <c r="T11" s="380"/>
      <c r="U11" s="380"/>
      <c r="V11" s="380"/>
      <c r="W11" s="380"/>
      <c r="X11" s="380"/>
      <c r="Y11" s="380"/>
      <c r="Z11" s="380"/>
      <c r="AA11" s="380"/>
      <c r="AB11" s="383"/>
      <c r="AC11" s="380"/>
      <c r="AD11" s="380"/>
      <c r="AE11" s="380"/>
      <c r="AF11" s="380"/>
      <c r="AG11" s="380"/>
      <c r="AH11" s="380"/>
      <c r="AI11" s="380"/>
      <c r="AJ11" s="380"/>
      <c r="AK11" s="369"/>
      <c r="AL11" s="372"/>
      <c r="AM11" s="372"/>
      <c r="AN11" s="369"/>
    </row>
    <row r="12" spans="1:40" s="378" customFormat="1" x14ac:dyDescent="0.25">
      <c r="B12" s="380"/>
      <c r="C12" s="380"/>
      <c r="D12" s="381"/>
      <c r="E12" s="384"/>
      <c r="F12" s="384"/>
      <c r="G12" s="384"/>
      <c r="H12" s="384"/>
      <c r="I12" s="384"/>
      <c r="J12" s="380"/>
      <c r="K12" s="388"/>
      <c r="L12" s="383"/>
      <c r="M12" s="383"/>
      <c r="N12" s="383"/>
      <c r="O12" s="383"/>
      <c r="P12" s="380"/>
      <c r="Q12" s="380"/>
      <c r="R12" s="380"/>
      <c r="S12" s="380"/>
      <c r="T12" s="380"/>
      <c r="U12" s="380"/>
      <c r="V12" s="380"/>
      <c r="W12" s="380"/>
      <c r="X12" s="380"/>
      <c r="Y12" s="380"/>
      <c r="Z12" s="380"/>
      <c r="AA12" s="380"/>
      <c r="AB12" s="383"/>
      <c r="AC12" s="380"/>
      <c r="AD12" s="380"/>
      <c r="AE12" s="380"/>
      <c r="AF12" s="380"/>
      <c r="AG12" s="380"/>
      <c r="AH12" s="380"/>
      <c r="AI12" s="380"/>
      <c r="AJ12" s="380"/>
      <c r="AK12" s="369"/>
      <c r="AL12" s="372"/>
      <c r="AM12" s="372"/>
      <c r="AN12" s="369"/>
    </row>
    <row r="13" spans="1:40" s="378" customFormat="1" x14ac:dyDescent="0.25">
      <c r="B13" s="380"/>
      <c r="C13" s="380"/>
      <c r="D13" s="380"/>
      <c r="E13" s="384"/>
      <c r="F13" s="384"/>
      <c r="G13" s="384"/>
      <c r="H13" s="384"/>
      <c r="I13" s="384"/>
      <c r="J13" s="380"/>
      <c r="K13" s="382"/>
      <c r="L13" s="380"/>
      <c r="M13" s="380"/>
      <c r="N13" s="389"/>
      <c r="O13" s="380"/>
      <c r="P13" s="380"/>
      <c r="Q13" s="380"/>
      <c r="R13" s="380"/>
      <c r="S13" s="380"/>
      <c r="T13" s="380"/>
      <c r="U13" s="380"/>
      <c r="V13" s="380"/>
      <c r="W13" s="380"/>
      <c r="X13" s="380"/>
      <c r="Y13" s="380"/>
      <c r="Z13" s="380"/>
      <c r="AA13" s="380"/>
      <c r="AB13" s="380"/>
      <c r="AC13" s="380"/>
      <c r="AD13" s="380"/>
      <c r="AE13" s="380"/>
      <c r="AF13" s="380"/>
      <c r="AG13" s="380"/>
      <c r="AH13" s="380"/>
      <c r="AI13" s="380"/>
      <c r="AJ13" s="380"/>
      <c r="AK13" s="369"/>
      <c r="AL13" s="372"/>
      <c r="AM13" s="372"/>
      <c r="AN13" s="369"/>
    </row>
    <row r="14" spans="1:40" s="378" customFormat="1" ht="12" customHeight="1" x14ac:dyDescent="0.25">
      <c r="B14" s="380"/>
      <c r="C14" s="380"/>
      <c r="D14" s="380"/>
      <c r="E14" s="384"/>
      <c r="F14" s="384"/>
      <c r="G14" s="384"/>
      <c r="H14" s="640" t="s">
        <v>1268</v>
      </c>
      <c r="I14" s="641"/>
      <c r="J14" s="380"/>
      <c r="K14" s="644">
        <v>44551</v>
      </c>
      <c r="L14" s="380"/>
      <c r="M14" s="380"/>
      <c r="N14" s="380"/>
      <c r="O14" s="380"/>
      <c r="P14" s="380"/>
      <c r="Q14" s="380"/>
      <c r="R14" s="380"/>
      <c r="S14" s="380"/>
      <c r="T14" s="380"/>
      <c r="U14" s="380"/>
      <c r="V14" s="380"/>
      <c r="W14" s="380"/>
      <c r="X14" s="380"/>
      <c r="Y14" s="380"/>
      <c r="Z14" s="380"/>
      <c r="AA14" s="380"/>
      <c r="AB14" s="380"/>
      <c r="AC14" s="380"/>
      <c r="AD14" s="380"/>
      <c r="AE14" s="380"/>
      <c r="AF14" s="380"/>
      <c r="AG14" s="380"/>
      <c r="AH14" s="380"/>
      <c r="AI14" s="380"/>
      <c r="AJ14" s="380"/>
      <c r="AK14" s="369"/>
      <c r="AL14" s="372"/>
      <c r="AM14" s="372"/>
      <c r="AN14" s="369"/>
    </row>
    <row r="15" spans="1:40" s="378" customFormat="1" ht="12.75" customHeight="1" x14ac:dyDescent="0.25">
      <c r="B15" s="380"/>
      <c r="C15" s="380"/>
      <c r="D15" s="380"/>
      <c r="E15" s="384"/>
      <c r="F15" s="384"/>
      <c r="G15" s="384"/>
      <c r="H15" s="642"/>
      <c r="I15" s="643"/>
      <c r="J15" s="380"/>
      <c r="K15" s="645"/>
      <c r="L15" s="380"/>
      <c r="M15" s="380"/>
      <c r="N15" s="380"/>
      <c r="O15" s="380"/>
      <c r="P15" s="380"/>
      <c r="Q15" s="380"/>
      <c r="R15" s="380"/>
      <c r="S15" s="380"/>
      <c r="T15" s="380"/>
      <c r="U15" s="380"/>
      <c r="V15" s="380"/>
      <c r="W15" s="380"/>
      <c r="X15" s="380"/>
      <c r="Y15" s="380"/>
      <c r="Z15" s="380"/>
      <c r="AA15" s="380"/>
      <c r="AB15" s="380"/>
      <c r="AC15" s="380"/>
      <c r="AD15" s="380"/>
      <c r="AE15" s="380"/>
      <c r="AF15" s="380"/>
      <c r="AG15" s="380"/>
      <c r="AH15" s="380"/>
      <c r="AI15" s="380"/>
      <c r="AJ15" s="380"/>
      <c r="AK15" s="369"/>
      <c r="AL15" s="372"/>
      <c r="AM15" s="372"/>
      <c r="AN15" s="369"/>
    </row>
    <row r="16" spans="1:40" s="378" customFormat="1" x14ac:dyDescent="0.25">
      <c r="B16" s="380"/>
      <c r="C16" s="380"/>
      <c r="D16" s="380"/>
      <c r="E16" s="384"/>
      <c r="F16" s="384"/>
      <c r="G16" s="384"/>
      <c r="H16" s="384"/>
      <c r="I16" s="390"/>
      <c r="J16" s="380"/>
      <c r="K16" s="382"/>
      <c r="L16" s="382"/>
      <c r="M16" s="380"/>
      <c r="N16" s="380"/>
      <c r="O16" s="380"/>
      <c r="P16" s="380"/>
      <c r="Q16" s="380"/>
      <c r="R16" s="380"/>
      <c r="S16" s="380"/>
      <c r="T16" s="380"/>
      <c r="U16" s="380"/>
      <c r="V16" s="380"/>
      <c r="W16" s="380"/>
      <c r="X16" s="380"/>
      <c r="Y16" s="380"/>
      <c r="Z16" s="380"/>
      <c r="AA16" s="380"/>
      <c r="AB16" s="380"/>
      <c r="AC16" s="380"/>
      <c r="AD16" s="380"/>
      <c r="AE16" s="380"/>
      <c r="AF16" s="380"/>
      <c r="AG16" s="380"/>
      <c r="AH16" s="380"/>
      <c r="AI16" s="380"/>
      <c r="AJ16" s="380"/>
      <c r="AK16" s="369"/>
      <c r="AL16" s="372"/>
      <c r="AM16" s="372"/>
      <c r="AN16" s="369"/>
    </row>
    <row r="17" spans="1:41" s="378" customFormat="1" ht="122.25" customHeight="1" x14ac:dyDescent="0.25">
      <c r="B17" s="380"/>
      <c r="C17" s="380"/>
      <c r="D17" s="381"/>
      <c r="E17" s="384"/>
      <c r="F17" s="615" t="s">
        <v>1615</v>
      </c>
      <c r="G17" s="391"/>
      <c r="H17" s="652" t="s">
        <v>1286</v>
      </c>
      <c r="I17" s="653"/>
      <c r="J17" s="392"/>
      <c r="K17" s="620" t="s">
        <v>1793</v>
      </c>
      <c r="L17" s="621"/>
      <c r="M17" s="621"/>
      <c r="N17" s="621"/>
      <c r="O17" s="621"/>
      <c r="P17" s="621"/>
      <c r="Q17" s="621"/>
      <c r="R17" s="621"/>
      <c r="S17" s="621"/>
      <c r="T17" s="621"/>
      <c r="U17" s="621"/>
      <c r="V17" s="621"/>
      <c r="W17" s="621"/>
      <c r="X17" s="621"/>
      <c r="Y17" s="621"/>
      <c r="Z17" s="621"/>
      <c r="AA17" s="621"/>
      <c r="AB17" s="621"/>
      <c r="AC17" s="621"/>
      <c r="AD17" s="621"/>
      <c r="AE17" s="621"/>
      <c r="AF17" s="621"/>
      <c r="AG17" s="621"/>
      <c r="AH17" s="621"/>
      <c r="AI17" s="621"/>
      <c r="AJ17" s="622"/>
      <c r="AK17" s="369"/>
      <c r="AL17" s="372"/>
      <c r="AM17" s="372"/>
      <c r="AN17" s="369"/>
    </row>
    <row r="18" spans="1:41" s="378" customFormat="1" ht="75" hidden="1" customHeight="1" x14ac:dyDescent="0.25">
      <c r="B18" s="380"/>
      <c r="C18" s="380"/>
      <c r="D18" s="381"/>
      <c r="E18" s="384"/>
      <c r="F18" s="616"/>
      <c r="G18" s="384"/>
      <c r="H18" s="654"/>
      <c r="I18" s="655"/>
      <c r="J18" s="393"/>
      <c r="K18" s="620"/>
      <c r="L18" s="621"/>
      <c r="M18" s="621"/>
      <c r="N18" s="621"/>
      <c r="O18" s="621"/>
      <c r="P18" s="621"/>
      <c r="Q18" s="621"/>
      <c r="R18" s="621"/>
      <c r="S18" s="621"/>
      <c r="T18" s="621"/>
      <c r="U18" s="621"/>
      <c r="V18" s="621"/>
      <c r="W18" s="621"/>
      <c r="X18" s="621"/>
      <c r="Y18" s="621"/>
      <c r="Z18" s="621"/>
      <c r="AA18" s="621"/>
      <c r="AB18" s="621"/>
      <c r="AC18" s="621"/>
      <c r="AD18" s="621"/>
      <c r="AE18" s="621"/>
      <c r="AF18" s="621"/>
      <c r="AG18" s="621"/>
      <c r="AH18" s="621"/>
      <c r="AI18" s="621"/>
      <c r="AJ18" s="622"/>
      <c r="AK18" s="369"/>
      <c r="AL18" s="372"/>
      <c r="AM18" s="372"/>
      <c r="AN18" s="369"/>
    </row>
    <row r="19" spans="1:41" s="378" customFormat="1" ht="19.5" customHeight="1" x14ac:dyDescent="0.25">
      <c r="B19" s="380"/>
      <c r="C19" s="380"/>
      <c r="D19" s="381"/>
      <c r="E19" s="384"/>
      <c r="F19" s="616"/>
      <c r="G19" s="384"/>
      <c r="H19" s="384"/>
      <c r="I19" s="394"/>
      <c r="J19" s="382"/>
      <c r="K19" s="623"/>
      <c r="L19" s="623"/>
      <c r="M19" s="623"/>
      <c r="N19" s="623"/>
      <c r="O19" s="623"/>
      <c r="P19" s="623"/>
      <c r="Q19" s="623"/>
      <c r="R19" s="623"/>
      <c r="S19" s="623"/>
      <c r="T19" s="623"/>
      <c r="U19" s="623"/>
      <c r="V19" s="623"/>
      <c r="W19" s="623"/>
      <c r="X19" s="623"/>
      <c r="Y19" s="623"/>
      <c r="Z19" s="623"/>
      <c r="AA19" s="623"/>
      <c r="AB19" s="623"/>
      <c r="AC19" s="623"/>
      <c r="AD19" s="623"/>
      <c r="AE19" s="623"/>
      <c r="AF19" s="623"/>
      <c r="AG19" s="623"/>
      <c r="AH19" s="623"/>
      <c r="AI19" s="623"/>
      <c r="AJ19" s="624"/>
      <c r="AK19" s="369"/>
      <c r="AL19" s="372"/>
      <c r="AM19" s="372"/>
      <c r="AN19" s="369"/>
    </row>
    <row r="20" spans="1:41" s="378" customFormat="1" ht="108.75" customHeight="1" x14ac:dyDescent="0.25">
      <c r="B20" s="380"/>
      <c r="C20" s="380"/>
      <c r="D20" s="381"/>
      <c r="E20" s="384"/>
      <c r="F20" s="616"/>
      <c r="G20" s="384"/>
      <c r="H20" s="652" t="s">
        <v>1285</v>
      </c>
      <c r="I20" s="653"/>
      <c r="J20" s="392"/>
      <c r="K20" s="620" t="s">
        <v>1794</v>
      </c>
      <c r="L20" s="621"/>
      <c r="M20" s="621"/>
      <c r="N20" s="621"/>
      <c r="O20" s="621"/>
      <c r="P20" s="621"/>
      <c r="Q20" s="621"/>
      <c r="R20" s="621"/>
      <c r="S20" s="621"/>
      <c r="T20" s="621"/>
      <c r="U20" s="621"/>
      <c r="V20" s="621"/>
      <c r="W20" s="621"/>
      <c r="X20" s="621"/>
      <c r="Y20" s="621"/>
      <c r="Z20" s="621"/>
      <c r="AA20" s="621"/>
      <c r="AB20" s="621"/>
      <c r="AC20" s="621"/>
      <c r="AD20" s="621"/>
      <c r="AE20" s="621"/>
      <c r="AF20" s="621"/>
      <c r="AG20" s="621"/>
      <c r="AH20" s="621"/>
      <c r="AI20" s="621"/>
      <c r="AJ20" s="622"/>
      <c r="AK20" s="369"/>
      <c r="AL20" s="372"/>
      <c r="AM20" s="372"/>
      <c r="AN20" s="369"/>
    </row>
    <row r="21" spans="1:41" s="378" customFormat="1" ht="80.25" hidden="1" customHeight="1" x14ac:dyDescent="0.25">
      <c r="B21" s="380"/>
      <c r="C21" s="380"/>
      <c r="D21" s="381"/>
      <c r="E21" s="384"/>
      <c r="F21" s="616"/>
      <c r="G21" s="384"/>
      <c r="H21" s="654"/>
      <c r="I21" s="655"/>
      <c r="J21" s="393"/>
      <c r="K21" s="620" t="s">
        <v>1681</v>
      </c>
      <c r="L21" s="621"/>
      <c r="M21" s="621"/>
      <c r="N21" s="621"/>
      <c r="O21" s="621"/>
      <c r="P21" s="621"/>
      <c r="Q21" s="621"/>
      <c r="R21" s="621"/>
      <c r="S21" s="621"/>
      <c r="T21" s="621"/>
      <c r="U21" s="621"/>
      <c r="V21" s="621"/>
      <c r="W21" s="621"/>
      <c r="X21" s="621"/>
      <c r="Y21" s="621"/>
      <c r="Z21" s="621"/>
      <c r="AA21" s="621"/>
      <c r="AB21" s="621"/>
      <c r="AC21" s="621"/>
      <c r="AD21" s="621"/>
      <c r="AE21" s="621"/>
      <c r="AF21" s="621"/>
      <c r="AG21" s="621"/>
      <c r="AH21" s="621"/>
      <c r="AI21" s="621"/>
      <c r="AJ21" s="622"/>
      <c r="AK21" s="369"/>
      <c r="AL21" s="372"/>
      <c r="AM21" s="372"/>
      <c r="AN21" s="369"/>
    </row>
    <row r="22" spans="1:41" s="378" customFormat="1" x14ac:dyDescent="0.25">
      <c r="B22" s="380"/>
      <c r="C22" s="380"/>
      <c r="D22" s="381"/>
      <c r="E22" s="384"/>
      <c r="F22" s="616"/>
      <c r="G22" s="384"/>
      <c r="H22" s="384"/>
      <c r="I22" s="394"/>
      <c r="J22" s="382"/>
      <c r="K22" s="623"/>
      <c r="L22" s="623"/>
      <c r="M22" s="623"/>
      <c r="N22" s="623"/>
      <c r="O22" s="623"/>
      <c r="P22" s="623"/>
      <c r="Q22" s="623"/>
      <c r="R22" s="623"/>
      <c r="S22" s="623"/>
      <c r="T22" s="623"/>
      <c r="U22" s="623"/>
      <c r="V22" s="623"/>
      <c r="W22" s="623"/>
      <c r="X22" s="623"/>
      <c r="Y22" s="623"/>
      <c r="Z22" s="623"/>
      <c r="AA22" s="623"/>
      <c r="AB22" s="623"/>
      <c r="AC22" s="623"/>
      <c r="AD22" s="623"/>
      <c r="AE22" s="623"/>
      <c r="AF22" s="623"/>
      <c r="AG22" s="623"/>
      <c r="AH22" s="623"/>
      <c r="AI22" s="623"/>
      <c r="AJ22" s="624"/>
      <c r="AK22" s="369"/>
      <c r="AL22" s="372"/>
      <c r="AM22" s="372"/>
      <c r="AN22" s="369"/>
    </row>
    <row r="23" spans="1:41" s="378" customFormat="1" ht="128.25" customHeight="1" x14ac:dyDescent="0.25">
      <c r="B23" s="380"/>
      <c r="C23" s="380"/>
      <c r="D23" s="381"/>
      <c r="E23" s="384"/>
      <c r="F23" s="616"/>
      <c r="G23" s="384"/>
      <c r="H23" s="652" t="s">
        <v>1614</v>
      </c>
      <c r="I23" s="653"/>
      <c r="J23" s="392"/>
      <c r="K23" s="626" t="s">
        <v>1795</v>
      </c>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8"/>
      <c r="AK23" s="369"/>
      <c r="AL23" s="372"/>
      <c r="AM23" s="372"/>
      <c r="AN23" s="369"/>
    </row>
    <row r="24" spans="1:41" s="378" customFormat="1" x14ac:dyDescent="0.25">
      <c r="A24" s="378">
        <v>1</v>
      </c>
      <c r="B24" s="380"/>
      <c r="C24" s="380"/>
      <c r="D24" s="381"/>
      <c r="E24" s="384"/>
      <c r="F24" s="617"/>
      <c r="G24" s="395"/>
      <c r="H24" s="654"/>
      <c r="I24" s="655"/>
      <c r="J24" s="393"/>
      <c r="K24" s="629"/>
      <c r="L24" s="630"/>
      <c r="M24" s="630"/>
      <c r="N24" s="630"/>
      <c r="O24" s="630"/>
      <c r="P24" s="630"/>
      <c r="Q24" s="630"/>
      <c r="R24" s="630"/>
      <c r="S24" s="630"/>
      <c r="T24" s="630"/>
      <c r="U24" s="630"/>
      <c r="V24" s="630"/>
      <c r="W24" s="630"/>
      <c r="X24" s="630"/>
      <c r="Y24" s="630"/>
      <c r="Z24" s="630"/>
      <c r="AA24" s="630"/>
      <c r="AB24" s="630"/>
      <c r="AC24" s="630"/>
      <c r="AD24" s="630"/>
      <c r="AE24" s="630"/>
      <c r="AF24" s="630"/>
      <c r="AG24" s="630"/>
      <c r="AH24" s="630"/>
      <c r="AI24" s="630"/>
      <c r="AJ24" s="631"/>
      <c r="AK24" s="369"/>
      <c r="AL24" s="372"/>
      <c r="AM24" s="372"/>
      <c r="AN24" s="369"/>
    </row>
    <row r="25" spans="1:41" s="378" customFormat="1" x14ac:dyDescent="0.25">
      <c r="B25" s="380"/>
      <c r="C25" s="380"/>
      <c r="D25" s="380"/>
      <c r="E25" s="380"/>
      <c r="F25" s="382"/>
      <c r="G25" s="382"/>
      <c r="H25" s="382"/>
      <c r="I25" s="382"/>
      <c r="J25" s="380"/>
      <c r="K25" s="382"/>
      <c r="L25" s="382"/>
      <c r="M25" s="382"/>
      <c r="N25" s="382"/>
      <c r="O25" s="382"/>
      <c r="P25" s="382"/>
      <c r="Q25" s="382"/>
      <c r="R25" s="382"/>
      <c r="S25" s="380"/>
      <c r="T25" s="380"/>
      <c r="U25" s="380"/>
      <c r="V25" s="380"/>
      <c r="W25" s="380"/>
      <c r="X25" s="380"/>
      <c r="Y25" s="380"/>
      <c r="Z25" s="380"/>
      <c r="AA25" s="380"/>
      <c r="AB25" s="380"/>
      <c r="AC25" s="380"/>
      <c r="AD25" s="380"/>
      <c r="AE25" s="380"/>
      <c r="AF25" s="380"/>
      <c r="AG25" s="380"/>
      <c r="AH25" s="380"/>
      <c r="AI25" s="380"/>
      <c r="AJ25" s="380"/>
      <c r="AK25" s="369"/>
      <c r="AL25" s="372"/>
      <c r="AM25" s="372"/>
      <c r="AN25" s="369"/>
    </row>
    <row r="26" spans="1:41" s="378" customFormat="1" x14ac:dyDescent="0.25">
      <c r="B26" s="380"/>
      <c r="C26" s="380"/>
      <c r="D26" s="381"/>
      <c r="E26" s="396"/>
      <c r="F26" s="397"/>
      <c r="G26" s="397"/>
      <c r="H26" s="656" t="s">
        <v>1616</v>
      </c>
      <c r="I26" s="657"/>
      <c r="J26" s="657"/>
      <c r="K26" s="657"/>
      <c r="L26" s="657"/>
      <c r="M26" s="657"/>
      <c r="N26" s="657"/>
      <c r="O26" s="657"/>
      <c r="P26" s="657"/>
      <c r="Q26" s="657"/>
      <c r="R26" s="657"/>
      <c r="S26" s="657"/>
      <c r="T26" s="657"/>
      <c r="U26" s="657"/>
      <c r="V26" s="657"/>
      <c r="W26" s="657"/>
      <c r="X26" s="657"/>
      <c r="Y26" s="657"/>
      <c r="Z26" s="657"/>
      <c r="AA26" s="657"/>
      <c r="AB26" s="657"/>
      <c r="AC26" s="657"/>
      <c r="AD26" s="657"/>
      <c r="AE26" s="657"/>
      <c r="AF26" s="657"/>
      <c r="AG26" s="657"/>
      <c r="AH26" s="657"/>
      <c r="AI26" s="657"/>
      <c r="AJ26" s="658"/>
      <c r="AK26" s="398"/>
      <c r="AL26" s="353"/>
      <c r="AM26" s="353"/>
      <c r="AN26" s="398"/>
      <c r="AO26" s="399"/>
    </row>
    <row r="27" spans="1:41" s="378" customFormat="1" ht="15" customHeight="1" x14ac:dyDescent="0.25">
      <c r="B27" s="380"/>
      <c r="C27" s="380"/>
      <c r="D27" s="381"/>
      <c r="E27" s="396"/>
      <c r="F27" s="618" t="s">
        <v>1271</v>
      </c>
      <c r="G27" s="399"/>
      <c r="H27" s="647" t="s">
        <v>3</v>
      </c>
      <c r="I27" s="648"/>
      <c r="J27" s="399"/>
      <c r="K27" s="646" t="s">
        <v>312</v>
      </c>
      <c r="L27" s="399"/>
      <c r="M27" s="651" t="s">
        <v>1273</v>
      </c>
      <c r="N27" s="397"/>
      <c r="O27" s="633" t="s">
        <v>1808</v>
      </c>
      <c r="P27" s="397"/>
      <c r="Q27" s="634" t="s">
        <v>1275</v>
      </c>
      <c r="R27" s="634"/>
      <c r="S27" s="634"/>
      <c r="T27" s="634"/>
      <c r="U27" s="397"/>
      <c r="V27" s="614" t="s">
        <v>1653</v>
      </c>
      <c r="W27" s="397"/>
      <c r="X27" s="613" t="s">
        <v>1537</v>
      </c>
      <c r="Y27" s="613" t="s">
        <v>1539</v>
      </c>
      <c r="Z27" s="397"/>
      <c r="AA27" s="397"/>
      <c r="AB27" s="637" t="s">
        <v>1303</v>
      </c>
      <c r="AC27" s="384"/>
      <c r="AD27" s="613" t="s">
        <v>315</v>
      </c>
      <c r="AE27" s="400"/>
      <c r="AF27" s="625" t="s">
        <v>1577</v>
      </c>
      <c r="AG27" s="614"/>
      <c r="AH27" s="614"/>
      <c r="AI27" s="614"/>
      <c r="AJ27" s="614"/>
      <c r="AK27" s="398"/>
      <c r="AL27" s="632" t="s">
        <v>1274</v>
      </c>
      <c r="AM27" s="632" t="s">
        <v>1807</v>
      </c>
      <c r="AN27" s="613" t="s">
        <v>1682</v>
      </c>
      <c r="AO27" s="613" t="s">
        <v>1683</v>
      </c>
    </row>
    <row r="28" spans="1:41" s="378" customFormat="1" ht="19.5" customHeight="1" x14ac:dyDescent="0.25">
      <c r="B28" s="380"/>
      <c r="C28" s="380"/>
      <c r="D28" s="381"/>
      <c r="E28" s="396"/>
      <c r="F28" s="619"/>
      <c r="G28" s="399"/>
      <c r="H28" s="649"/>
      <c r="I28" s="650"/>
      <c r="J28" s="399"/>
      <c r="K28" s="625"/>
      <c r="L28" s="399"/>
      <c r="M28" s="651"/>
      <c r="N28" s="401"/>
      <c r="O28" s="614"/>
      <c r="P28" s="402"/>
      <c r="Q28" s="634"/>
      <c r="R28" s="634"/>
      <c r="S28" s="634"/>
      <c r="T28" s="634"/>
      <c r="U28" s="402"/>
      <c r="V28" s="614"/>
      <c r="W28" s="402"/>
      <c r="X28" s="613"/>
      <c r="Y28" s="613"/>
      <c r="Z28" s="402"/>
      <c r="AA28" s="402"/>
      <c r="AB28" s="637"/>
      <c r="AC28" s="402"/>
      <c r="AD28" s="613"/>
      <c r="AE28" s="400"/>
      <c r="AF28" s="403" t="s">
        <v>1575</v>
      </c>
      <c r="AG28" s="404"/>
      <c r="AH28" s="403" t="s">
        <v>382</v>
      </c>
      <c r="AI28" s="404"/>
      <c r="AJ28" s="405" t="s">
        <v>1576</v>
      </c>
      <c r="AK28" s="404"/>
      <c r="AL28" s="632"/>
      <c r="AM28" s="632"/>
      <c r="AN28" s="614"/>
      <c r="AO28" s="613"/>
    </row>
    <row r="29" spans="1:41" s="378" customFormat="1" ht="214.5" customHeight="1" x14ac:dyDescent="0.25">
      <c r="B29" s="380"/>
      <c r="C29" s="380"/>
      <c r="D29" s="381"/>
      <c r="E29" s="396"/>
      <c r="F29" s="406" t="s">
        <v>1538</v>
      </c>
      <c r="G29" s="407"/>
      <c r="H29" s="664" t="s">
        <v>1737</v>
      </c>
      <c r="I29" s="665"/>
      <c r="J29" s="407"/>
      <c r="K29" s="408" t="str">
        <f>IF(H29="","",VLOOKUP(H29,DATOS!$A$2:$B$17,2,0))</f>
        <v>Acercar el ICBF a la ciudadanía, a través del acceso a la información, los servicios y el impulso a la participación ciudadana.</v>
      </c>
      <c r="L29" s="407"/>
      <c r="M29" s="409" t="s">
        <v>1815</v>
      </c>
      <c r="N29" s="407"/>
      <c r="O29" s="409" t="s">
        <v>1816</v>
      </c>
      <c r="P29" s="410"/>
      <c r="Q29" s="610"/>
      <c r="R29" s="611"/>
      <c r="S29" s="611"/>
      <c r="T29" s="612"/>
      <c r="U29" s="411"/>
      <c r="V29" s="411" t="s">
        <v>1652</v>
      </c>
      <c r="W29" s="412"/>
      <c r="X29" s="413" t="s">
        <v>1788</v>
      </c>
      <c r="Y29" s="412" t="s">
        <v>1789</v>
      </c>
      <c r="Z29" s="412"/>
      <c r="AA29" s="414">
        <v>1</v>
      </c>
      <c r="AB29" s="415" t="str">
        <f>IF(O29="","",IF(F29=DATOS!$BL$5,CONCATENATE(VLOOKUP(H29,DATOS!$A$2:$C$17,3,0),"-SGSST",AA29),IF(F29=DATOS!$BL$4,CONCATENATE(VLOOKUP(H29,DATOS!$A$2:$C$17,3,0),AA29,"+"),IF(F29=DATOS!$BL$3,CONCATENATE(VLOOKUP(H29,DATOS!$A$2:$C$17,3,0),AA29,"-AMB"),(CONCATENATE(VLOOKUP(H29,DATOS!$A$2:$C$17,3,0),AA29))))))</f>
        <v>RC1+</v>
      </c>
      <c r="AC29" s="416"/>
      <c r="AD29" s="417" t="s">
        <v>1817</v>
      </c>
      <c r="AE29" s="407"/>
      <c r="AF29" s="418" t="s">
        <v>1790</v>
      </c>
      <c r="AG29" s="419"/>
      <c r="AH29" s="418" t="s">
        <v>1790</v>
      </c>
      <c r="AI29" s="420"/>
      <c r="AJ29" s="421"/>
      <c r="AK29" s="352"/>
      <c r="AL29" s="353" t="str">
        <f>O29</f>
        <v>Uso indebido de la información reservada y clasificada en beneficio de terceros</v>
      </c>
      <c r="AM29" s="422" t="s">
        <v>1818</v>
      </c>
      <c r="AN29" s="422" t="s">
        <v>1818</v>
      </c>
      <c r="AO29" s="423"/>
    </row>
    <row r="30" spans="1:41" s="378" customFormat="1" ht="214.5" customHeight="1" x14ac:dyDescent="0.25">
      <c r="B30" s="380"/>
      <c r="C30" s="380"/>
      <c r="D30" s="381"/>
      <c r="E30" s="396"/>
      <c r="F30" s="406" t="s">
        <v>1538</v>
      </c>
      <c r="G30" s="407"/>
      <c r="H30" s="664" t="s">
        <v>1735</v>
      </c>
      <c r="I30" s="665"/>
      <c r="J30" s="407"/>
      <c r="K30" s="408" t="str">
        <f>IF(H30="","",VLOOKUP(H30,DATOS!$A$2:$B$17,2,0))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0" s="407"/>
      <c r="M30" s="553" t="s">
        <v>1841</v>
      </c>
      <c r="N30" s="407"/>
      <c r="O30" s="554" t="s">
        <v>1842</v>
      </c>
      <c r="P30" s="410"/>
      <c r="Q30" s="610"/>
      <c r="R30" s="611"/>
      <c r="S30" s="611"/>
      <c r="T30" s="612"/>
      <c r="U30" s="411"/>
      <c r="V30" s="411" t="s">
        <v>1652</v>
      </c>
      <c r="W30" s="412"/>
      <c r="X30" s="413" t="s">
        <v>1788</v>
      </c>
      <c r="Y30" s="412" t="s">
        <v>1789</v>
      </c>
      <c r="Z30" s="412"/>
      <c r="AA30" s="414">
        <v>1</v>
      </c>
      <c r="AB30" s="415" t="str">
        <f>IF(O30="","",IF(F30=DATOS!$BL$5,CONCATENATE(VLOOKUP(H30,DATOS!$A$2:$C$17,3,0),"-SGSST",AA30),IF(F30=DATOS!$BL$4,CONCATENATE(VLOOKUP(H30,DATOS!$A$2:$C$17,3,0),AA30,"+"),IF(F30=DATOS!$BL$3,CONCATENATE(VLOOKUP(H30,DATOS!$A$2:$C$17,3,0),AA30,"-AMB"),(CONCATENATE(VLOOKUP(H30,DATOS!$A$2:$C$17,3,0),AA30))))))</f>
        <v>PR1+</v>
      </c>
      <c r="AC30" s="416"/>
      <c r="AD30" s="555" t="s">
        <v>1847</v>
      </c>
      <c r="AE30" s="407"/>
      <c r="AF30" s="426"/>
      <c r="AG30" s="427"/>
      <c r="AH30" s="426"/>
      <c r="AI30" s="428"/>
      <c r="AJ30" s="421" t="s">
        <v>1790</v>
      </c>
      <c r="AK30" s="428"/>
      <c r="AL30" s="353" t="str">
        <f>O30</f>
        <v>Decisiones no correspondientes al acervo probatorio debido a que la defensoría de Familia adopta decisiones que no responde a la realidad probatoria y fáctica.</v>
      </c>
      <c r="AM30" s="429" t="str">
        <f>M30</f>
        <v xml:space="preserve">Falta de apropiación en los Defensores de Familia   de  los procesos de  formación  que se realizan a los profesionales.
Omisión en los deberes o responsabilidades de los servidores públicos. (autoformación y normatividad)
Inasistencia de los Servidores Públicos a las actividades de asistencia técnica. </v>
      </c>
      <c r="AN30" s="430" t="s">
        <v>1848</v>
      </c>
      <c r="AO30" s="431" t="s">
        <v>1849</v>
      </c>
    </row>
    <row r="31" spans="1:41" s="378" customFormat="1" ht="214.5" customHeight="1" x14ac:dyDescent="0.25">
      <c r="B31" s="380"/>
      <c r="C31" s="380"/>
      <c r="D31" s="381"/>
      <c r="E31" s="396"/>
      <c r="F31" s="406" t="s">
        <v>1538</v>
      </c>
      <c r="G31" s="407"/>
      <c r="H31" s="664" t="s">
        <v>1735</v>
      </c>
      <c r="I31" s="665"/>
      <c r="J31" s="407"/>
      <c r="K31" s="408" t="str">
        <f>IF(H31="","",VLOOKUP(H31,DATOS!$A$2:$B$17,2,0))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1" s="407"/>
      <c r="M31" s="425" t="s">
        <v>1843</v>
      </c>
      <c r="N31" s="407"/>
      <c r="O31" s="409" t="s">
        <v>1844</v>
      </c>
      <c r="P31" s="410"/>
      <c r="Q31" s="432"/>
      <c r="R31" s="433"/>
      <c r="S31" s="433"/>
      <c r="T31" s="434"/>
      <c r="U31" s="411"/>
      <c r="V31" s="411" t="s">
        <v>1652</v>
      </c>
      <c r="W31" s="412"/>
      <c r="X31" s="413" t="s">
        <v>1788</v>
      </c>
      <c r="Y31" s="412" t="s">
        <v>1789</v>
      </c>
      <c r="Z31" s="412"/>
      <c r="AA31" s="414">
        <v>4</v>
      </c>
      <c r="AB31" s="415" t="str">
        <f>IF(O31="","",IF(F31=DATOS!$BL$5,CONCATENATE(VLOOKUP(H31,DATOS!$A$2:$C$17,3,0),"-SGSST",AA31),IF(F31=DATOS!$BL$4,CONCATENATE(VLOOKUP(H31,DATOS!$A$2:$C$17,3,0),AA31,"+"),IF(F31=DATOS!$BL$3,CONCATENATE(VLOOKUP(H31,DATOS!$A$2:$C$17,3,0),AA31,"-AMB"),(CONCATENATE(VLOOKUP(H31,DATOS!$A$2:$C$17,3,0),AA31))))))</f>
        <v>PR4+</v>
      </c>
      <c r="AC31" s="416"/>
      <c r="AD31" s="425" t="s">
        <v>1852</v>
      </c>
      <c r="AE31" s="407"/>
      <c r="AF31" s="435" t="s">
        <v>1790</v>
      </c>
      <c r="AG31" s="428"/>
      <c r="AH31" s="435" t="s">
        <v>1790</v>
      </c>
      <c r="AI31" s="428"/>
      <c r="AJ31" s="436"/>
      <c r="AK31" s="428"/>
      <c r="AL31" s="353" t="str">
        <f t="shared" ref="AL31:AL32" si="0">O31</f>
        <v>Sanciones disciplinarias o penales a la entidad o servidores involucrados por entes de control por decisiones irregulares debido a la aprobación de solicitudes de adopción.</v>
      </c>
      <c r="AM31" s="429" t="str">
        <f t="shared" ref="AM31:AM32" si="1">M31</f>
        <v>.-Falta de ética profesional
-Intereses personales
-Presión jerárquica
-Omisión del proceso, actividad o procedimiento.</v>
      </c>
      <c r="AN31" s="437" t="s">
        <v>1850</v>
      </c>
      <c r="AO31" s="437" t="s">
        <v>1851</v>
      </c>
    </row>
    <row r="32" spans="1:41" s="378" customFormat="1" ht="214.5" customHeight="1" x14ac:dyDescent="0.25">
      <c r="B32" s="380"/>
      <c r="C32" s="380"/>
      <c r="D32" s="381"/>
      <c r="E32" s="396"/>
      <c r="F32" s="406" t="s">
        <v>1538</v>
      </c>
      <c r="G32" s="407"/>
      <c r="H32" s="664" t="s">
        <v>1735</v>
      </c>
      <c r="I32" s="665"/>
      <c r="J32" s="407"/>
      <c r="K32" s="408" t="str">
        <f>IF(H32="","",VLOOKUP(H32,DATOS!$A$2:$B$17,2,0))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2" s="407"/>
      <c r="M32" s="438" t="s">
        <v>1845</v>
      </c>
      <c r="N32" s="407"/>
      <c r="O32" s="439" t="s">
        <v>1846</v>
      </c>
      <c r="P32" s="410"/>
      <c r="Q32" s="432"/>
      <c r="R32" s="433"/>
      <c r="S32" s="433"/>
      <c r="T32" s="434"/>
      <c r="U32" s="411"/>
      <c r="V32" s="411" t="s">
        <v>1652</v>
      </c>
      <c r="W32" s="412"/>
      <c r="X32" s="413" t="s">
        <v>1788</v>
      </c>
      <c r="Y32" s="412" t="s">
        <v>1789</v>
      </c>
      <c r="Z32" s="412"/>
      <c r="AA32" s="414">
        <v>5</v>
      </c>
      <c r="AB32" s="415" t="str">
        <f>IF(O32="","",IF(F32=DATOS!$BL$5,CONCATENATE(VLOOKUP(H32,DATOS!$A$2:$C$17,3,0),"-SGSST",AA32),IF(F32=DATOS!$BL$4,CONCATENATE(VLOOKUP(H32,DATOS!$A$2:$C$17,3,0),AA32,"+"),IF(F32=DATOS!$BL$3,CONCATENATE(VLOOKUP(H32,DATOS!$A$2:$C$17,3,0),AA32,"-AMB"),(CONCATENATE(VLOOKUP(H32,DATOS!$A$2:$C$17,3,0),AA32))))))</f>
        <v>PR5+</v>
      </c>
      <c r="AC32" s="416"/>
      <c r="AD32" s="438" t="s">
        <v>1853</v>
      </c>
      <c r="AE32" s="407"/>
      <c r="AF32" s="435"/>
      <c r="AG32" s="428"/>
      <c r="AH32" s="435" t="s">
        <v>1790</v>
      </c>
      <c r="AI32" s="428"/>
      <c r="AJ32" s="436"/>
      <c r="AK32" s="428"/>
      <c r="AL32" s="353" t="str">
        <f t="shared" si="0"/>
        <v>Sanciones disciplinarias o penales a la entidad o servidores involucrados por entes de control por decisiones irregulares debido a la omisión de solicitudes de adopción aprobadas para la posible asignación a un niño, niña y/o adolescente.</v>
      </c>
      <c r="AM32" s="429" t="str">
        <f t="shared" si="1"/>
        <v>.-Falta de ética profesional
-Intereses personales
-Presión jerárquica
-Manipulación de los registros de información en la herramienta tecnológica.
-Omisión en el proceso de asignación de las familias adoptantes.</v>
      </c>
      <c r="AN32" s="437" t="s">
        <v>1850</v>
      </c>
      <c r="AO32" s="437" t="s">
        <v>1851</v>
      </c>
    </row>
    <row r="33" spans="2:41" s="378" customFormat="1" ht="214.5" customHeight="1" x14ac:dyDescent="0.25">
      <c r="B33" s="380"/>
      <c r="C33" s="380"/>
      <c r="D33" s="381"/>
      <c r="E33" s="396"/>
      <c r="F33" s="406" t="s">
        <v>1538</v>
      </c>
      <c r="G33" s="407"/>
      <c r="H33" s="608" t="s">
        <v>296</v>
      </c>
      <c r="I33" s="609"/>
      <c r="J33" s="407"/>
      <c r="K33" s="408" t="str">
        <f>IF(H33="","",VLOOKUP(H33,DATOS!$A$2:$B$17,2,0))</f>
        <v>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v>
      </c>
      <c r="L33" s="407"/>
      <c r="M33" s="349" t="s">
        <v>1898</v>
      </c>
      <c r="N33" s="407"/>
      <c r="O33" s="451" t="s">
        <v>1899</v>
      </c>
      <c r="P33" s="410"/>
      <c r="Q33" s="432"/>
      <c r="R33" s="433"/>
      <c r="S33" s="433"/>
      <c r="T33" s="434"/>
      <c r="U33" s="411"/>
      <c r="V33" s="411" t="s">
        <v>1652</v>
      </c>
      <c r="W33" s="412"/>
      <c r="X33" s="413" t="s">
        <v>1788</v>
      </c>
      <c r="Y33" s="412" t="s">
        <v>1789</v>
      </c>
      <c r="Z33" s="412"/>
      <c r="AA33" s="414">
        <v>4</v>
      </c>
      <c r="AB33" s="415" t="str">
        <f>IF(O33="","",IF(F33=DATOS!$BL$5,CONCATENATE(VLOOKUP(H33,DATOS!$A$2:$C$17,3,0),"-SGSST",AA33),IF(F33=DATOS!$BL$4,CONCATENATE(VLOOKUP(H33,DATOS!$A$2:$C$17,3,0),AA33,"+"),IF(F33=DATOS!$BL$3,CONCATENATE(VLOOKUP(H33,DATOS!$A$2:$C$17,3,0),AA33,"-AMB"),(CONCATENATE(VLOOKUP(H33,DATOS!$A$2:$C$17,3,0),AA33))))))</f>
        <v>GJ4+</v>
      </c>
      <c r="AC33" s="416"/>
      <c r="AD33" s="349" t="s">
        <v>1901</v>
      </c>
      <c r="AE33" s="351"/>
      <c r="AF33" s="357" t="s">
        <v>1790</v>
      </c>
      <c r="AG33" s="352"/>
      <c r="AH33" s="357" t="s">
        <v>1790</v>
      </c>
      <c r="AI33" s="352"/>
      <c r="AJ33" s="358"/>
      <c r="AK33" s="352"/>
      <c r="AL33" s="353" t="str">
        <f t="shared" ref="AL33:AL35" si="2">O33</f>
        <v>Decisiones ajustadas a intereses propios o de terceros durante la preparación y el ejercicio del cobro coactivo, la defensa judicial, extrajudicial, emisión de conceptos, revisión de actos administrativos, entre otras actividades de la OAJ.</v>
      </c>
      <c r="AM33" s="440" t="s">
        <v>1900</v>
      </c>
      <c r="AN33" s="440"/>
      <c r="AO33" s="441"/>
    </row>
    <row r="34" spans="2:41" s="378" customFormat="1" ht="214.5" customHeight="1" x14ac:dyDescent="0.25">
      <c r="B34" s="380"/>
      <c r="C34" s="380"/>
      <c r="D34" s="381"/>
      <c r="E34" s="396"/>
      <c r="F34" s="406" t="s">
        <v>1538</v>
      </c>
      <c r="G34" s="407"/>
      <c r="H34" s="608" t="s">
        <v>305</v>
      </c>
      <c r="I34" s="609"/>
      <c r="J34" s="407"/>
      <c r="K34" s="408" t="str">
        <f>IF(H34="","",VLOOKUP(H34,DATOS!$A$2:$B$17,2,0))</f>
        <v>Apoyar a la Dirección en la toma de decisiones y generación de acciones orientadas al cumplimiento de objetivos, metas y obligaciones, mediante la realización de auditorías, evaluaciones, seguimientos, asesorías y la coordinación y/o atención a requerimientos externos.</v>
      </c>
      <c r="L34" s="407"/>
      <c r="M34" s="442" t="s">
        <v>1910</v>
      </c>
      <c r="N34" s="407"/>
      <c r="O34" s="443" t="s">
        <v>1911</v>
      </c>
      <c r="P34" s="410"/>
      <c r="Q34" s="432"/>
      <c r="R34" s="433"/>
      <c r="S34" s="433"/>
      <c r="T34" s="434"/>
      <c r="U34" s="411"/>
      <c r="V34" s="411" t="s">
        <v>1652</v>
      </c>
      <c r="W34" s="412"/>
      <c r="X34" s="413" t="s">
        <v>1788</v>
      </c>
      <c r="Y34" s="412" t="s">
        <v>1789</v>
      </c>
      <c r="Z34" s="412"/>
      <c r="AA34" s="414">
        <v>2</v>
      </c>
      <c r="AB34" s="415" t="str">
        <f>IF(O34="","",IF(F34=DATOS!$BL$5,CONCATENATE(VLOOKUP(H34,DATOS!$A$2:$C$17,3,0),"-SGSST",AA34),IF(F34=DATOS!$BL$4,CONCATENATE(VLOOKUP(H34,DATOS!$A$2:$C$17,3,0),AA34,"+"),IF(F34=DATOS!$BL$3,CONCATENATE(VLOOKUP(H34,DATOS!$A$2:$C$17,3,0),AA34,"-AMB"),(CONCATENATE(VLOOKUP(H34,DATOS!$A$2:$C$17,3,0),AA34))))))</f>
        <v>EI2+</v>
      </c>
      <c r="AC34" s="416"/>
      <c r="AD34" s="444" t="s">
        <v>1914</v>
      </c>
      <c r="AE34" s="407"/>
      <c r="AF34" s="426" t="s">
        <v>1790</v>
      </c>
      <c r="AG34" s="427"/>
      <c r="AH34" s="426"/>
      <c r="AI34" s="428"/>
      <c r="AJ34" s="436"/>
      <c r="AK34" s="428"/>
      <c r="AL34" s="353" t="str">
        <f t="shared" si="2"/>
        <v xml:space="preserve">Posibilidad de emitir hallazgos, conclusiones y recomendaciones no objetivas aprovechando la posición como auditor para beneficiar o afectar al auditado o a terceros favoreciendo intereses particulares. </v>
      </c>
      <c r="AM34" s="440" t="s">
        <v>1900</v>
      </c>
      <c r="AN34" s="421"/>
      <c r="AO34" s="445" t="s">
        <v>1915</v>
      </c>
    </row>
    <row r="35" spans="2:41" s="378" customFormat="1" ht="214.5" customHeight="1" x14ac:dyDescent="0.25">
      <c r="B35" s="380"/>
      <c r="C35" s="380"/>
      <c r="D35" s="381"/>
      <c r="E35" s="396"/>
      <c r="F35" s="406" t="s">
        <v>1538</v>
      </c>
      <c r="G35" s="407"/>
      <c r="H35" s="608" t="s">
        <v>305</v>
      </c>
      <c r="I35" s="609"/>
      <c r="J35" s="407"/>
      <c r="K35" s="408" t="str">
        <f>IF(H35="","",VLOOKUP(H35,DATOS!$A$2:$B$17,2,0))</f>
        <v>Apoyar a la Dirección en la toma de decisiones y generación de acciones orientadas al cumplimiento de objetivos, metas y obligaciones, mediante la realización de auditorías, evaluaciones, seguimientos, asesorías y la coordinación y/o atención a requerimientos externos.</v>
      </c>
      <c r="L35" s="407"/>
      <c r="M35" s="442" t="s">
        <v>1912</v>
      </c>
      <c r="N35" s="407"/>
      <c r="O35" s="443" t="s">
        <v>1913</v>
      </c>
      <c r="P35" s="410"/>
      <c r="Q35" s="432"/>
      <c r="R35" s="433"/>
      <c r="S35" s="433"/>
      <c r="T35" s="434"/>
      <c r="U35" s="411"/>
      <c r="V35" s="411" t="s">
        <v>1652</v>
      </c>
      <c r="W35" s="412"/>
      <c r="X35" s="413" t="s">
        <v>1788</v>
      </c>
      <c r="Y35" s="412" t="s">
        <v>1789</v>
      </c>
      <c r="Z35" s="412"/>
      <c r="AA35" s="414">
        <v>3</v>
      </c>
      <c r="AB35" s="415" t="str">
        <f>IF(O35="","",IF(F35=DATOS!$BL$5,CONCATENATE(VLOOKUP(H35,DATOS!$A$2:$C$17,3,0),"-SGSST",AA35),IF(F35=DATOS!$BL$4,CONCATENATE(VLOOKUP(H35,DATOS!$A$2:$C$17,3,0),AA35,"+"),IF(F35=DATOS!$BL$3,CONCATENATE(VLOOKUP(H35,DATOS!$A$2:$C$17,3,0),AA35,"-AMB"),(CONCATENATE(VLOOKUP(H35,DATOS!$A$2:$C$17,3,0),AA35))))))</f>
        <v>EI3+</v>
      </c>
      <c r="AC35" s="416"/>
      <c r="AD35" s="438" t="s">
        <v>1916</v>
      </c>
      <c r="AE35" s="407"/>
      <c r="AF35" s="426" t="s">
        <v>1790</v>
      </c>
      <c r="AG35" s="427"/>
      <c r="AH35" s="426"/>
      <c r="AI35" s="428"/>
      <c r="AJ35" s="436"/>
      <c r="AK35" s="428"/>
      <c r="AL35" s="353" t="str">
        <f t="shared" si="2"/>
        <v xml:space="preserve">Revelación o entrega de información confidencial a la que se tuvo acceso como auditor para beneficiar o afectar al auditado o a terceros favoreciendo intereses particulares. </v>
      </c>
      <c r="AM35" s="440" t="s">
        <v>1900</v>
      </c>
      <c r="AN35" s="446"/>
      <c r="AO35" s="441" t="s">
        <v>1917</v>
      </c>
    </row>
    <row r="36" spans="2:41" s="378" customFormat="1" ht="409.5" x14ac:dyDescent="0.25">
      <c r="B36" s="380"/>
      <c r="C36" s="380"/>
      <c r="D36" s="381"/>
      <c r="E36" s="396"/>
      <c r="F36" s="406" t="s">
        <v>1538</v>
      </c>
      <c r="G36" s="407"/>
      <c r="H36" s="608" t="s">
        <v>1722</v>
      </c>
      <c r="I36" s="609"/>
      <c r="J36" s="407"/>
      <c r="K36" s="408" t="str">
        <f>IF(H36="","",VLOOKUP(H36,DATOS!$A$2:$B$17,2,0))</f>
        <v>Adquirir los Bienes y servicios que requiere la entidad para el cumplimiento de su misión institucional, con criterios de calidad, eficiencia y oportunidad bajo los parámetros de ley establecidos.</v>
      </c>
      <c r="L36" s="407"/>
      <c r="M36" s="417" t="s">
        <v>2172</v>
      </c>
      <c r="N36" s="407"/>
      <c r="O36" s="409" t="s">
        <v>1943</v>
      </c>
      <c r="P36" s="410"/>
      <c r="Q36" s="432"/>
      <c r="R36" s="433"/>
      <c r="S36" s="433"/>
      <c r="T36" s="434"/>
      <c r="U36" s="411"/>
      <c r="V36" s="411" t="s">
        <v>1652</v>
      </c>
      <c r="W36" s="412"/>
      <c r="X36" s="413" t="s">
        <v>1788</v>
      </c>
      <c r="Y36" s="412" t="s">
        <v>1789</v>
      </c>
      <c r="Z36" s="412"/>
      <c r="AA36" s="414">
        <v>2</v>
      </c>
      <c r="AB36" s="415" t="str">
        <f>IF(O36="","",IF(F36=DATOS!$BL$5,CONCATENATE(VLOOKUP(H36,DATOS!$A$2:$C$17,3,0),"-SGSST",AA36),IF(F36=DATOS!$BL$4,CONCATENATE(VLOOKUP(H36,DATOS!$A$2:$C$17,3,0),AA36,"+"),IF(F36=DATOS!$BL$3,CONCATENATE(VLOOKUP(H36,DATOS!$A$2:$C$17,3,0),AA36,"-AMB"),(CONCATENATE(VLOOKUP(H36,DATOS!$A$2:$C$17,3,0),AA36))))))</f>
        <v>AB2+</v>
      </c>
      <c r="AC36" s="416"/>
      <c r="AD36" s="417" t="s">
        <v>1819</v>
      </c>
      <c r="AE36" s="407"/>
      <c r="AF36" s="447" t="s">
        <v>1790</v>
      </c>
      <c r="AG36" s="420"/>
      <c r="AH36" s="447" t="s">
        <v>1790</v>
      </c>
      <c r="AI36" s="420"/>
      <c r="AJ36" s="421"/>
      <c r="AK36" s="428"/>
      <c r="AL36" s="353" t="str">
        <f t="shared" ref="AL36" si="3">O36</f>
        <v>Sanciones e investigaciones por direcionamiento indebido de la gestión contractual favoreciendo intereses privados o particulares. .</v>
      </c>
      <c r="AM36" s="429" t="str">
        <f t="shared" ref="AM36" si="4">M36</f>
        <v>1. Ausencia de controles, registro y verificacion de Información por parte del área técnica y la Direccion de Contratación en la elaboración de documentación previa y en la suscripción del contrato.
2. Desconocimiento sobre los lineamientos en materia de gestión contractual.
3. Tráfico de influencias
4. Favorecimiento en la celebración de contratos a terceros.</v>
      </c>
      <c r="AN36" s="446"/>
      <c r="AO36" s="430"/>
    </row>
    <row r="37" spans="2:41" s="378" customFormat="1" ht="214.5" customHeight="1" x14ac:dyDescent="0.25">
      <c r="B37" s="380"/>
      <c r="C37" s="380"/>
      <c r="D37" s="381"/>
      <c r="E37" s="396"/>
      <c r="F37" s="406" t="s">
        <v>1538</v>
      </c>
      <c r="G37" s="407"/>
      <c r="H37" s="608" t="s">
        <v>1728</v>
      </c>
      <c r="I37" s="609"/>
      <c r="J37" s="407"/>
      <c r="K37" s="408" t="str">
        <f>IF(H37="","",VLOOKUP(H37,DATOS!$A$2:$B$17,2,0))</f>
        <v>Atraer, vincular y desarrollar al mejor talento humano garantizando la aplicación de las normas que rigen a los colaboradores para lograr el cumplimiento de los objetivos institucionales.</v>
      </c>
      <c r="L37" s="407"/>
      <c r="M37" s="448" t="s">
        <v>1965</v>
      </c>
      <c r="N37" s="407"/>
      <c r="O37" s="473" t="s">
        <v>1966</v>
      </c>
      <c r="P37" s="410"/>
      <c r="Q37" s="432"/>
      <c r="R37" s="433"/>
      <c r="S37" s="433"/>
      <c r="T37" s="434"/>
      <c r="U37" s="411"/>
      <c r="V37" s="411" t="s">
        <v>1652</v>
      </c>
      <c r="W37" s="412"/>
      <c r="X37" s="413" t="s">
        <v>1788</v>
      </c>
      <c r="Y37" s="412" t="s">
        <v>1789</v>
      </c>
      <c r="Z37" s="412"/>
      <c r="AA37" s="414">
        <v>6</v>
      </c>
      <c r="AB37" s="415" t="str">
        <f>IF(O37="","",IF(F37=DATOS!$BL$5,CONCATENATE(VLOOKUP(H37,DATOS!$A$2:$C$17,3,0),"-SGSST",AA37),IF(F37=DATOS!$BL$4,CONCATENATE(VLOOKUP(H37,DATOS!$A$2:$C$17,3,0),AA37,"+"),IF(F37=DATOS!$BL$3,CONCATENATE(VLOOKUP(H37,DATOS!$A$2:$C$17,3,0),AA37,"-AMB"),(CONCATENATE(VLOOKUP(H37,DATOS!$A$2:$C$17,3,0),AA37))))))</f>
        <v>TH6+</v>
      </c>
      <c r="AC37" s="416"/>
      <c r="AD37" s="448" t="s">
        <v>1967</v>
      </c>
      <c r="AE37" s="407"/>
      <c r="AF37" s="435" t="s">
        <v>1790</v>
      </c>
      <c r="AG37" s="428"/>
      <c r="AH37" s="435"/>
      <c r="AI37" s="428"/>
      <c r="AJ37" s="436"/>
      <c r="AK37" s="428"/>
      <c r="AL37" s="353" t="str">
        <f t="shared" ref="AL37" si="5">IF(ISBLANK(O37),"",O37)</f>
        <v>Sanciones disciplinarias, legales, o penales debido a promover, inducir actuaciones administrativas atendiendo intereses personales o de un tercero.</v>
      </c>
      <c r="AM37" s="449"/>
      <c r="AN37" s="359" t="s">
        <v>1968</v>
      </c>
      <c r="AO37" s="450"/>
    </row>
    <row r="38" spans="2:41" s="378" customFormat="1" ht="214.5" customHeight="1" x14ac:dyDescent="0.25">
      <c r="B38" s="380"/>
      <c r="C38" s="380"/>
      <c r="D38" s="381"/>
      <c r="E38" s="396"/>
      <c r="F38" s="406" t="s">
        <v>1538</v>
      </c>
      <c r="G38" s="407"/>
      <c r="H38" s="608" t="s">
        <v>278</v>
      </c>
      <c r="I38" s="609"/>
      <c r="J38" s="407"/>
      <c r="K38" s="408" t="str">
        <f>IF(H38="","",VLOOKUP(H38,DATOS!$A$2:$B$17,2,0))</f>
        <v>Liderar el manejo eficiente de los recursos financieros, el seguimiento y control del recaudo, presupuesto, tesorería y contabilidad.</v>
      </c>
      <c r="L38" s="407"/>
      <c r="M38" s="350" t="s">
        <v>1989</v>
      </c>
      <c r="N38" s="354"/>
      <c r="O38" s="451" t="s">
        <v>1990</v>
      </c>
      <c r="P38" s="410"/>
      <c r="Q38" s="432"/>
      <c r="R38" s="433"/>
      <c r="S38" s="433"/>
      <c r="T38" s="434"/>
      <c r="U38" s="411"/>
      <c r="V38" s="411" t="s">
        <v>1649</v>
      </c>
      <c r="W38" s="412"/>
      <c r="X38" s="413" t="s">
        <v>1788</v>
      </c>
      <c r="Y38" s="412" t="s">
        <v>1789</v>
      </c>
      <c r="Z38" s="412"/>
      <c r="AA38" s="414">
        <v>9</v>
      </c>
      <c r="AB38" s="415" t="str">
        <f>IF(O38="","",IF(F38=DATOS!$BL$5,CONCATENATE(VLOOKUP(H38,DATOS!$A$2:$C$17,3,0),"-SGSST",AA38),IF(F38=DATOS!$BL$4,CONCATENATE(VLOOKUP(H38,DATOS!$A$2:$C$17,3,0),AA38,"+"),IF(F38=DATOS!$BL$3,CONCATENATE(VLOOKUP(H38,DATOS!$A$2:$C$17,3,0),AA38,"-AMB"),(CONCATENATE(VLOOKUP(H38,DATOS!$A$2:$C$17,3,0),AA38))))))</f>
        <v>GF9+</v>
      </c>
      <c r="AC38" s="416"/>
      <c r="AD38" s="350" t="s">
        <v>1993</v>
      </c>
      <c r="AE38" s="354"/>
      <c r="AF38" s="360" t="s">
        <v>1790</v>
      </c>
      <c r="AG38" s="355"/>
      <c r="AH38" s="360" t="s">
        <v>1790</v>
      </c>
      <c r="AI38" s="355"/>
      <c r="AJ38" s="361"/>
      <c r="AK38" s="355"/>
      <c r="AL38" s="356" t="str">
        <f t="shared" ref="AL38:AL39" si="6">O38</f>
        <v>Investigaciones disciplinarias y fiscales por efectuar pagos sin cumplimiento de los requisitos a terceros.</v>
      </c>
      <c r="AM38" s="350"/>
      <c r="AN38" s="350" t="s">
        <v>1994</v>
      </c>
      <c r="AO38" s="349"/>
    </row>
    <row r="39" spans="2:41" s="378" customFormat="1" ht="214.5" customHeight="1" x14ac:dyDescent="0.25">
      <c r="B39" s="380"/>
      <c r="C39" s="380"/>
      <c r="D39" s="381"/>
      <c r="E39" s="396"/>
      <c r="F39" s="406" t="s">
        <v>1538</v>
      </c>
      <c r="G39" s="407"/>
      <c r="H39" s="608" t="s">
        <v>278</v>
      </c>
      <c r="I39" s="609"/>
      <c r="J39" s="407"/>
      <c r="K39" s="408" t="str">
        <f>IF(H39="","",VLOOKUP(H39,DATOS!$A$2:$B$17,2,0))</f>
        <v>Liderar el manejo eficiente de los recursos financieros, el seguimiento y control del recaudo, presupuesto, tesorería y contabilidad.</v>
      </c>
      <c r="L39" s="407"/>
      <c r="M39" s="349" t="s">
        <v>1991</v>
      </c>
      <c r="N39" s="351"/>
      <c r="O39" s="452" t="s">
        <v>1992</v>
      </c>
      <c r="P39" s="410"/>
      <c r="Q39" s="432"/>
      <c r="R39" s="433"/>
      <c r="S39" s="433"/>
      <c r="T39" s="434"/>
      <c r="U39" s="411"/>
      <c r="V39" s="411" t="s">
        <v>1649</v>
      </c>
      <c r="W39" s="412"/>
      <c r="X39" s="413" t="s">
        <v>1788</v>
      </c>
      <c r="Y39" s="412" t="s">
        <v>1789</v>
      </c>
      <c r="Z39" s="412"/>
      <c r="AA39" s="414">
        <v>10</v>
      </c>
      <c r="AB39" s="415" t="str">
        <f>IF(O39="","",IF(F39=DATOS!$BL$5,CONCATENATE(VLOOKUP(H39,DATOS!$A$2:$C$17,3,0),"-SGSST",AA39),IF(F39=DATOS!$BL$4,CONCATENATE(VLOOKUP(H39,DATOS!$A$2:$C$17,3,0),AA39,"+"),IF(F39=DATOS!$BL$3,CONCATENATE(VLOOKUP(H39,DATOS!$A$2:$C$17,3,0),AA39,"-AMB"),(CONCATENATE(VLOOKUP(H39,DATOS!$A$2:$C$17,3,0),AA39))))))</f>
        <v>GF10+</v>
      </c>
      <c r="AC39" s="416"/>
      <c r="AD39" s="349" t="s">
        <v>1995</v>
      </c>
      <c r="AE39" s="351"/>
      <c r="AF39" s="357" t="s">
        <v>1996</v>
      </c>
      <c r="AG39" s="352"/>
      <c r="AH39" s="357" t="s">
        <v>1996</v>
      </c>
      <c r="AI39" s="352"/>
      <c r="AJ39" s="358"/>
      <c r="AK39" s="352"/>
      <c r="AL39" s="353" t="str">
        <f t="shared" si="6"/>
        <v>Pérdida económica por inadecuada revisión de documentos generando irregularidades (no cobros o menor valor cobrado) en la Fiscalización y verificación del  aporte parafiscal 3% a favor del ICBF.</v>
      </c>
      <c r="AM39" s="359"/>
      <c r="AN39" s="362" t="s">
        <v>1997</v>
      </c>
      <c r="AO39" s="349"/>
    </row>
    <row r="40" spans="2:41" s="378" customFormat="1" ht="214.5" customHeight="1" x14ac:dyDescent="0.25">
      <c r="B40" s="380"/>
      <c r="C40" s="380"/>
      <c r="D40" s="381"/>
      <c r="E40" s="396"/>
      <c r="F40" s="406" t="s">
        <v>1538</v>
      </c>
      <c r="G40" s="407"/>
      <c r="H40" s="608" t="s">
        <v>45</v>
      </c>
      <c r="I40" s="609"/>
      <c r="J40" s="407"/>
      <c r="K40" s="408" t="str">
        <f>IF(H40="","",VLOOKUP(H40,DATOS!$A$2:$B$17,2,0))</f>
        <v>Orientar a la entidad en la definición, formulación, y evaluación de las políticas, planes, programas, lineamientos y proyectos para lograr el cumplimiento de la misión institucional y responsabilidades asignadas al Instituto.</v>
      </c>
      <c r="L40" s="407"/>
      <c r="M40" s="549" t="s">
        <v>2183</v>
      </c>
      <c r="N40" s="407"/>
      <c r="O40" s="550" t="s">
        <v>2171</v>
      </c>
      <c r="P40" s="410"/>
      <c r="Q40" s="432"/>
      <c r="R40" s="433"/>
      <c r="S40" s="433"/>
      <c r="T40" s="434"/>
      <c r="U40" s="411"/>
      <c r="V40" s="411" t="s">
        <v>1652</v>
      </c>
      <c r="W40" s="412"/>
      <c r="X40" s="413" t="s">
        <v>1788</v>
      </c>
      <c r="Y40" s="412" t="s">
        <v>1789</v>
      </c>
      <c r="Z40" s="412"/>
      <c r="AA40" s="414">
        <v>3</v>
      </c>
      <c r="AB40" s="415" t="str">
        <f>IF(O40="","",IF(F40=DATOS!$BL$5,CONCATENATE(VLOOKUP(H40,DATOS!$A$2:$C$17,3,0),"-SGSST",AA40),IF(F40=DATOS!$BL$4,CONCATENATE(VLOOKUP(H40,DATOS!$A$2:$C$17,3,0),AA40,"+"),IF(F40=DATOS!$BL$3,CONCATENATE(VLOOKUP(H40,DATOS!$A$2:$C$17,3,0),AA40,"-AMB"),(CONCATENATE(VLOOKUP(H40,DATOS!$A$2:$C$17,3,0),AA40))))))</f>
        <v>DE3+</v>
      </c>
      <c r="AC40" s="416"/>
      <c r="AD40" s="549" t="s">
        <v>2037</v>
      </c>
      <c r="AE40" s="407"/>
      <c r="AF40" s="454" t="s">
        <v>1790</v>
      </c>
      <c r="AG40" s="455"/>
      <c r="AH40" s="454" t="s">
        <v>1790</v>
      </c>
      <c r="AI40" s="455"/>
      <c r="AJ40" s="456" t="s">
        <v>1790</v>
      </c>
      <c r="AK40" s="428"/>
      <c r="AL40" s="353" t="str">
        <f t="shared" ref="AL40" si="7">O40</f>
        <v>Investigaciones disciplinarias, fiscales o penales por abuso del poder por parte de los directivos en beneficio de un tercero o particular.</v>
      </c>
      <c r="AM40" s="457" t="s">
        <v>2173</v>
      </c>
      <c r="AN40" s="441"/>
      <c r="AO40" s="441"/>
    </row>
    <row r="41" spans="2:41" s="378" customFormat="1" ht="214.5" customHeight="1" x14ac:dyDescent="0.25">
      <c r="B41" s="380"/>
      <c r="C41" s="380"/>
      <c r="D41" s="381"/>
      <c r="E41" s="396"/>
      <c r="F41" s="406" t="s">
        <v>1538</v>
      </c>
      <c r="G41" s="407"/>
      <c r="H41" s="608" t="s">
        <v>1734</v>
      </c>
      <c r="I41" s="609"/>
      <c r="J41" s="407"/>
      <c r="K41" s="408" t="str">
        <f>IF(H41="","",VLOOKUP(H41,DATOS!$A$2:$B$17,2,0))</f>
        <v>Liderar de manera articulada el diseño y desarrollo de planes, programas, proyectos y modalidades para la promoción de derechos y la prevención de vulneraciones en el marco de un enfoque integral para la población objetivo del ICBF</v>
      </c>
      <c r="L41" s="407"/>
      <c r="M41" s="453" t="s">
        <v>2057</v>
      </c>
      <c r="N41" s="407"/>
      <c r="O41" s="474" t="s">
        <v>2174</v>
      </c>
      <c r="P41" s="410"/>
      <c r="Q41" s="432"/>
      <c r="R41" s="433"/>
      <c r="S41" s="433"/>
      <c r="T41" s="434"/>
      <c r="U41" s="411"/>
      <c r="V41" s="411" t="s">
        <v>1652</v>
      </c>
      <c r="W41" s="412"/>
      <c r="X41" s="413" t="s">
        <v>1788</v>
      </c>
      <c r="Y41" s="412" t="s">
        <v>1789</v>
      </c>
      <c r="Z41" s="412"/>
      <c r="AA41" s="414">
        <v>3</v>
      </c>
      <c r="AB41" s="415" t="str">
        <f>IF(O41="","",IF(F41=DATOS!$BL$5,CONCATENATE(VLOOKUP(H41,DATOS!$A$2:$C$17,3,0),"-SGSST",AA41),IF(F41=DATOS!$BL$4,CONCATENATE(VLOOKUP(H41,DATOS!$A$2:$C$17,3,0),AA41,"+"),IF(F41=DATOS!$BL$3,CONCATENATE(VLOOKUP(H41,DATOS!$A$2:$C$17,3,0),AA41,"-AMB"),(CONCATENATE(VLOOKUP(H41,DATOS!$A$2:$C$17,3,0),AA41))))))</f>
        <v>PP3+</v>
      </c>
      <c r="AC41" s="416"/>
      <c r="AD41" s="453" t="s">
        <v>2058</v>
      </c>
      <c r="AE41" s="407"/>
      <c r="AF41" s="458"/>
      <c r="AG41" s="459"/>
      <c r="AH41" s="458" t="s">
        <v>1790</v>
      </c>
      <c r="AI41" s="459"/>
      <c r="AJ41" s="460" t="s">
        <v>1790</v>
      </c>
      <c r="AK41" s="428"/>
      <c r="AL41" s="353" t="str">
        <f t="shared" ref="AL41" si="8">O41</f>
        <v>Procesos discplinarios, fiscales y penales por uso indebido de los alimentos de alto valor.
NUT, PI, FAM, INF</v>
      </c>
      <c r="AM41" s="429" t="str">
        <f t="shared" ref="AM41:AM44" si="9">M41</f>
        <v>El control social  por parte de la comunidad beneficiaria, no se cumple en todo el territorio nacional 
En épocas electorales  se puede utilizar la Bienestarina  con fines políticos.</v>
      </c>
      <c r="AN41" s="461"/>
      <c r="AO41" s="462" t="s">
        <v>2059</v>
      </c>
    </row>
    <row r="42" spans="2:41" s="378" customFormat="1" ht="214.5" customHeight="1" x14ac:dyDescent="0.25">
      <c r="B42" s="380"/>
      <c r="C42" s="380"/>
      <c r="D42" s="381"/>
      <c r="E42" s="396"/>
      <c r="F42" s="406" t="s">
        <v>1538</v>
      </c>
      <c r="G42" s="407"/>
      <c r="H42" s="608" t="s">
        <v>1739</v>
      </c>
      <c r="I42" s="609"/>
      <c r="J42" s="407"/>
      <c r="K42" s="408" t="str">
        <f>IF(H42="","",VLOOKUP(H42,DATOS!$A$2:$B$17,2,0))</f>
        <v>Gestionar, administrar y controlar los recursos, bienes y servicios de apoyo para garantizar la misionalidad del Instituto Colombiano de Bienestar familiar.</v>
      </c>
      <c r="L42" s="407"/>
      <c r="M42" s="448" t="s">
        <v>2098</v>
      </c>
      <c r="N42" s="407"/>
      <c r="O42" s="439" t="s">
        <v>2099</v>
      </c>
      <c r="P42" s="410"/>
      <c r="Q42" s="432"/>
      <c r="R42" s="433"/>
      <c r="S42" s="433"/>
      <c r="T42" s="434"/>
      <c r="U42" s="411"/>
      <c r="V42" s="411" t="s">
        <v>1652</v>
      </c>
      <c r="W42" s="412"/>
      <c r="X42" s="413" t="s">
        <v>1788</v>
      </c>
      <c r="Y42" s="412" t="s">
        <v>1789</v>
      </c>
      <c r="Z42" s="412"/>
      <c r="AA42" s="414">
        <v>5</v>
      </c>
      <c r="AB42" s="415" t="str">
        <f>IF(O42="","",IF(F42=DATOS!$BL$5,CONCATENATE(VLOOKUP(H42,DATOS!$A$2:$C$17,3,0),"-SGSST",AA42),IF(F42=DATOS!$BL$4,CONCATENATE(VLOOKUP(H42,DATOS!$A$2:$C$17,3,0),AA42,"+"),IF(F42=DATOS!$BL$3,CONCATENATE(VLOOKUP(H42,DATOS!$A$2:$C$17,3,0),AA42,"-AMB"),(CONCATENATE(VLOOKUP(H42,DATOS!$A$2:$C$17,3,0),AA42))))))</f>
        <v>SA5+</v>
      </c>
      <c r="AC42" s="416"/>
      <c r="AD42" s="448" t="s">
        <v>2100</v>
      </c>
      <c r="AE42" s="407"/>
      <c r="AF42" s="435" t="s">
        <v>1996</v>
      </c>
      <c r="AG42" s="428"/>
      <c r="AH42" s="435" t="s">
        <v>1996</v>
      </c>
      <c r="AI42" s="428"/>
      <c r="AJ42" s="436"/>
      <c r="AK42" s="428"/>
      <c r="AL42" s="353" t="str">
        <f t="shared" ref="AL42:AL44" si="10">O42</f>
        <v>Posibilidad de manipulación o sustracción de información en los archivos centrales con fines particulares.</v>
      </c>
      <c r="AM42" s="429" t="str">
        <f t="shared" si="9"/>
        <v>* Falta de personal calificado para el manejo de los archivos.
* Falta de etica por parte de los colaboradores de la entidad.
*Posible tráfico de influencias para la manipulación de información.</v>
      </c>
      <c r="AN42" s="450"/>
      <c r="AO42" s="450"/>
    </row>
    <row r="43" spans="2:41" s="378" customFormat="1" ht="214.5" customHeight="1" x14ac:dyDescent="0.25">
      <c r="B43" s="380"/>
      <c r="C43" s="380"/>
      <c r="D43" s="381"/>
      <c r="E43" s="396"/>
      <c r="F43" s="406" t="s">
        <v>1538</v>
      </c>
      <c r="G43" s="407"/>
      <c r="H43" s="608" t="s">
        <v>1731</v>
      </c>
      <c r="I43" s="609"/>
      <c r="J43" s="407"/>
      <c r="K43" s="408" t="str">
        <f>IF(H43="","",VLOOKUP(H43,DATOS!$A$2:$B$17,2,0))</f>
        <v>Realizar inspeccion vigilancia y control de la prestacion de servicio publico de bienestar familiar para determinar las condiciones de cumplimiento de la normatividad vigente de acuerdo a la modalidad de servicio prestado</v>
      </c>
      <c r="L43" s="407"/>
      <c r="M43" s="453" t="s">
        <v>2117</v>
      </c>
      <c r="N43" s="407"/>
      <c r="O43" s="439" t="s">
        <v>2177</v>
      </c>
      <c r="P43" s="410"/>
      <c r="Q43" s="432"/>
      <c r="R43" s="433"/>
      <c r="S43" s="433"/>
      <c r="T43" s="434"/>
      <c r="U43" s="411"/>
      <c r="V43" s="411" t="s">
        <v>1652</v>
      </c>
      <c r="W43" s="412"/>
      <c r="X43" s="413" t="s">
        <v>1788</v>
      </c>
      <c r="Y43" s="412" t="s">
        <v>1789</v>
      </c>
      <c r="Z43" s="412"/>
      <c r="AA43" s="414">
        <v>1</v>
      </c>
      <c r="AB43" s="415" t="str">
        <f>IF(O43="","",IF(F43=DATOS!$BL$5,CONCATENATE(VLOOKUP(H43,DATOS!$A$2:$C$17,3,0),"-SGSST",AA43),IF(F43=DATOS!$BL$4,CONCATENATE(VLOOKUP(H43,DATOS!$A$2:$C$17,3,0),AA43,"+"),IF(F43=DATOS!$BL$3,CONCATENATE(VLOOKUP(H43,DATOS!$A$2:$C$17,3,0),AA43,"-AMB"),(CONCATENATE(VLOOKUP(H43,DATOS!$A$2:$C$17,3,0),AA43))))))</f>
        <v>IV1+</v>
      </c>
      <c r="AC43" s="416"/>
      <c r="AD43" s="532" t="s">
        <v>2178</v>
      </c>
      <c r="AE43" s="407"/>
      <c r="AF43" s="435" t="s">
        <v>1790</v>
      </c>
      <c r="AG43" s="428"/>
      <c r="AH43" s="435" t="s">
        <v>1790</v>
      </c>
      <c r="AI43" s="428"/>
      <c r="AJ43" s="436"/>
      <c r="AK43" s="428"/>
      <c r="AL43" s="353" t="str">
        <f t="shared" si="10"/>
        <v>Afectación del servicio público  del bienestar familiar por otorgamiento de licencias de funcionamiento sin el cumplimiento del procedimiento y del  rigor técnico, administrativo, financiero y legal requeridos en beneficio de los funcionarios, contratistas y/o particulares.</v>
      </c>
      <c r="AM43" s="429" t="str">
        <f t="shared" si="9"/>
        <v>Los profesionales del proceso de IVC no verifican estrictamente lo definido, tanto en las normas, procedimientos, instrumentos y formatos correspondientes y vigentes.
Interpretación diferente del alcance de los requisitos de los trámites por parte de los profesionales del proceso. 
Desactualización del registro de instituciones con licencias de funcionamiento que prestan servicios de protección integral. 
Inoportunidad en la solicitud de renovación de licencias de funcionamiento por parte del operador. 
Debilidad en el seguimiento por parte de la Regional en las actividades relacionadas con renovación de licencias de funcionamiento.</v>
      </c>
      <c r="AN43" s="463"/>
      <c r="AO43" s="463"/>
    </row>
    <row r="44" spans="2:41" s="378" customFormat="1" ht="214.5" customHeight="1" x14ac:dyDescent="0.25">
      <c r="B44" s="380"/>
      <c r="C44" s="380"/>
      <c r="D44" s="381"/>
      <c r="E44" s="396"/>
      <c r="F44" s="406" t="s">
        <v>1538</v>
      </c>
      <c r="G44" s="407"/>
      <c r="H44" s="608" t="s">
        <v>1718</v>
      </c>
      <c r="I44" s="609"/>
      <c r="J44" s="407"/>
      <c r="K44" s="408" t="str">
        <f>IF(H44="","",VLOOKUP(H44,DATOS!$A$2:$B$17,2,0))</f>
        <v>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v>
      </c>
      <c r="L44" s="407"/>
      <c r="M44" s="586" t="s">
        <v>2154</v>
      </c>
      <c r="N44" s="407"/>
      <c r="O44" s="587" t="s">
        <v>2155</v>
      </c>
      <c r="P44" s="410"/>
      <c r="Q44" s="432"/>
      <c r="R44" s="433"/>
      <c r="S44" s="433"/>
      <c r="T44" s="434"/>
      <c r="U44" s="411"/>
      <c r="V44" s="411" t="s">
        <v>1652</v>
      </c>
      <c r="W44" s="412"/>
      <c r="X44" s="413" t="s">
        <v>1788</v>
      </c>
      <c r="Y44" s="412" t="s">
        <v>1789</v>
      </c>
      <c r="Z44" s="412"/>
      <c r="AA44" s="414">
        <v>2</v>
      </c>
      <c r="AB44" s="415" t="str">
        <f>IF(O44="","",IF(F44=DATOS!$BL$5,CONCATENATE(VLOOKUP(H44,DATOS!$A$2:$C$17,3,0),"-SGSST",AA44),IF(F44=DATOS!$BL$4,CONCATENATE(VLOOKUP(H44,DATOS!$A$2:$C$17,3,0),AA44,"+"),IF(F44=DATOS!$BL$3,CONCATENATE(VLOOKUP(H44,DATOS!$A$2:$C$17,3,0),AA44,"-AMB"),(CONCATENATE(VLOOKUP(H44,DATOS!$A$2:$C$17,3,0),AA44))))))</f>
        <v>MS2+</v>
      </c>
      <c r="AC44" s="416"/>
      <c r="AD44" s="532" t="s">
        <v>2156</v>
      </c>
      <c r="AE44" s="407"/>
      <c r="AF44" s="435" t="s">
        <v>1790</v>
      </c>
      <c r="AG44" s="428"/>
      <c r="AH44" s="435"/>
      <c r="AI44" s="428"/>
      <c r="AJ44" s="436"/>
      <c r="AK44" s="428"/>
      <c r="AL44" s="353" t="str">
        <f t="shared" si="10"/>
        <v xml:space="preserve">Alteración en SIMEI de los datos reportados de la gestión institucional del ICBF. </v>
      </c>
      <c r="AM44" s="429" t="str">
        <f t="shared" si="9"/>
        <v>No aplicación de las medidas de seguridad establecidas.
Vulnerabilidad Informática en asignación de permisos
Debilidad en la apropiación de conpcetos del proceso.</v>
      </c>
      <c r="AN44" s="463"/>
      <c r="AO44" s="463"/>
    </row>
    <row r="45" spans="2:41" s="378" customFormat="1" ht="214.5" customHeight="1" x14ac:dyDescent="0.25">
      <c r="B45" s="380"/>
      <c r="C45" s="380"/>
      <c r="D45" s="381"/>
      <c r="E45" s="396"/>
      <c r="F45" s="406"/>
      <c r="G45" s="407"/>
      <c r="H45" s="464"/>
      <c r="I45" s="465"/>
      <c r="J45" s="407"/>
      <c r="K45" s="408"/>
      <c r="L45" s="407"/>
      <c r="M45" s="453"/>
      <c r="N45" s="407"/>
      <c r="O45" s="439"/>
      <c r="P45" s="410"/>
      <c r="Q45" s="432"/>
      <c r="R45" s="433"/>
      <c r="S45" s="433"/>
      <c r="T45" s="434"/>
      <c r="U45" s="411"/>
      <c r="V45" s="411"/>
      <c r="W45" s="412"/>
      <c r="X45" s="413"/>
      <c r="Y45" s="412"/>
      <c r="Z45" s="412"/>
      <c r="AA45" s="414"/>
      <c r="AB45" s="415"/>
      <c r="AC45" s="416"/>
      <c r="AD45" s="448"/>
      <c r="AE45" s="407"/>
      <c r="AF45" s="435"/>
      <c r="AG45" s="428"/>
      <c r="AH45" s="435"/>
      <c r="AI45" s="428"/>
      <c r="AJ45" s="436"/>
      <c r="AK45" s="428"/>
      <c r="AL45" s="353"/>
      <c r="AM45" s="429"/>
      <c r="AN45" s="463"/>
      <c r="AO45" s="463"/>
    </row>
    <row r="46" spans="2:41" s="378" customFormat="1" ht="214.5" customHeight="1" x14ac:dyDescent="0.25">
      <c r="B46" s="380"/>
      <c r="C46" s="380"/>
      <c r="D46" s="381"/>
      <c r="E46" s="396"/>
      <c r="F46" s="406"/>
      <c r="G46" s="407"/>
      <c r="H46" s="464"/>
      <c r="I46" s="465"/>
      <c r="J46" s="407"/>
      <c r="K46" s="408"/>
      <c r="L46" s="407"/>
      <c r="M46" s="453"/>
      <c r="N46" s="407"/>
      <c r="O46" s="439"/>
      <c r="P46" s="410"/>
      <c r="Q46" s="432"/>
      <c r="R46" s="433"/>
      <c r="S46" s="433"/>
      <c r="T46" s="434"/>
      <c r="U46" s="411"/>
      <c r="V46" s="411"/>
      <c r="W46" s="412"/>
      <c r="X46" s="413"/>
      <c r="Y46" s="412"/>
      <c r="Z46" s="412"/>
      <c r="AA46" s="414"/>
      <c r="AB46" s="415"/>
      <c r="AC46" s="416"/>
      <c r="AD46" s="448"/>
      <c r="AE46" s="407"/>
      <c r="AF46" s="435"/>
      <c r="AG46" s="428"/>
      <c r="AH46" s="435"/>
      <c r="AI46" s="428"/>
      <c r="AJ46" s="436"/>
      <c r="AK46" s="428"/>
      <c r="AL46" s="353"/>
      <c r="AM46" s="429"/>
      <c r="AN46" s="463"/>
      <c r="AO46" s="463"/>
    </row>
    <row r="47" spans="2:41" s="378" customFormat="1" ht="214.5" customHeight="1" x14ac:dyDescent="0.25">
      <c r="B47" s="380"/>
      <c r="C47" s="380"/>
      <c r="D47" s="381"/>
      <c r="E47" s="396"/>
      <c r="F47" s="406"/>
      <c r="G47" s="407"/>
      <c r="H47" s="464"/>
      <c r="I47" s="465"/>
      <c r="J47" s="407"/>
      <c r="K47" s="408"/>
      <c r="L47" s="407"/>
      <c r="M47" s="453"/>
      <c r="N47" s="407"/>
      <c r="O47" s="439"/>
      <c r="P47" s="410"/>
      <c r="Q47" s="432"/>
      <c r="R47" s="433"/>
      <c r="S47" s="433"/>
      <c r="T47" s="434"/>
      <c r="U47" s="411"/>
      <c r="V47" s="411"/>
      <c r="W47" s="412"/>
      <c r="X47" s="413"/>
      <c r="Y47" s="412"/>
      <c r="Z47" s="412"/>
      <c r="AA47" s="414"/>
      <c r="AB47" s="415"/>
      <c r="AC47" s="416"/>
      <c r="AD47" s="448"/>
      <c r="AE47" s="407"/>
      <c r="AF47" s="435"/>
      <c r="AG47" s="428"/>
      <c r="AH47" s="435"/>
      <c r="AI47" s="428"/>
      <c r="AJ47" s="436"/>
      <c r="AK47" s="428"/>
      <c r="AL47" s="353"/>
      <c r="AM47" s="429"/>
      <c r="AN47" s="463"/>
      <c r="AO47" s="463"/>
    </row>
    <row r="48" spans="2:41" s="378" customFormat="1" ht="214.5" customHeight="1" x14ac:dyDescent="0.25">
      <c r="B48" s="380"/>
      <c r="C48" s="380"/>
      <c r="D48" s="381"/>
      <c r="E48" s="396"/>
      <c r="F48" s="406"/>
      <c r="G48" s="407"/>
      <c r="H48" s="464"/>
      <c r="I48" s="465"/>
      <c r="J48" s="407"/>
      <c r="K48" s="408"/>
      <c r="L48" s="407"/>
      <c r="M48" s="453"/>
      <c r="N48" s="407"/>
      <c r="O48" s="439"/>
      <c r="P48" s="410"/>
      <c r="Q48" s="432"/>
      <c r="R48" s="433"/>
      <c r="S48" s="433"/>
      <c r="T48" s="434"/>
      <c r="U48" s="411"/>
      <c r="V48" s="411"/>
      <c r="W48" s="412"/>
      <c r="X48" s="413"/>
      <c r="Y48" s="412"/>
      <c r="Z48" s="412"/>
      <c r="AA48" s="414"/>
      <c r="AB48" s="415"/>
      <c r="AC48" s="416"/>
      <c r="AD48" s="448"/>
      <c r="AE48" s="407"/>
      <c r="AF48" s="435"/>
      <c r="AG48" s="428"/>
      <c r="AH48" s="435"/>
      <c r="AI48" s="428"/>
      <c r="AJ48" s="436"/>
      <c r="AK48" s="428"/>
      <c r="AL48" s="353"/>
      <c r="AM48" s="429"/>
      <c r="AN48" s="463"/>
      <c r="AO48" s="463"/>
    </row>
    <row r="49" spans="2:41" s="378" customFormat="1" ht="214.5" customHeight="1" x14ac:dyDescent="0.25">
      <c r="B49" s="380"/>
      <c r="C49" s="380"/>
      <c r="D49" s="381"/>
      <c r="E49" s="396"/>
      <c r="F49" s="406"/>
      <c r="G49" s="407"/>
      <c r="H49" s="464"/>
      <c r="I49" s="465"/>
      <c r="J49" s="407"/>
      <c r="K49" s="408"/>
      <c r="L49" s="407"/>
      <c r="M49" s="453"/>
      <c r="N49" s="407"/>
      <c r="O49" s="439"/>
      <c r="P49" s="410"/>
      <c r="Q49" s="432"/>
      <c r="R49" s="433"/>
      <c r="S49" s="433"/>
      <c r="T49" s="434"/>
      <c r="U49" s="411"/>
      <c r="V49" s="411"/>
      <c r="W49" s="412"/>
      <c r="X49" s="413"/>
      <c r="Y49" s="412"/>
      <c r="Z49" s="412"/>
      <c r="AA49" s="414"/>
      <c r="AB49" s="415"/>
      <c r="AC49" s="416"/>
      <c r="AD49" s="448"/>
      <c r="AE49" s="407"/>
      <c r="AF49" s="435"/>
      <c r="AG49" s="428"/>
      <c r="AH49" s="435"/>
      <c r="AI49" s="428"/>
      <c r="AJ49" s="436"/>
      <c r="AK49" s="428"/>
      <c r="AL49" s="353"/>
      <c r="AM49" s="429"/>
      <c r="AN49" s="463"/>
      <c r="AO49" s="463"/>
    </row>
    <row r="50" spans="2:41" s="378" customFormat="1" ht="214.5" customHeight="1" x14ac:dyDescent="0.25">
      <c r="B50" s="380"/>
      <c r="C50" s="380"/>
      <c r="D50" s="381"/>
      <c r="E50" s="396"/>
      <c r="F50" s="406"/>
      <c r="G50" s="407"/>
      <c r="H50" s="464"/>
      <c r="I50" s="465"/>
      <c r="J50" s="407"/>
      <c r="K50" s="408"/>
      <c r="L50" s="407"/>
      <c r="M50" s="453"/>
      <c r="N50" s="407"/>
      <c r="O50" s="439"/>
      <c r="P50" s="410"/>
      <c r="Q50" s="432"/>
      <c r="R50" s="433"/>
      <c r="S50" s="433"/>
      <c r="T50" s="434"/>
      <c r="U50" s="411"/>
      <c r="V50" s="411"/>
      <c r="W50" s="412"/>
      <c r="X50" s="413"/>
      <c r="Y50" s="412"/>
      <c r="Z50" s="412"/>
      <c r="AA50" s="414"/>
      <c r="AB50" s="415"/>
      <c r="AC50" s="416"/>
      <c r="AD50" s="448"/>
      <c r="AE50" s="407"/>
      <c r="AF50" s="435"/>
      <c r="AG50" s="428"/>
      <c r="AH50" s="435"/>
      <c r="AI50" s="428"/>
      <c r="AJ50" s="436"/>
      <c r="AK50" s="428"/>
      <c r="AL50" s="353"/>
      <c r="AM50" s="429"/>
      <c r="AN50" s="463"/>
      <c r="AO50" s="463"/>
    </row>
    <row r="51" spans="2:41" s="378" customFormat="1" ht="214.5" customHeight="1" x14ac:dyDescent="0.25">
      <c r="B51" s="380"/>
      <c r="C51" s="380"/>
      <c r="D51" s="381"/>
      <c r="E51" s="396"/>
      <c r="F51" s="406"/>
      <c r="G51" s="407"/>
      <c r="H51" s="464"/>
      <c r="I51" s="465"/>
      <c r="J51" s="407"/>
      <c r="K51" s="408"/>
      <c r="L51" s="407"/>
      <c r="M51" s="453"/>
      <c r="N51" s="407"/>
      <c r="O51" s="439"/>
      <c r="P51" s="410"/>
      <c r="Q51" s="432"/>
      <c r="R51" s="433"/>
      <c r="S51" s="433"/>
      <c r="T51" s="434"/>
      <c r="U51" s="411"/>
      <c r="V51" s="411"/>
      <c r="W51" s="412"/>
      <c r="X51" s="413"/>
      <c r="Y51" s="412"/>
      <c r="Z51" s="412"/>
      <c r="AA51" s="414"/>
      <c r="AB51" s="415"/>
      <c r="AC51" s="416"/>
      <c r="AD51" s="448"/>
      <c r="AE51" s="407"/>
      <c r="AF51" s="435"/>
      <c r="AG51" s="428"/>
      <c r="AH51" s="435"/>
      <c r="AI51" s="428"/>
      <c r="AJ51" s="436"/>
      <c r="AK51" s="428"/>
      <c r="AL51" s="353"/>
      <c r="AM51" s="429"/>
      <c r="AN51" s="463"/>
      <c r="AO51" s="463"/>
    </row>
    <row r="52" spans="2:41" s="378" customFormat="1" ht="214.5" customHeight="1" x14ac:dyDescent="0.25">
      <c r="B52" s="380"/>
      <c r="C52" s="380"/>
      <c r="D52" s="381"/>
      <c r="E52" s="396"/>
      <c r="F52" s="406"/>
      <c r="G52" s="407"/>
      <c r="H52" s="464"/>
      <c r="I52" s="465"/>
      <c r="J52" s="407"/>
      <c r="K52" s="408"/>
      <c r="L52" s="407"/>
      <c r="M52" s="453"/>
      <c r="N52" s="407"/>
      <c r="O52" s="439"/>
      <c r="P52" s="410"/>
      <c r="Q52" s="432"/>
      <c r="R52" s="433"/>
      <c r="S52" s="433"/>
      <c r="T52" s="434"/>
      <c r="U52" s="411"/>
      <c r="V52" s="411"/>
      <c r="W52" s="412"/>
      <c r="X52" s="413"/>
      <c r="Y52" s="412"/>
      <c r="Z52" s="412"/>
      <c r="AA52" s="414"/>
      <c r="AB52" s="415"/>
      <c r="AC52" s="416"/>
      <c r="AD52" s="448"/>
      <c r="AE52" s="407"/>
      <c r="AF52" s="435"/>
      <c r="AG52" s="428"/>
      <c r="AH52" s="435"/>
      <c r="AI52" s="428"/>
      <c r="AJ52" s="436"/>
      <c r="AK52" s="428"/>
      <c r="AL52" s="353"/>
      <c r="AM52" s="429"/>
      <c r="AN52" s="463"/>
      <c r="AO52" s="463"/>
    </row>
    <row r="53" spans="2:41" s="378" customFormat="1" ht="214.5" customHeight="1" x14ac:dyDescent="0.25">
      <c r="B53" s="380"/>
      <c r="C53" s="380"/>
      <c r="D53" s="381"/>
      <c r="E53" s="396"/>
      <c r="F53" s="406"/>
      <c r="G53" s="407"/>
      <c r="H53" s="464"/>
      <c r="I53" s="465"/>
      <c r="J53" s="407"/>
      <c r="K53" s="408"/>
      <c r="L53" s="407"/>
      <c r="M53" s="453"/>
      <c r="N53" s="407"/>
      <c r="O53" s="439"/>
      <c r="P53" s="410"/>
      <c r="Q53" s="432"/>
      <c r="R53" s="433"/>
      <c r="S53" s="433"/>
      <c r="T53" s="434"/>
      <c r="U53" s="411"/>
      <c r="V53" s="411"/>
      <c r="W53" s="412"/>
      <c r="X53" s="413"/>
      <c r="Y53" s="412"/>
      <c r="Z53" s="412"/>
      <c r="AA53" s="414"/>
      <c r="AB53" s="415"/>
      <c r="AC53" s="416"/>
      <c r="AD53" s="448"/>
      <c r="AE53" s="407"/>
      <c r="AF53" s="435"/>
      <c r="AG53" s="428"/>
      <c r="AH53" s="435"/>
      <c r="AI53" s="428"/>
      <c r="AJ53" s="436"/>
      <c r="AK53" s="428"/>
      <c r="AL53" s="353"/>
      <c r="AM53" s="429"/>
      <c r="AN53" s="463"/>
      <c r="AO53" s="463"/>
    </row>
    <row r="54" spans="2:41" s="378" customFormat="1" ht="214.5" customHeight="1" x14ac:dyDescent="0.25">
      <c r="B54" s="380"/>
      <c r="C54" s="380"/>
      <c r="D54" s="381"/>
      <c r="E54" s="396"/>
      <c r="F54" s="406"/>
      <c r="G54" s="407"/>
      <c r="H54" s="464"/>
      <c r="I54" s="465"/>
      <c r="J54" s="407"/>
      <c r="K54" s="408"/>
      <c r="L54" s="407"/>
      <c r="M54" s="453"/>
      <c r="N54" s="407"/>
      <c r="O54" s="439"/>
      <c r="P54" s="410"/>
      <c r="Q54" s="432"/>
      <c r="R54" s="433"/>
      <c r="S54" s="433"/>
      <c r="T54" s="434"/>
      <c r="U54" s="411"/>
      <c r="V54" s="411"/>
      <c r="W54" s="412"/>
      <c r="X54" s="413"/>
      <c r="Y54" s="412"/>
      <c r="Z54" s="412"/>
      <c r="AA54" s="414"/>
      <c r="AB54" s="415"/>
      <c r="AC54" s="416"/>
      <c r="AD54" s="448"/>
      <c r="AE54" s="407"/>
      <c r="AF54" s="435"/>
      <c r="AG54" s="428"/>
      <c r="AH54" s="435"/>
      <c r="AI54" s="428"/>
      <c r="AJ54" s="436"/>
      <c r="AK54" s="428"/>
      <c r="AL54" s="353"/>
      <c r="AM54" s="429"/>
      <c r="AN54" s="463"/>
      <c r="AO54" s="463"/>
    </row>
    <row r="55" spans="2:41" s="378" customFormat="1" ht="214.5" customHeight="1" x14ac:dyDescent="0.25">
      <c r="B55" s="380"/>
      <c r="C55" s="380"/>
      <c r="D55" s="381"/>
      <c r="E55" s="396"/>
      <c r="F55" s="406"/>
      <c r="G55" s="407"/>
      <c r="H55" s="464"/>
      <c r="I55" s="465"/>
      <c r="J55" s="407"/>
      <c r="K55" s="408"/>
      <c r="L55" s="407"/>
      <c r="M55" s="453"/>
      <c r="N55" s="407"/>
      <c r="O55" s="439"/>
      <c r="P55" s="410"/>
      <c r="Q55" s="432"/>
      <c r="R55" s="433"/>
      <c r="S55" s="433"/>
      <c r="T55" s="434"/>
      <c r="U55" s="411"/>
      <c r="V55" s="411"/>
      <c r="W55" s="412"/>
      <c r="X55" s="413"/>
      <c r="Y55" s="412"/>
      <c r="Z55" s="412"/>
      <c r="AA55" s="414"/>
      <c r="AB55" s="415"/>
      <c r="AC55" s="416"/>
      <c r="AD55" s="448"/>
      <c r="AE55" s="407"/>
      <c r="AF55" s="435"/>
      <c r="AG55" s="428"/>
      <c r="AH55" s="435"/>
      <c r="AI55" s="428"/>
      <c r="AJ55" s="436"/>
      <c r="AK55" s="428"/>
      <c r="AL55" s="353"/>
      <c r="AM55" s="429"/>
      <c r="AN55" s="463"/>
      <c r="AO55" s="463"/>
    </row>
    <row r="56" spans="2:41" s="378" customFormat="1" ht="214.5" customHeight="1" x14ac:dyDescent="0.25">
      <c r="B56" s="380"/>
      <c r="C56" s="380"/>
      <c r="D56" s="381"/>
      <c r="E56" s="396"/>
      <c r="F56" s="406"/>
      <c r="G56" s="407"/>
      <c r="H56" s="464"/>
      <c r="I56" s="465"/>
      <c r="J56" s="407"/>
      <c r="K56" s="408"/>
      <c r="L56" s="407"/>
      <c r="M56" s="453"/>
      <c r="N56" s="407"/>
      <c r="O56" s="439"/>
      <c r="P56" s="410"/>
      <c r="Q56" s="432"/>
      <c r="R56" s="433"/>
      <c r="S56" s="433"/>
      <c r="T56" s="434"/>
      <c r="U56" s="411"/>
      <c r="V56" s="411"/>
      <c r="W56" s="412"/>
      <c r="X56" s="413"/>
      <c r="Y56" s="412"/>
      <c r="Z56" s="412"/>
      <c r="AA56" s="414"/>
      <c r="AB56" s="415"/>
      <c r="AC56" s="416"/>
      <c r="AD56" s="448"/>
      <c r="AE56" s="407"/>
      <c r="AF56" s="435"/>
      <c r="AG56" s="428"/>
      <c r="AH56" s="435"/>
      <c r="AI56" s="428"/>
      <c r="AJ56" s="436"/>
      <c r="AK56" s="428"/>
      <c r="AL56" s="353"/>
      <c r="AM56" s="429"/>
      <c r="AN56" s="463"/>
      <c r="AO56" s="463"/>
    </row>
    <row r="57" spans="2:41" s="378" customFormat="1" ht="214.5" customHeight="1" x14ac:dyDescent="0.25">
      <c r="B57" s="380"/>
      <c r="C57" s="380"/>
      <c r="D57" s="381"/>
      <c r="E57" s="396"/>
      <c r="F57" s="406"/>
      <c r="G57" s="407"/>
      <c r="H57" s="464"/>
      <c r="I57" s="465"/>
      <c r="J57" s="407"/>
      <c r="K57" s="408"/>
      <c r="L57" s="407"/>
      <c r="M57" s="453"/>
      <c r="N57" s="407"/>
      <c r="O57" s="439"/>
      <c r="P57" s="410"/>
      <c r="Q57" s="432"/>
      <c r="R57" s="433"/>
      <c r="S57" s="433"/>
      <c r="T57" s="434"/>
      <c r="U57" s="411"/>
      <c r="V57" s="411"/>
      <c r="W57" s="412"/>
      <c r="X57" s="413"/>
      <c r="Y57" s="412"/>
      <c r="Z57" s="412"/>
      <c r="AA57" s="414"/>
      <c r="AB57" s="415"/>
      <c r="AC57" s="416"/>
      <c r="AD57" s="448"/>
      <c r="AE57" s="407"/>
      <c r="AF57" s="435"/>
      <c r="AG57" s="428"/>
      <c r="AH57" s="435"/>
      <c r="AI57" s="428"/>
      <c r="AJ57" s="436"/>
      <c r="AK57" s="428"/>
      <c r="AL57" s="353"/>
      <c r="AM57" s="429"/>
      <c r="AN57" s="463"/>
      <c r="AO57" s="463"/>
    </row>
    <row r="58" spans="2:41" s="378" customFormat="1" ht="214.5" customHeight="1" x14ac:dyDescent="0.25">
      <c r="B58" s="380"/>
      <c r="C58" s="380"/>
      <c r="D58" s="381"/>
      <c r="E58" s="396"/>
      <c r="F58" s="406"/>
      <c r="G58" s="407"/>
      <c r="H58" s="464"/>
      <c r="I58" s="465"/>
      <c r="J58" s="407"/>
      <c r="K58" s="408"/>
      <c r="L58" s="407"/>
      <c r="M58" s="453"/>
      <c r="N58" s="407"/>
      <c r="O58" s="439"/>
      <c r="P58" s="410"/>
      <c r="Q58" s="432"/>
      <c r="R58" s="433"/>
      <c r="S58" s="433"/>
      <c r="T58" s="434"/>
      <c r="U58" s="411"/>
      <c r="V58" s="411"/>
      <c r="W58" s="412"/>
      <c r="X58" s="413"/>
      <c r="Y58" s="412"/>
      <c r="Z58" s="412"/>
      <c r="AA58" s="414"/>
      <c r="AB58" s="415"/>
      <c r="AC58" s="416"/>
      <c r="AD58" s="448"/>
      <c r="AE58" s="407"/>
      <c r="AF58" s="435"/>
      <c r="AG58" s="428"/>
      <c r="AH58" s="435"/>
      <c r="AI58" s="428"/>
      <c r="AJ58" s="436"/>
      <c r="AK58" s="428"/>
      <c r="AL58" s="353"/>
      <c r="AM58" s="429"/>
      <c r="AN58" s="463"/>
      <c r="AO58" s="463"/>
    </row>
    <row r="59" spans="2:41" s="378" customFormat="1" ht="214.5" customHeight="1" x14ac:dyDescent="0.25">
      <c r="B59" s="380"/>
      <c r="C59" s="380"/>
      <c r="D59" s="381"/>
      <c r="E59" s="396"/>
      <c r="F59" s="406"/>
      <c r="G59" s="407"/>
      <c r="H59" s="464"/>
      <c r="I59" s="465"/>
      <c r="J59" s="407"/>
      <c r="K59" s="408"/>
      <c r="L59" s="407"/>
      <c r="M59" s="453"/>
      <c r="N59" s="407"/>
      <c r="O59" s="439"/>
      <c r="P59" s="410"/>
      <c r="Q59" s="432"/>
      <c r="R59" s="433"/>
      <c r="S59" s="433"/>
      <c r="T59" s="434"/>
      <c r="U59" s="411"/>
      <c r="V59" s="411"/>
      <c r="W59" s="412"/>
      <c r="X59" s="413"/>
      <c r="Y59" s="412"/>
      <c r="Z59" s="412"/>
      <c r="AA59" s="414"/>
      <c r="AB59" s="415"/>
      <c r="AC59" s="416"/>
      <c r="AD59" s="448"/>
      <c r="AE59" s="407"/>
      <c r="AF59" s="435"/>
      <c r="AG59" s="428"/>
      <c r="AH59" s="435"/>
      <c r="AI59" s="428"/>
      <c r="AJ59" s="436"/>
      <c r="AK59" s="428"/>
      <c r="AL59" s="353"/>
      <c r="AM59" s="429"/>
      <c r="AN59" s="463"/>
      <c r="AO59" s="463"/>
    </row>
    <row r="60" spans="2:41" s="378" customFormat="1" ht="214.5" customHeight="1" x14ac:dyDescent="0.25">
      <c r="B60" s="380"/>
      <c r="C60" s="380"/>
      <c r="D60" s="381"/>
      <c r="E60" s="396"/>
      <c r="F60" s="406"/>
      <c r="G60" s="407"/>
      <c r="H60" s="464"/>
      <c r="I60" s="465"/>
      <c r="J60" s="407"/>
      <c r="K60" s="408"/>
      <c r="L60" s="407"/>
      <c r="M60" s="453"/>
      <c r="N60" s="407"/>
      <c r="O60" s="439"/>
      <c r="P60" s="410"/>
      <c r="Q60" s="432"/>
      <c r="R60" s="433"/>
      <c r="S60" s="433"/>
      <c r="T60" s="434"/>
      <c r="U60" s="411"/>
      <c r="V60" s="411"/>
      <c r="W60" s="412"/>
      <c r="X60" s="413"/>
      <c r="Y60" s="412"/>
      <c r="Z60" s="412"/>
      <c r="AA60" s="414"/>
      <c r="AB60" s="415"/>
      <c r="AC60" s="416"/>
      <c r="AD60" s="448"/>
      <c r="AE60" s="407"/>
      <c r="AF60" s="435"/>
      <c r="AG60" s="428"/>
      <c r="AH60" s="435"/>
      <c r="AI60" s="428"/>
      <c r="AJ60" s="436"/>
      <c r="AK60" s="428"/>
      <c r="AL60" s="353"/>
      <c r="AM60" s="429"/>
      <c r="AN60" s="463"/>
      <c r="AO60" s="463"/>
    </row>
    <row r="61" spans="2:41" s="378" customFormat="1" ht="214.5" customHeight="1" x14ac:dyDescent="0.25">
      <c r="B61" s="380"/>
      <c r="C61" s="380"/>
      <c r="D61" s="381"/>
      <c r="E61" s="396"/>
      <c r="F61" s="406"/>
      <c r="G61" s="407"/>
      <c r="H61" s="464"/>
      <c r="I61" s="465"/>
      <c r="J61" s="407"/>
      <c r="K61" s="408"/>
      <c r="L61" s="407"/>
      <c r="M61" s="453"/>
      <c r="N61" s="407"/>
      <c r="O61" s="439"/>
      <c r="P61" s="410"/>
      <c r="Q61" s="432"/>
      <c r="R61" s="433"/>
      <c r="S61" s="433"/>
      <c r="T61" s="434"/>
      <c r="U61" s="411"/>
      <c r="V61" s="411"/>
      <c r="W61" s="412"/>
      <c r="X61" s="413"/>
      <c r="Y61" s="412"/>
      <c r="Z61" s="412"/>
      <c r="AA61" s="414"/>
      <c r="AB61" s="415"/>
      <c r="AC61" s="416"/>
      <c r="AD61" s="448"/>
      <c r="AE61" s="407"/>
      <c r="AF61" s="435"/>
      <c r="AG61" s="428"/>
      <c r="AH61" s="435"/>
      <c r="AI61" s="428"/>
      <c r="AJ61" s="436"/>
      <c r="AK61" s="428"/>
      <c r="AL61" s="353"/>
      <c r="AM61" s="429"/>
      <c r="AN61" s="463"/>
      <c r="AO61" s="463"/>
    </row>
    <row r="62" spans="2:41" s="378" customFormat="1" ht="214.5" customHeight="1" x14ac:dyDescent="0.25">
      <c r="B62" s="380"/>
      <c r="C62" s="380"/>
      <c r="D62" s="381"/>
      <c r="E62" s="396"/>
      <c r="F62" s="406"/>
      <c r="G62" s="407"/>
      <c r="H62" s="464"/>
      <c r="I62" s="465"/>
      <c r="J62" s="407"/>
      <c r="K62" s="408"/>
      <c r="L62" s="407"/>
      <c r="M62" s="453"/>
      <c r="N62" s="407"/>
      <c r="O62" s="439"/>
      <c r="P62" s="410"/>
      <c r="Q62" s="432"/>
      <c r="R62" s="433"/>
      <c r="S62" s="433"/>
      <c r="T62" s="434"/>
      <c r="U62" s="411"/>
      <c r="V62" s="411"/>
      <c r="W62" s="412"/>
      <c r="X62" s="413"/>
      <c r="Y62" s="412"/>
      <c r="Z62" s="412"/>
      <c r="AA62" s="414"/>
      <c r="AB62" s="415"/>
      <c r="AC62" s="416"/>
      <c r="AD62" s="448"/>
      <c r="AE62" s="407"/>
      <c r="AF62" s="435"/>
      <c r="AG62" s="428"/>
      <c r="AH62" s="435"/>
      <c r="AI62" s="428"/>
      <c r="AJ62" s="436"/>
      <c r="AK62" s="428"/>
      <c r="AL62" s="353"/>
      <c r="AM62" s="429"/>
      <c r="AN62" s="463"/>
      <c r="AO62" s="463"/>
    </row>
    <row r="63" spans="2:41" s="378" customFormat="1" ht="214.5" customHeight="1" x14ac:dyDescent="0.25">
      <c r="B63" s="380"/>
      <c r="C63" s="380"/>
      <c r="D63" s="381"/>
      <c r="E63" s="396"/>
      <c r="F63" s="406"/>
      <c r="G63" s="407"/>
      <c r="H63" s="464"/>
      <c r="I63" s="465"/>
      <c r="J63" s="407"/>
      <c r="K63" s="408"/>
      <c r="L63" s="407"/>
      <c r="M63" s="453"/>
      <c r="N63" s="407"/>
      <c r="O63" s="439"/>
      <c r="P63" s="410"/>
      <c r="Q63" s="432"/>
      <c r="R63" s="433"/>
      <c r="S63" s="433"/>
      <c r="T63" s="434"/>
      <c r="U63" s="411"/>
      <c r="V63" s="411"/>
      <c r="W63" s="412"/>
      <c r="X63" s="413"/>
      <c r="Y63" s="412"/>
      <c r="Z63" s="412"/>
      <c r="AA63" s="414"/>
      <c r="AB63" s="415"/>
      <c r="AC63" s="416"/>
      <c r="AD63" s="448"/>
      <c r="AE63" s="407"/>
      <c r="AF63" s="435"/>
      <c r="AG63" s="428"/>
      <c r="AH63" s="435"/>
      <c r="AI63" s="428"/>
      <c r="AJ63" s="436"/>
      <c r="AK63" s="428"/>
      <c r="AL63" s="353"/>
      <c r="AM63" s="429"/>
      <c r="AN63" s="463"/>
      <c r="AO63" s="463"/>
    </row>
    <row r="64" spans="2:41" s="378" customFormat="1" ht="214.5" customHeight="1" x14ac:dyDescent="0.25">
      <c r="B64" s="380"/>
      <c r="C64" s="380"/>
      <c r="D64" s="381"/>
      <c r="E64" s="396"/>
      <c r="F64" s="406"/>
      <c r="G64" s="407"/>
      <c r="H64" s="464"/>
      <c r="I64" s="465"/>
      <c r="J64" s="407"/>
      <c r="K64" s="408"/>
      <c r="L64" s="407"/>
      <c r="M64" s="453"/>
      <c r="N64" s="407"/>
      <c r="O64" s="439"/>
      <c r="P64" s="410"/>
      <c r="Q64" s="432"/>
      <c r="R64" s="433"/>
      <c r="S64" s="433"/>
      <c r="T64" s="434"/>
      <c r="U64" s="411"/>
      <c r="V64" s="411"/>
      <c r="W64" s="412"/>
      <c r="X64" s="413"/>
      <c r="Y64" s="412"/>
      <c r="Z64" s="412"/>
      <c r="AA64" s="414"/>
      <c r="AB64" s="415"/>
      <c r="AC64" s="416"/>
      <c r="AD64" s="448"/>
      <c r="AE64" s="407"/>
      <c r="AF64" s="435"/>
      <c r="AG64" s="428"/>
      <c r="AH64" s="435"/>
      <c r="AI64" s="428"/>
      <c r="AJ64" s="436"/>
      <c r="AK64" s="428"/>
      <c r="AL64" s="353"/>
      <c r="AM64" s="429"/>
      <c r="AN64" s="463"/>
      <c r="AO64" s="463"/>
    </row>
    <row r="65" spans="2:41" s="378" customFormat="1" ht="214.5" customHeight="1" x14ac:dyDescent="0.25">
      <c r="B65" s="380"/>
      <c r="C65" s="380"/>
      <c r="D65" s="381"/>
      <c r="E65" s="396"/>
      <c r="F65" s="406"/>
      <c r="G65" s="407"/>
      <c r="H65" s="464"/>
      <c r="I65" s="465"/>
      <c r="J65" s="407"/>
      <c r="K65" s="408"/>
      <c r="L65" s="407"/>
      <c r="M65" s="453"/>
      <c r="N65" s="407"/>
      <c r="O65" s="439"/>
      <c r="P65" s="410"/>
      <c r="Q65" s="432"/>
      <c r="R65" s="433"/>
      <c r="S65" s="433"/>
      <c r="T65" s="434"/>
      <c r="U65" s="411"/>
      <c r="V65" s="411"/>
      <c r="W65" s="412"/>
      <c r="X65" s="413"/>
      <c r="Y65" s="412"/>
      <c r="Z65" s="412"/>
      <c r="AA65" s="414"/>
      <c r="AB65" s="415"/>
      <c r="AC65" s="416"/>
      <c r="AD65" s="448"/>
      <c r="AE65" s="407"/>
      <c r="AF65" s="435"/>
      <c r="AG65" s="428"/>
      <c r="AH65" s="435"/>
      <c r="AI65" s="428"/>
      <c r="AJ65" s="436"/>
      <c r="AK65" s="428"/>
      <c r="AL65" s="353"/>
      <c r="AM65" s="429"/>
      <c r="AN65" s="463"/>
      <c r="AO65" s="463"/>
    </row>
    <row r="66" spans="2:41" s="378" customFormat="1" ht="214.5" customHeight="1" x14ac:dyDescent="0.25">
      <c r="B66" s="380"/>
      <c r="C66" s="380"/>
      <c r="D66" s="381"/>
      <c r="E66" s="396"/>
      <c r="F66" s="406"/>
      <c r="G66" s="407"/>
      <c r="H66" s="464"/>
      <c r="I66" s="465"/>
      <c r="J66" s="407"/>
      <c r="K66" s="408"/>
      <c r="L66" s="407"/>
      <c r="M66" s="453"/>
      <c r="N66" s="407"/>
      <c r="O66" s="439"/>
      <c r="P66" s="410"/>
      <c r="Q66" s="432"/>
      <c r="R66" s="433"/>
      <c r="S66" s="433"/>
      <c r="T66" s="434"/>
      <c r="U66" s="411"/>
      <c r="V66" s="411"/>
      <c r="W66" s="412"/>
      <c r="X66" s="413"/>
      <c r="Y66" s="412"/>
      <c r="Z66" s="412"/>
      <c r="AA66" s="414"/>
      <c r="AB66" s="415"/>
      <c r="AC66" s="416"/>
      <c r="AD66" s="448"/>
      <c r="AE66" s="407"/>
      <c r="AF66" s="435"/>
      <c r="AG66" s="428"/>
      <c r="AH66" s="435"/>
      <c r="AI66" s="428"/>
      <c r="AJ66" s="436"/>
      <c r="AK66" s="428"/>
      <c r="AL66" s="353"/>
      <c r="AM66" s="429"/>
      <c r="AN66" s="463"/>
      <c r="AO66" s="463"/>
    </row>
    <row r="67" spans="2:41" s="378" customFormat="1" ht="214.5" customHeight="1" x14ac:dyDescent="0.25">
      <c r="B67" s="380"/>
      <c r="C67" s="380"/>
      <c r="D67" s="381"/>
      <c r="E67" s="396"/>
      <c r="F67" s="406"/>
      <c r="G67" s="407"/>
      <c r="H67" s="464"/>
      <c r="I67" s="465"/>
      <c r="J67" s="407"/>
      <c r="K67" s="408"/>
      <c r="L67" s="407"/>
      <c r="M67" s="453"/>
      <c r="N67" s="407"/>
      <c r="O67" s="439"/>
      <c r="P67" s="410"/>
      <c r="Q67" s="432"/>
      <c r="R67" s="433"/>
      <c r="S67" s="433"/>
      <c r="T67" s="434"/>
      <c r="U67" s="411"/>
      <c r="V67" s="411"/>
      <c r="W67" s="412"/>
      <c r="X67" s="413"/>
      <c r="Y67" s="412"/>
      <c r="Z67" s="412"/>
      <c r="AA67" s="414"/>
      <c r="AB67" s="415"/>
      <c r="AC67" s="416"/>
      <c r="AD67" s="448"/>
      <c r="AE67" s="407"/>
      <c r="AF67" s="435"/>
      <c r="AG67" s="428"/>
      <c r="AH67" s="435"/>
      <c r="AI67" s="428"/>
      <c r="AJ67" s="436"/>
      <c r="AK67" s="428"/>
      <c r="AL67" s="353"/>
      <c r="AM67" s="429"/>
      <c r="AN67" s="463"/>
      <c r="AO67" s="463"/>
    </row>
    <row r="68" spans="2:41" s="378" customFormat="1" ht="214.5" customHeight="1" x14ac:dyDescent="0.25">
      <c r="B68" s="380"/>
      <c r="C68" s="380"/>
      <c r="D68" s="381"/>
      <c r="E68" s="396"/>
      <c r="F68" s="406"/>
      <c r="G68" s="407"/>
      <c r="H68" s="464"/>
      <c r="I68" s="465"/>
      <c r="J68" s="407"/>
      <c r="K68" s="408"/>
      <c r="L68" s="407"/>
      <c r="M68" s="453"/>
      <c r="N68" s="407"/>
      <c r="O68" s="439"/>
      <c r="P68" s="410"/>
      <c r="Q68" s="432"/>
      <c r="R68" s="433"/>
      <c r="S68" s="433"/>
      <c r="T68" s="434"/>
      <c r="U68" s="411"/>
      <c r="V68" s="411"/>
      <c r="W68" s="412"/>
      <c r="X68" s="413"/>
      <c r="Y68" s="412"/>
      <c r="Z68" s="412"/>
      <c r="AA68" s="414"/>
      <c r="AB68" s="415"/>
      <c r="AC68" s="416"/>
      <c r="AD68" s="448"/>
      <c r="AE68" s="407"/>
      <c r="AF68" s="435"/>
      <c r="AG68" s="428"/>
      <c r="AH68" s="435"/>
      <c r="AI68" s="428"/>
      <c r="AJ68" s="436"/>
      <c r="AK68" s="428"/>
      <c r="AL68" s="353"/>
      <c r="AM68" s="429"/>
      <c r="AN68" s="463"/>
      <c r="AO68" s="463"/>
    </row>
    <row r="69" spans="2:41" s="378" customFormat="1" ht="214.5" customHeight="1" x14ac:dyDescent="0.25">
      <c r="B69" s="380"/>
      <c r="C69" s="380"/>
      <c r="D69" s="381"/>
      <c r="E69" s="396"/>
      <c r="F69" s="406"/>
      <c r="G69" s="407"/>
      <c r="H69" s="464"/>
      <c r="I69" s="465"/>
      <c r="J69" s="407"/>
      <c r="K69" s="408"/>
      <c r="L69" s="407"/>
      <c r="M69" s="453"/>
      <c r="N69" s="407"/>
      <c r="O69" s="439"/>
      <c r="P69" s="410"/>
      <c r="Q69" s="432"/>
      <c r="R69" s="433"/>
      <c r="S69" s="433"/>
      <c r="T69" s="434"/>
      <c r="U69" s="411"/>
      <c r="V69" s="411"/>
      <c r="W69" s="412"/>
      <c r="X69" s="413"/>
      <c r="Y69" s="412"/>
      <c r="Z69" s="412"/>
      <c r="AA69" s="414"/>
      <c r="AB69" s="415"/>
      <c r="AC69" s="416"/>
      <c r="AD69" s="448"/>
      <c r="AE69" s="407"/>
      <c r="AF69" s="435"/>
      <c r="AG69" s="428"/>
      <c r="AH69" s="435"/>
      <c r="AI69" s="428"/>
      <c r="AJ69" s="436"/>
      <c r="AK69" s="428"/>
      <c r="AL69" s="353"/>
      <c r="AM69" s="429"/>
      <c r="AN69" s="463"/>
      <c r="AO69" s="463"/>
    </row>
    <row r="70" spans="2:41" s="378" customFormat="1" ht="214.5" customHeight="1" x14ac:dyDescent="0.25">
      <c r="B70" s="380"/>
      <c r="C70" s="380"/>
      <c r="D70" s="381"/>
      <c r="E70" s="396"/>
      <c r="F70" s="406"/>
      <c r="G70" s="407"/>
      <c r="H70" s="464"/>
      <c r="I70" s="465"/>
      <c r="J70" s="407"/>
      <c r="K70" s="408"/>
      <c r="L70" s="407"/>
      <c r="M70" s="453"/>
      <c r="N70" s="407"/>
      <c r="O70" s="439"/>
      <c r="P70" s="410"/>
      <c r="Q70" s="432"/>
      <c r="R70" s="433"/>
      <c r="S70" s="433"/>
      <c r="T70" s="434"/>
      <c r="U70" s="411"/>
      <c r="V70" s="411"/>
      <c r="W70" s="412"/>
      <c r="X70" s="413"/>
      <c r="Y70" s="412"/>
      <c r="Z70" s="412"/>
      <c r="AA70" s="414"/>
      <c r="AB70" s="415"/>
      <c r="AC70" s="416"/>
      <c r="AD70" s="448"/>
      <c r="AE70" s="407"/>
      <c r="AF70" s="435"/>
      <c r="AG70" s="428"/>
      <c r="AH70" s="435"/>
      <c r="AI70" s="428"/>
      <c r="AJ70" s="436"/>
      <c r="AK70" s="428"/>
      <c r="AL70" s="353"/>
      <c r="AM70" s="429"/>
      <c r="AN70" s="463"/>
      <c r="AO70" s="463"/>
    </row>
    <row r="71" spans="2:41" s="378" customFormat="1" ht="214.5" customHeight="1" x14ac:dyDescent="0.25">
      <c r="B71" s="380"/>
      <c r="C71" s="380"/>
      <c r="D71" s="381"/>
      <c r="E71" s="396"/>
      <c r="F71" s="406"/>
      <c r="G71" s="407"/>
      <c r="H71" s="464"/>
      <c r="I71" s="465"/>
      <c r="J71" s="407"/>
      <c r="K71" s="408"/>
      <c r="L71" s="407"/>
      <c r="M71" s="453"/>
      <c r="N71" s="407"/>
      <c r="O71" s="439"/>
      <c r="P71" s="410"/>
      <c r="Q71" s="432"/>
      <c r="R71" s="433"/>
      <c r="S71" s="433"/>
      <c r="T71" s="434"/>
      <c r="U71" s="411"/>
      <c r="V71" s="411"/>
      <c r="W71" s="412"/>
      <c r="X71" s="413"/>
      <c r="Y71" s="412"/>
      <c r="Z71" s="412"/>
      <c r="AA71" s="414"/>
      <c r="AB71" s="415"/>
      <c r="AC71" s="416"/>
      <c r="AD71" s="448"/>
      <c r="AE71" s="407"/>
      <c r="AF71" s="435"/>
      <c r="AG71" s="428"/>
      <c r="AH71" s="435"/>
      <c r="AI71" s="428"/>
      <c r="AJ71" s="436"/>
      <c r="AK71" s="428"/>
      <c r="AL71" s="353"/>
      <c r="AM71" s="429"/>
      <c r="AN71" s="463"/>
      <c r="AO71" s="463"/>
    </row>
    <row r="72" spans="2:41" s="378" customFormat="1" ht="214.5" customHeight="1" x14ac:dyDescent="0.25">
      <c r="B72" s="380"/>
      <c r="C72" s="380"/>
      <c r="D72" s="381"/>
      <c r="E72" s="396"/>
      <c r="F72" s="406"/>
      <c r="G72" s="407"/>
      <c r="H72" s="464"/>
      <c r="I72" s="465"/>
      <c r="J72" s="407"/>
      <c r="K72" s="408"/>
      <c r="L72" s="407"/>
      <c r="M72" s="453"/>
      <c r="N72" s="407"/>
      <c r="O72" s="439"/>
      <c r="P72" s="410"/>
      <c r="Q72" s="432"/>
      <c r="R72" s="433"/>
      <c r="S72" s="433"/>
      <c r="T72" s="434"/>
      <c r="U72" s="411"/>
      <c r="V72" s="411"/>
      <c r="W72" s="412"/>
      <c r="X72" s="413"/>
      <c r="Y72" s="412"/>
      <c r="Z72" s="412"/>
      <c r="AA72" s="414"/>
      <c r="AB72" s="415"/>
      <c r="AC72" s="416"/>
      <c r="AD72" s="448"/>
      <c r="AE72" s="407"/>
      <c r="AF72" s="435"/>
      <c r="AG72" s="428"/>
      <c r="AH72" s="435"/>
      <c r="AI72" s="428"/>
      <c r="AJ72" s="436"/>
      <c r="AK72" s="428"/>
      <c r="AL72" s="353"/>
      <c r="AM72" s="429"/>
      <c r="AN72" s="463"/>
      <c r="AO72" s="463"/>
    </row>
    <row r="73" spans="2:41" s="378" customFormat="1" ht="214.5" customHeight="1" x14ac:dyDescent="0.25">
      <c r="B73" s="380"/>
      <c r="C73" s="380"/>
      <c r="D73" s="381"/>
      <c r="E73" s="396"/>
      <c r="F73" s="406"/>
      <c r="G73" s="407"/>
      <c r="H73" s="464"/>
      <c r="I73" s="465"/>
      <c r="J73" s="407"/>
      <c r="K73" s="408"/>
      <c r="L73" s="407"/>
      <c r="M73" s="453"/>
      <c r="N73" s="407"/>
      <c r="O73" s="439"/>
      <c r="P73" s="410"/>
      <c r="Q73" s="432"/>
      <c r="R73" s="433"/>
      <c r="S73" s="433"/>
      <c r="T73" s="434"/>
      <c r="U73" s="411"/>
      <c r="V73" s="411"/>
      <c r="W73" s="412"/>
      <c r="X73" s="413"/>
      <c r="Y73" s="412"/>
      <c r="Z73" s="412"/>
      <c r="AA73" s="414"/>
      <c r="AB73" s="415"/>
      <c r="AC73" s="416"/>
      <c r="AD73" s="448"/>
      <c r="AE73" s="407"/>
      <c r="AF73" s="435"/>
      <c r="AG73" s="428"/>
      <c r="AH73" s="435"/>
      <c r="AI73" s="428"/>
      <c r="AJ73" s="436"/>
      <c r="AK73" s="428"/>
      <c r="AL73" s="353"/>
      <c r="AM73" s="429"/>
      <c r="AN73" s="463"/>
      <c r="AO73" s="463"/>
    </row>
    <row r="74" spans="2:41" s="378" customFormat="1" ht="214.5" customHeight="1" x14ac:dyDescent="0.25">
      <c r="B74" s="380"/>
      <c r="C74" s="380"/>
      <c r="D74" s="381"/>
      <c r="E74" s="396"/>
      <c r="F74" s="406"/>
      <c r="G74" s="407"/>
      <c r="H74" s="464"/>
      <c r="I74" s="465"/>
      <c r="J74" s="407"/>
      <c r="K74" s="408"/>
      <c r="L74" s="407"/>
      <c r="M74" s="453"/>
      <c r="N74" s="407"/>
      <c r="O74" s="439"/>
      <c r="P74" s="410"/>
      <c r="Q74" s="432"/>
      <c r="R74" s="433"/>
      <c r="S74" s="433"/>
      <c r="T74" s="434"/>
      <c r="U74" s="411"/>
      <c r="V74" s="411"/>
      <c r="W74" s="412"/>
      <c r="X74" s="413"/>
      <c r="Y74" s="412"/>
      <c r="Z74" s="412"/>
      <c r="AA74" s="414"/>
      <c r="AB74" s="415"/>
      <c r="AC74" s="416"/>
      <c r="AD74" s="448"/>
      <c r="AE74" s="407"/>
      <c r="AF74" s="435"/>
      <c r="AG74" s="428"/>
      <c r="AH74" s="435"/>
      <c r="AI74" s="428"/>
      <c r="AJ74" s="436"/>
      <c r="AK74" s="428"/>
      <c r="AL74" s="353"/>
      <c r="AM74" s="429"/>
      <c r="AN74" s="463"/>
      <c r="AO74" s="463"/>
    </row>
    <row r="75" spans="2:41" s="378" customFormat="1" ht="214.5" customHeight="1" x14ac:dyDescent="0.25">
      <c r="B75" s="380"/>
      <c r="C75" s="380"/>
      <c r="D75" s="381"/>
      <c r="E75" s="396"/>
      <c r="F75" s="406"/>
      <c r="G75" s="407"/>
      <c r="H75" s="464"/>
      <c r="I75" s="465"/>
      <c r="J75" s="407"/>
      <c r="K75" s="408"/>
      <c r="L75" s="407"/>
      <c r="M75" s="453"/>
      <c r="N75" s="407"/>
      <c r="O75" s="439"/>
      <c r="P75" s="410"/>
      <c r="Q75" s="432"/>
      <c r="R75" s="433"/>
      <c r="S75" s="433"/>
      <c r="T75" s="434"/>
      <c r="U75" s="411"/>
      <c r="V75" s="411"/>
      <c r="W75" s="412"/>
      <c r="X75" s="413"/>
      <c r="Y75" s="412"/>
      <c r="Z75" s="412"/>
      <c r="AA75" s="414"/>
      <c r="AB75" s="415"/>
      <c r="AC75" s="416"/>
      <c r="AD75" s="448"/>
      <c r="AE75" s="407"/>
      <c r="AF75" s="435"/>
      <c r="AG75" s="428"/>
      <c r="AH75" s="435"/>
      <c r="AI75" s="428"/>
      <c r="AJ75" s="436"/>
      <c r="AK75" s="428"/>
      <c r="AL75" s="353"/>
      <c r="AM75" s="429"/>
      <c r="AN75" s="463"/>
      <c r="AO75" s="463"/>
    </row>
    <row r="76" spans="2:41" s="378" customFormat="1" ht="214.5" customHeight="1" x14ac:dyDescent="0.25">
      <c r="B76" s="380"/>
      <c r="C76" s="380"/>
      <c r="D76" s="381"/>
      <c r="E76" s="396"/>
      <c r="F76" s="406"/>
      <c r="G76" s="407"/>
      <c r="H76" s="464"/>
      <c r="I76" s="465"/>
      <c r="J76" s="407"/>
      <c r="K76" s="408"/>
      <c r="L76" s="407"/>
      <c r="M76" s="453"/>
      <c r="N76" s="407"/>
      <c r="O76" s="439"/>
      <c r="P76" s="410"/>
      <c r="Q76" s="432"/>
      <c r="R76" s="433"/>
      <c r="S76" s="433"/>
      <c r="T76" s="434"/>
      <c r="U76" s="411"/>
      <c r="V76" s="411"/>
      <c r="W76" s="412"/>
      <c r="X76" s="413"/>
      <c r="Y76" s="412"/>
      <c r="Z76" s="412"/>
      <c r="AA76" s="414"/>
      <c r="AB76" s="415"/>
      <c r="AC76" s="416"/>
      <c r="AD76" s="448"/>
      <c r="AE76" s="407"/>
      <c r="AF76" s="435"/>
      <c r="AG76" s="428"/>
      <c r="AH76" s="435"/>
      <c r="AI76" s="428"/>
      <c r="AJ76" s="436"/>
      <c r="AK76" s="428"/>
      <c r="AL76" s="353"/>
      <c r="AM76" s="429"/>
      <c r="AN76" s="463"/>
      <c r="AO76" s="463"/>
    </row>
    <row r="77" spans="2:41" s="378" customFormat="1" ht="214.5" customHeight="1" x14ac:dyDescent="0.25">
      <c r="B77" s="380"/>
      <c r="C77" s="380"/>
      <c r="D77" s="381"/>
      <c r="E77" s="396"/>
      <c r="F77" s="406"/>
      <c r="G77" s="407"/>
      <c r="H77" s="608"/>
      <c r="I77" s="609"/>
      <c r="J77" s="407"/>
      <c r="K77" s="408"/>
      <c r="L77" s="407"/>
      <c r="M77" s="466"/>
      <c r="N77" s="407"/>
      <c r="O77" s="424"/>
      <c r="P77" s="410"/>
      <c r="Q77" s="432"/>
      <c r="R77" s="433"/>
      <c r="S77" s="433"/>
      <c r="T77" s="434"/>
      <c r="U77" s="411"/>
      <c r="V77" s="411"/>
      <c r="W77" s="412"/>
      <c r="X77" s="413"/>
      <c r="Y77" s="412" t="s">
        <v>1813</v>
      </c>
      <c r="Z77" s="412"/>
      <c r="AA77" s="414">
        <v>1</v>
      </c>
      <c r="AB77" s="415" t="str">
        <f>IF(O77="","",IF(F77=DATOS!$BL$5,CONCATENATE(VLOOKUP(H77,DATOS!$A$2:$C$17,3,0),"-SGSST",AA77),IF(F77=DATOS!$BL$4,CONCATENATE(VLOOKUP(H77,DATOS!$A$2:$C$17,3,0),AA77,"+"),IF(F77=DATOS!$BL$3,CONCATENATE(VLOOKUP(H77,DATOS!$A$2:$C$17,3,0),AA77,"-AMB"),(CONCATENATE(VLOOKUP(H77,DATOS!$A$2:$C$17,3,0),AA77))))))</f>
        <v/>
      </c>
      <c r="AC77" s="416"/>
      <c r="AD77" s="448"/>
      <c r="AE77" s="407"/>
      <c r="AF77" s="435"/>
      <c r="AG77" s="428"/>
      <c r="AH77" s="435"/>
      <c r="AI77" s="428"/>
      <c r="AJ77" s="436"/>
      <c r="AK77" s="428"/>
      <c r="AL77" s="353"/>
      <c r="AM77" s="429"/>
      <c r="AN77" s="448"/>
      <c r="AO77" s="448"/>
    </row>
    <row r="78" spans="2:41" s="378" customFormat="1" ht="214.5" customHeight="1" x14ac:dyDescent="0.25">
      <c r="B78" s="380"/>
      <c r="C78" s="380"/>
      <c r="D78" s="381"/>
      <c r="E78" s="396"/>
      <c r="F78" s="406"/>
      <c r="G78" s="407"/>
      <c r="H78" s="608"/>
      <c r="I78" s="609"/>
      <c r="J78" s="407"/>
      <c r="K78" s="408"/>
      <c r="L78" s="407"/>
      <c r="M78" s="467"/>
      <c r="N78" s="407"/>
      <c r="O78" s="466"/>
      <c r="P78" s="410"/>
      <c r="Q78" s="432"/>
      <c r="R78" s="433"/>
      <c r="S78" s="433"/>
      <c r="T78" s="434"/>
      <c r="U78" s="411"/>
      <c r="V78" s="411"/>
      <c r="W78" s="412"/>
      <c r="X78" s="413"/>
      <c r="Y78" s="412"/>
      <c r="Z78" s="412"/>
      <c r="AA78" s="414">
        <v>2</v>
      </c>
      <c r="AB78" s="415" t="str">
        <f>IF(O78="","",IF(F78=DATOS!$BL$5,CONCATENATE(VLOOKUP(H78,DATOS!$A$2:$C$17,3,0),"-SGSST",AA78),IF(F78=DATOS!$BL$4,CONCATENATE(VLOOKUP(H78,DATOS!$A$2:$C$17,3,0),AA78,"+"),IF(F78=DATOS!$BL$3,CONCATENATE(VLOOKUP(H78,DATOS!$A$2:$C$17,3,0),AA78,"-AMB"),(CONCATENATE(VLOOKUP(H78,DATOS!$A$2:$C$17,3,0),AA78))))))</f>
        <v/>
      </c>
      <c r="AC78" s="416"/>
      <c r="AD78" s="448"/>
      <c r="AE78" s="407"/>
      <c r="AF78" s="435"/>
      <c r="AG78" s="428"/>
      <c r="AH78" s="435"/>
      <c r="AI78" s="428"/>
      <c r="AJ78" s="436"/>
      <c r="AK78" s="428"/>
      <c r="AL78" s="353"/>
      <c r="AM78" s="429"/>
      <c r="AN78" s="448"/>
      <c r="AO78" s="448"/>
    </row>
    <row r="79" spans="2:41" s="378" customFormat="1" ht="214.5" customHeight="1" x14ac:dyDescent="0.25">
      <c r="B79" s="380"/>
      <c r="C79" s="380"/>
      <c r="D79" s="381"/>
      <c r="E79" s="396"/>
      <c r="F79" s="406"/>
      <c r="G79" s="407"/>
      <c r="H79" s="608"/>
      <c r="I79" s="609"/>
      <c r="J79" s="407"/>
      <c r="K79" s="408"/>
      <c r="L79" s="407"/>
      <c r="M79" s="448"/>
      <c r="N79" s="407"/>
      <c r="O79" s="468"/>
      <c r="P79" s="410"/>
      <c r="Q79" s="432"/>
      <c r="R79" s="433"/>
      <c r="S79" s="433"/>
      <c r="T79" s="434"/>
      <c r="U79" s="411"/>
      <c r="V79" s="411"/>
      <c r="W79" s="412"/>
      <c r="X79" s="413"/>
      <c r="Y79" s="412"/>
      <c r="Z79" s="412"/>
      <c r="AA79" s="414">
        <v>19</v>
      </c>
      <c r="AB79" s="415" t="str">
        <f>IF(O79="","",IF(F79=DATOS!$BL$5,CONCATENATE(VLOOKUP(H79,DATOS!$A$2:$C$17,3,0),"-SGSST",AA79),IF(F79=DATOS!$BL$4,CONCATENATE(VLOOKUP(H79,DATOS!$A$2:$C$17,3,0),AA79,"+"),IF(F79=DATOS!$BL$3,CONCATENATE(VLOOKUP(H79,DATOS!$A$2:$C$17,3,0),AA79,"-AMB"),(CONCATENATE(VLOOKUP(H79,DATOS!$A$2:$C$17,3,0),AA79))))))</f>
        <v/>
      </c>
      <c r="AC79" s="416"/>
      <c r="AD79" s="448"/>
      <c r="AE79" s="407"/>
      <c r="AF79" s="435"/>
      <c r="AG79" s="428"/>
      <c r="AH79" s="435"/>
      <c r="AI79" s="428"/>
      <c r="AJ79" s="436"/>
      <c r="AK79" s="428"/>
      <c r="AL79" s="353"/>
      <c r="AM79" s="429"/>
      <c r="AN79" s="448"/>
      <c r="AO79" s="448"/>
    </row>
    <row r="80" spans="2:41" s="378" customFormat="1" ht="214.5" customHeight="1" x14ac:dyDescent="0.25">
      <c r="B80" s="380"/>
      <c r="C80" s="380"/>
      <c r="D80" s="381"/>
      <c r="E80" s="396"/>
      <c r="F80" s="406"/>
      <c r="G80" s="407"/>
      <c r="H80" s="608"/>
      <c r="I80" s="609"/>
      <c r="J80" s="407"/>
      <c r="K80" s="408"/>
      <c r="L80" s="407"/>
      <c r="M80" s="448"/>
      <c r="N80" s="407"/>
      <c r="O80" s="468"/>
      <c r="P80" s="410"/>
      <c r="Q80" s="432"/>
      <c r="R80" s="433"/>
      <c r="S80" s="433"/>
      <c r="T80" s="434"/>
      <c r="U80" s="411"/>
      <c r="V80" s="411"/>
      <c r="W80" s="412"/>
      <c r="X80" s="413"/>
      <c r="Y80" s="412"/>
      <c r="Z80" s="412"/>
      <c r="AA80" s="414">
        <v>20</v>
      </c>
      <c r="AB80" s="415" t="str">
        <f>IF(O80="","",IF(F80=DATOS!$BL$5,CONCATENATE(VLOOKUP(H80,DATOS!$A$2:$C$17,3,0),"-SGSST",AA80),IF(F80=DATOS!$BL$4,CONCATENATE(VLOOKUP(H80,DATOS!$A$2:$C$17,3,0),AA80,"+"),IF(F80=DATOS!$BL$3,CONCATENATE(VLOOKUP(H80,DATOS!$A$2:$C$17,3,0),AA80,"-AMB"),(CONCATENATE(VLOOKUP(H80,DATOS!$A$2:$C$17,3,0),AA80))))))</f>
        <v/>
      </c>
      <c r="AC80" s="416"/>
      <c r="AD80" s="448"/>
      <c r="AE80" s="407"/>
      <c r="AF80" s="435"/>
      <c r="AG80" s="428"/>
      <c r="AH80" s="435"/>
      <c r="AI80" s="428"/>
      <c r="AJ80" s="436"/>
      <c r="AK80" s="428"/>
      <c r="AL80" s="353"/>
      <c r="AM80" s="429"/>
      <c r="AN80" s="448"/>
      <c r="AO80" s="448"/>
    </row>
    <row r="81" spans="2:41" s="378" customFormat="1" ht="214.5" customHeight="1" x14ac:dyDescent="0.25">
      <c r="B81" s="380"/>
      <c r="C81" s="380"/>
      <c r="D81" s="381"/>
      <c r="E81" s="396"/>
      <c r="F81" s="406"/>
      <c r="G81" s="407"/>
      <c r="H81" s="608"/>
      <c r="I81" s="609"/>
      <c r="J81" s="407"/>
      <c r="K81" s="408"/>
      <c r="L81" s="407"/>
      <c r="M81" s="448"/>
      <c r="N81" s="407"/>
      <c r="O81" s="468"/>
      <c r="P81" s="410"/>
      <c r="Q81" s="432"/>
      <c r="R81" s="433"/>
      <c r="S81" s="433"/>
      <c r="T81" s="434"/>
      <c r="U81" s="411"/>
      <c r="V81" s="411"/>
      <c r="W81" s="412"/>
      <c r="X81" s="413"/>
      <c r="Y81" s="412"/>
      <c r="Z81" s="412"/>
      <c r="AA81" s="414"/>
      <c r="AB81" s="415"/>
      <c r="AC81" s="416"/>
      <c r="AD81" s="448"/>
      <c r="AE81" s="407"/>
      <c r="AF81" s="435"/>
      <c r="AG81" s="428"/>
      <c r="AH81" s="435"/>
      <c r="AI81" s="428"/>
      <c r="AJ81" s="436"/>
      <c r="AK81" s="428"/>
      <c r="AL81" s="353"/>
      <c r="AM81" s="429"/>
      <c r="AN81" s="448"/>
      <c r="AO81" s="448"/>
    </row>
    <row r="82" spans="2:41" s="378" customFormat="1" ht="214.5" customHeight="1" x14ac:dyDescent="0.25">
      <c r="B82" s="380"/>
      <c r="C82" s="380"/>
      <c r="D82" s="381"/>
      <c r="E82" s="396"/>
      <c r="F82" s="406"/>
      <c r="G82" s="407"/>
      <c r="H82" s="608"/>
      <c r="I82" s="609"/>
      <c r="J82" s="407"/>
      <c r="K82" s="408"/>
      <c r="L82" s="407"/>
      <c r="M82" s="448"/>
      <c r="N82" s="407"/>
      <c r="O82" s="468"/>
      <c r="P82" s="410"/>
      <c r="Q82" s="432"/>
      <c r="R82" s="433"/>
      <c r="S82" s="433"/>
      <c r="T82" s="434"/>
      <c r="U82" s="411"/>
      <c r="V82" s="411"/>
      <c r="W82" s="412"/>
      <c r="X82" s="413"/>
      <c r="Y82" s="412"/>
      <c r="Z82" s="412"/>
      <c r="AA82" s="414"/>
      <c r="AB82" s="415"/>
      <c r="AC82" s="416"/>
      <c r="AD82" s="448"/>
      <c r="AE82" s="407"/>
      <c r="AF82" s="435"/>
      <c r="AG82" s="428"/>
      <c r="AH82" s="435"/>
      <c r="AI82" s="428"/>
      <c r="AJ82" s="436"/>
      <c r="AK82" s="428"/>
      <c r="AL82" s="353"/>
      <c r="AM82" s="429"/>
      <c r="AN82" s="448"/>
      <c r="AO82" s="448"/>
    </row>
    <row r="83" spans="2:41" s="378" customFormat="1" ht="214.5" customHeight="1" x14ac:dyDescent="0.25">
      <c r="B83" s="380"/>
      <c r="C83" s="380"/>
      <c r="D83" s="381"/>
      <c r="E83" s="396"/>
      <c r="F83" s="406"/>
      <c r="G83" s="407"/>
      <c r="H83" s="464"/>
      <c r="I83" s="465"/>
      <c r="J83" s="407"/>
      <c r="K83" s="408"/>
      <c r="L83" s="407"/>
      <c r="M83" s="448"/>
      <c r="N83" s="407"/>
      <c r="O83" s="468"/>
      <c r="P83" s="410"/>
      <c r="Q83" s="432"/>
      <c r="R83" s="433"/>
      <c r="S83" s="433"/>
      <c r="T83" s="434"/>
      <c r="U83" s="411"/>
      <c r="V83" s="411"/>
      <c r="W83" s="412"/>
      <c r="X83" s="413"/>
      <c r="Y83" s="412"/>
      <c r="Z83" s="412"/>
      <c r="AA83" s="414"/>
      <c r="AB83" s="415"/>
      <c r="AC83" s="416"/>
      <c r="AD83" s="448"/>
      <c r="AE83" s="407"/>
      <c r="AF83" s="435"/>
      <c r="AG83" s="428"/>
      <c r="AH83" s="435"/>
      <c r="AI83" s="428"/>
      <c r="AJ83" s="436"/>
      <c r="AK83" s="428"/>
      <c r="AL83" s="353"/>
      <c r="AM83" s="429"/>
      <c r="AN83" s="448"/>
      <c r="AO83" s="448"/>
    </row>
    <row r="84" spans="2:41" s="378" customFormat="1" ht="214.5" customHeight="1" x14ac:dyDescent="0.25">
      <c r="B84" s="380"/>
      <c r="C84" s="380"/>
      <c r="D84" s="381"/>
      <c r="E84" s="396"/>
      <c r="F84" s="406"/>
      <c r="G84" s="407"/>
      <c r="H84" s="464"/>
      <c r="I84" s="465"/>
      <c r="J84" s="407"/>
      <c r="K84" s="408"/>
      <c r="L84" s="407"/>
      <c r="M84" s="448"/>
      <c r="N84" s="407"/>
      <c r="O84" s="468"/>
      <c r="P84" s="410"/>
      <c r="Q84" s="432"/>
      <c r="R84" s="433"/>
      <c r="S84" s="433"/>
      <c r="T84" s="434"/>
      <c r="U84" s="411"/>
      <c r="V84" s="411"/>
      <c r="W84" s="412"/>
      <c r="X84" s="413"/>
      <c r="Y84" s="412"/>
      <c r="Z84" s="412"/>
      <c r="AA84" s="414"/>
      <c r="AB84" s="415"/>
      <c r="AC84" s="416"/>
      <c r="AD84" s="448"/>
      <c r="AE84" s="407"/>
      <c r="AF84" s="435"/>
      <c r="AG84" s="428"/>
      <c r="AH84" s="435"/>
      <c r="AI84" s="428"/>
      <c r="AJ84" s="436"/>
      <c r="AK84" s="428"/>
      <c r="AL84" s="353"/>
      <c r="AM84" s="429"/>
      <c r="AN84" s="448"/>
      <c r="AO84" s="448"/>
    </row>
    <row r="85" spans="2:41" s="378" customFormat="1" ht="214.5" customHeight="1" x14ac:dyDescent="0.25">
      <c r="B85" s="380"/>
      <c r="C85" s="380"/>
      <c r="D85" s="381"/>
      <c r="E85" s="396"/>
      <c r="F85" s="406"/>
      <c r="G85" s="407"/>
      <c r="H85" s="464"/>
      <c r="I85" s="465"/>
      <c r="J85" s="407"/>
      <c r="K85" s="408"/>
      <c r="L85" s="407"/>
      <c r="M85" s="448"/>
      <c r="N85" s="407"/>
      <c r="O85" s="468"/>
      <c r="P85" s="410"/>
      <c r="Q85" s="432"/>
      <c r="R85" s="433"/>
      <c r="S85" s="433"/>
      <c r="T85" s="434"/>
      <c r="U85" s="411"/>
      <c r="V85" s="411"/>
      <c r="W85" s="412"/>
      <c r="X85" s="413"/>
      <c r="Y85" s="412"/>
      <c r="Z85" s="412"/>
      <c r="AA85" s="414"/>
      <c r="AB85" s="415"/>
      <c r="AC85" s="416"/>
      <c r="AD85" s="448"/>
      <c r="AE85" s="407"/>
      <c r="AF85" s="435"/>
      <c r="AG85" s="428"/>
      <c r="AH85" s="435"/>
      <c r="AI85" s="428"/>
      <c r="AJ85" s="436"/>
      <c r="AK85" s="428"/>
      <c r="AL85" s="353"/>
      <c r="AM85" s="429"/>
      <c r="AN85" s="448"/>
      <c r="AO85" s="448"/>
    </row>
    <row r="86" spans="2:41" s="378" customFormat="1" ht="214.5" customHeight="1" x14ac:dyDescent="0.25">
      <c r="B86" s="380"/>
      <c r="C86" s="380"/>
      <c r="D86" s="381"/>
      <c r="E86" s="396"/>
      <c r="F86" s="406"/>
      <c r="G86" s="407"/>
      <c r="H86" s="464"/>
      <c r="I86" s="465"/>
      <c r="J86" s="407"/>
      <c r="K86" s="408"/>
      <c r="L86" s="407"/>
      <c r="M86" s="448"/>
      <c r="N86" s="407"/>
      <c r="O86" s="468"/>
      <c r="P86" s="410"/>
      <c r="Q86" s="432"/>
      <c r="R86" s="433"/>
      <c r="S86" s="433"/>
      <c r="T86" s="434"/>
      <c r="U86" s="411"/>
      <c r="V86" s="411"/>
      <c r="W86" s="412"/>
      <c r="X86" s="413"/>
      <c r="Y86" s="412"/>
      <c r="Z86" s="412"/>
      <c r="AA86" s="414"/>
      <c r="AB86" s="415"/>
      <c r="AC86" s="416"/>
      <c r="AD86" s="448"/>
      <c r="AE86" s="407"/>
      <c r="AF86" s="435"/>
      <c r="AG86" s="428"/>
      <c r="AH86" s="435"/>
      <c r="AI86" s="428"/>
      <c r="AJ86" s="436"/>
      <c r="AK86" s="428"/>
      <c r="AL86" s="353"/>
      <c r="AM86" s="429"/>
      <c r="AN86" s="448"/>
      <c r="AO86" s="448"/>
    </row>
    <row r="87" spans="2:41" s="378" customFormat="1" ht="214.5" customHeight="1" x14ac:dyDescent="0.25">
      <c r="B87" s="380"/>
      <c r="C87" s="380"/>
      <c r="D87" s="381"/>
      <c r="E87" s="396"/>
      <c r="F87" s="406"/>
      <c r="G87" s="407"/>
      <c r="H87" s="464"/>
      <c r="I87" s="465"/>
      <c r="J87" s="407"/>
      <c r="K87" s="408"/>
      <c r="L87" s="407"/>
      <c r="M87" s="448"/>
      <c r="N87" s="407"/>
      <c r="O87" s="468"/>
      <c r="P87" s="410"/>
      <c r="Q87" s="432"/>
      <c r="R87" s="433"/>
      <c r="S87" s="433"/>
      <c r="T87" s="434"/>
      <c r="U87" s="411"/>
      <c r="V87" s="411"/>
      <c r="W87" s="412"/>
      <c r="X87" s="413"/>
      <c r="Y87" s="412"/>
      <c r="Z87" s="412"/>
      <c r="AA87" s="414"/>
      <c r="AB87" s="415"/>
      <c r="AC87" s="416"/>
      <c r="AD87" s="448"/>
      <c r="AE87" s="407"/>
      <c r="AF87" s="435"/>
      <c r="AG87" s="428"/>
      <c r="AH87" s="435"/>
      <c r="AI87" s="428"/>
      <c r="AJ87" s="436"/>
      <c r="AK87" s="428"/>
      <c r="AL87" s="353"/>
      <c r="AM87" s="429"/>
      <c r="AN87" s="448"/>
      <c r="AO87" s="448"/>
    </row>
    <row r="88" spans="2:41" s="378" customFormat="1" ht="214.5" customHeight="1" x14ac:dyDescent="0.25">
      <c r="B88" s="380"/>
      <c r="C88" s="380"/>
      <c r="D88" s="381"/>
      <c r="E88" s="396"/>
      <c r="F88" s="406"/>
      <c r="G88" s="407"/>
      <c r="H88" s="464"/>
      <c r="I88" s="465"/>
      <c r="J88" s="407"/>
      <c r="K88" s="408"/>
      <c r="L88" s="407"/>
      <c r="M88" s="448"/>
      <c r="N88" s="407"/>
      <c r="O88" s="468"/>
      <c r="P88" s="410"/>
      <c r="Q88" s="432"/>
      <c r="R88" s="433"/>
      <c r="S88" s="433"/>
      <c r="T88" s="434"/>
      <c r="U88" s="411"/>
      <c r="V88" s="411"/>
      <c r="W88" s="412"/>
      <c r="X88" s="413"/>
      <c r="Y88" s="412"/>
      <c r="Z88" s="412"/>
      <c r="AA88" s="414"/>
      <c r="AB88" s="415"/>
      <c r="AC88" s="416"/>
      <c r="AD88" s="448"/>
      <c r="AE88" s="407"/>
      <c r="AF88" s="435"/>
      <c r="AG88" s="428"/>
      <c r="AH88" s="435"/>
      <c r="AI88" s="428"/>
      <c r="AJ88" s="436"/>
      <c r="AK88" s="428"/>
      <c r="AL88" s="353"/>
      <c r="AM88" s="429"/>
      <c r="AN88" s="448"/>
      <c r="AO88" s="448"/>
    </row>
    <row r="89" spans="2:41" s="378" customFormat="1" ht="214.5" customHeight="1" x14ac:dyDescent="0.25">
      <c r="B89" s="380"/>
      <c r="C89" s="380"/>
      <c r="D89" s="381"/>
      <c r="E89" s="396"/>
      <c r="F89" s="406"/>
      <c r="G89" s="407"/>
      <c r="H89" s="464"/>
      <c r="I89" s="465"/>
      <c r="J89" s="407"/>
      <c r="K89" s="408"/>
      <c r="L89" s="407"/>
      <c r="M89" s="448"/>
      <c r="N89" s="407"/>
      <c r="O89" s="468"/>
      <c r="P89" s="410"/>
      <c r="Q89" s="432"/>
      <c r="R89" s="433"/>
      <c r="S89" s="433"/>
      <c r="T89" s="434"/>
      <c r="U89" s="411"/>
      <c r="V89" s="411"/>
      <c r="W89" s="412"/>
      <c r="X89" s="413"/>
      <c r="Y89" s="412"/>
      <c r="Z89" s="412"/>
      <c r="AA89" s="414"/>
      <c r="AB89" s="415"/>
      <c r="AC89" s="416"/>
      <c r="AD89" s="448"/>
      <c r="AE89" s="407"/>
      <c r="AF89" s="435"/>
      <c r="AG89" s="428"/>
      <c r="AH89" s="435"/>
      <c r="AI89" s="428"/>
      <c r="AJ89" s="436"/>
      <c r="AK89" s="428"/>
      <c r="AL89" s="353"/>
      <c r="AM89" s="429"/>
      <c r="AN89" s="448"/>
      <c r="AO89" s="448"/>
    </row>
    <row r="90" spans="2:41" s="378" customFormat="1" ht="214.5" customHeight="1" x14ac:dyDescent="0.25">
      <c r="B90" s="380"/>
      <c r="C90" s="380"/>
      <c r="D90" s="381"/>
      <c r="E90" s="396"/>
      <c r="F90" s="406"/>
      <c r="G90" s="407"/>
      <c r="H90" s="464"/>
      <c r="I90" s="465"/>
      <c r="J90" s="407"/>
      <c r="K90" s="408"/>
      <c r="L90" s="407"/>
      <c r="M90" s="448"/>
      <c r="N90" s="407"/>
      <c r="O90" s="468"/>
      <c r="P90" s="410"/>
      <c r="Q90" s="432"/>
      <c r="R90" s="433"/>
      <c r="S90" s="433"/>
      <c r="T90" s="434"/>
      <c r="U90" s="411"/>
      <c r="V90" s="411"/>
      <c r="W90" s="412"/>
      <c r="X90" s="413"/>
      <c r="Y90" s="412"/>
      <c r="Z90" s="412"/>
      <c r="AA90" s="414"/>
      <c r="AB90" s="415"/>
      <c r="AC90" s="416"/>
      <c r="AD90" s="448"/>
      <c r="AE90" s="407"/>
      <c r="AF90" s="435"/>
      <c r="AG90" s="428"/>
      <c r="AH90" s="435"/>
      <c r="AI90" s="428"/>
      <c r="AJ90" s="436"/>
      <c r="AK90" s="428"/>
      <c r="AL90" s="353"/>
      <c r="AM90" s="429"/>
      <c r="AN90" s="448"/>
      <c r="AO90" s="448"/>
    </row>
    <row r="91" spans="2:41" s="378" customFormat="1" ht="214.5" customHeight="1" x14ac:dyDescent="0.25">
      <c r="B91" s="380"/>
      <c r="C91" s="380"/>
      <c r="D91" s="381"/>
      <c r="E91" s="396"/>
      <c r="F91" s="406"/>
      <c r="G91" s="407"/>
      <c r="H91" s="464"/>
      <c r="I91" s="465"/>
      <c r="J91" s="407"/>
      <c r="K91" s="408"/>
      <c r="L91" s="407"/>
      <c r="M91" s="448"/>
      <c r="N91" s="407"/>
      <c r="O91" s="468"/>
      <c r="P91" s="410"/>
      <c r="Q91" s="432"/>
      <c r="R91" s="433"/>
      <c r="S91" s="433"/>
      <c r="T91" s="434"/>
      <c r="U91" s="411"/>
      <c r="V91" s="411"/>
      <c r="W91" s="412"/>
      <c r="X91" s="413"/>
      <c r="Y91" s="412"/>
      <c r="Z91" s="412"/>
      <c r="AA91" s="414"/>
      <c r="AB91" s="415"/>
      <c r="AC91" s="416"/>
      <c r="AD91" s="448"/>
      <c r="AE91" s="407"/>
      <c r="AF91" s="435"/>
      <c r="AG91" s="428"/>
      <c r="AH91" s="435"/>
      <c r="AI91" s="428"/>
      <c r="AJ91" s="436"/>
      <c r="AK91" s="428"/>
      <c r="AL91" s="353"/>
      <c r="AM91" s="429"/>
      <c r="AN91" s="448"/>
      <c r="AO91" s="448"/>
    </row>
    <row r="92" spans="2:41" s="378" customFormat="1" ht="214.5" customHeight="1" x14ac:dyDescent="0.25">
      <c r="B92" s="380"/>
      <c r="C92" s="380"/>
      <c r="D92" s="381"/>
      <c r="E92" s="396"/>
      <c r="F92" s="406"/>
      <c r="G92" s="407"/>
      <c r="H92" s="464"/>
      <c r="I92" s="465"/>
      <c r="J92" s="407"/>
      <c r="K92" s="408"/>
      <c r="L92" s="407"/>
      <c r="M92" s="448"/>
      <c r="N92" s="407"/>
      <c r="O92" s="468"/>
      <c r="P92" s="410"/>
      <c r="Q92" s="432"/>
      <c r="R92" s="433"/>
      <c r="S92" s="433"/>
      <c r="T92" s="434"/>
      <c r="U92" s="411"/>
      <c r="V92" s="411"/>
      <c r="W92" s="412"/>
      <c r="X92" s="413"/>
      <c r="Y92" s="412"/>
      <c r="Z92" s="412"/>
      <c r="AA92" s="414"/>
      <c r="AB92" s="415"/>
      <c r="AC92" s="416"/>
      <c r="AD92" s="448"/>
      <c r="AE92" s="407"/>
      <c r="AF92" s="435"/>
      <c r="AG92" s="428"/>
      <c r="AH92" s="435"/>
      <c r="AI92" s="428"/>
      <c r="AJ92" s="436"/>
      <c r="AK92" s="428"/>
      <c r="AL92" s="353"/>
      <c r="AM92" s="429"/>
      <c r="AN92" s="448"/>
      <c r="AO92" s="448"/>
    </row>
    <row r="93" spans="2:41" s="378" customFormat="1" ht="214.5" customHeight="1" x14ac:dyDescent="0.25">
      <c r="B93" s="380"/>
      <c r="C93" s="380"/>
      <c r="D93" s="381"/>
      <c r="E93" s="396"/>
      <c r="F93" s="406"/>
      <c r="G93" s="407"/>
      <c r="H93" s="464"/>
      <c r="I93" s="465"/>
      <c r="J93" s="407"/>
      <c r="K93" s="408"/>
      <c r="L93" s="407"/>
      <c r="M93" s="448"/>
      <c r="N93" s="407"/>
      <c r="O93" s="468"/>
      <c r="P93" s="410"/>
      <c r="Q93" s="432"/>
      <c r="R93" s="433"/>
      <c r="S93" s="433"/>
      <c r="T93" s="434"/>
      <c r="U93" s="411"/>
      <c r="V93" s="411"/>
      <c r="W93" s="412"/>
      <c r="X93" s="413"/>
      <c r="Y93" s="412"/>
      <c r="Z93" s="412"/>
      <c r="AA93" s="414"/>
      <c r="AB93" s="415"/>
      <c r="AC93" s="416"/>
      <c r="AD93" s="448"/>
      <c r="AE93" s="407"/>
      <c r="AF93" s="435"/>
      <c r="AG93" s="428"/>
      <c r="AH93" s="435"/>
      <c r="AI93" s="428"/>
      <c r="AJ93" s="436"/>
      <c r="AK93" s="428"/>
      <c r="AL93" s="353"/>
      <c r="AM93" s="429"/>
      <c r="AN93" s="448"/>
      <c r="AO93" s="448"/>
    </row>
    <row r="94" spans="2:41" s="378" customFormat="1" ht="214.5" customHeight="1" x14ac:dyDescent="0.25">
      <c r="B94" s="380"/>
      <c r="C94" s="380"/>
      <c r="D94" s="381"/>
      <c r="E94" s="396"/>
      <c r="F94" s="406"/>
      <c r="G94" s="407"/>
      <c r="H94" s="464"/>
      <c r="I94" s="465"/>
      <c r="J94" s="407"/>
      <c r="K94" s="408"/>
      <c r="L94" s="407"/>
      <c r="M94" s="448"/>
      <c r="N94" s="407"/>
      <c r="O94" s="468"/>
      <c r="P94" s="410"/>
      <c r="Q94" s="432"/>
      <c r="R94" s="433"/>
      <c r="S94" s="433"/>
      <c r="T94" s="434"/>
      <c r="U94" s="411"/>
      <c r="V94" s="411"/>
      <c r="W94" s="412"/>
      <c r="X94" s="413"/>
      <c r="Y94" s="412"/>
      <c r="Z94" s="412"/>
      <c r="AA94" s="414"/>
      <c r="AB94" s="415"/>
      <c r="AC94" s="416"/>
      <c r="AD94" s="448"/>
      <c r="AE94" s="407"/>
      <c r="AF94" s="435"/>
      <c r="AG94" s="428"/>
      <c r="AH94" s="435"/>
      <c r="AI94" s="428"/>
      <c r="AJ94" s="436"/>
      <c r="AK94" s="428"/>
      <c r="AL94" s="353"/>
      <c r="AM94" s="429"/>
      <c r="AN94" s="448"/>
      <c r="AO94" s="448"/>
    </row>
    <row r="95" spans="2:41" s="378" customFormat="1" ht="214.5" customHeight="1" x14ac:dyDescent="0.25">
      <c r="B95" s="380"/>
      <c r="C95" s="380"/>
      <c r="D95" s="381"/>
      <c r="E95" s="396"/>
      <c r="F95" s="406"/>
      <c r="G95" s="407"/>
      <c r="H95" s="464"/>
      <c r="I95" s="465"/>
      <c r="J95" s="407"/>
      <c r="K95" s="408"/>
      <c r="L95" s="407"/>
      <c r="M95" s="448"/>
      <c r="N95" s="407"/>
      <c r="O95" s="468"/>
      <c r="P95" s="410"/>
      <c r="Q95" s="432"/>
      <c r="R95" s="433"/>
      <c r="S95" s="433"/>
      <c r="T95" s="434"/>
      <c r="U95" s="411"/>
      <c r="V95" s="411"/>
      <c r="W95" s="412"/>
      <c r="X95" s="413"/>
      <c r="Y95" s="412"/>
      <c r="Z95" s="412"/>
      <c r="AA95" s="414"/>
      <c r="AB95" s="415"/>
      <c r="AC95" s="416"/>
      <c r="AD95" s="448"/>
      <c r="AE95" s="407"/>
      <c r="AF95" s="435"/>
      <c r="AG95" s="428"/>
      <c r="AH95" s="435"/>
      <c r="AI95" s="428"/>
      <c r="AJ95" s="436"/>
      <c r="AK95" s="428"/>
      <c r="AL95" s="353"/>
      <c r="AM95" s="429"/>
      <c r="AN95" s="448"/>
      <c r="AO95" s="448"/>
    </row>
    <row r="96" spans="2:41" s="378" customFormat="1" ht="214.5" customHeight="1" x14ac:dyDescent="0.25">
      <c r="B96" s="380"/>
      <c r="C96" s="380"/>
      <c r="D96" s="381"/>
      <c r="E96" s="396"/>
      <c r="F96" s="406"/>
      <c r="G96" s="407"/>
      <c r="H96" s="464"/>
      <c r="I96" s="465"/>
      <c r="J96" s="407"/>
      <c r="K96" s="408"/>
      <c r="L96" s="407"/>
      <c r="M96" s="448"/>
      <c r="N96" s="407"/>
      <c r="O96" s="468"/>
      <c r="P96" s="410"/>
      <c r="Q96" s="432"/>
      <c r="R96" s="433"/>
      <c r="S96" s="433"/>
      <c r="T96" s="434"/>
      <c r="U96" s="411"/>
      <c r="V96" s="411"/>
      <c r="W96" s="412"/>
      <c r="X96" s="413"/>
      <c r="Y96" s="412"/>
      <c r="Z96" s="412"/>
      <c r="AA96" s="414"/>
      <c r="AB96" s="415"/>
      <c r="AC96" s="416"/>
      <c r="AD96" s="448"/>
      <c r="AE96" s="407"/>
      <c r="AF96" s="435"/>
      <c r="AG96" s="428"/>
      <c r="AH96" s="435"/>
      <c r="AI96" s="428"/>
      <c r="AJ96" s="436"/>
      <c r="AK96" s="428"/>
      <c r="AL96" s="353"/>
      <c r="AM96" s="429"/>
      <c r="AN96" s="448"/>
      <c r="AO96" s="448"/>
    </row>
    <row r="97" spans="2:41" s="378" customFormat="1" ht="214.5" customHeight="1" x14ac:dyDescent="0.25">
      <c r="B97" s="380"/>
      <c r="C97" s="380"/>
      <c r="D97" s="381"/>
      <c r="E97" s="396"/>
      <c r="F97" s="406"/>
      <c r="G97" s="407"/>
      <c r="H97" s="464"/>
      <c r="I97" s="465"/>
      <c r="J97" s="407"/>
      <c r="K97" s="408"/>
      <c r="L97" s="407"/>
      <c r="M97" s="448"/>
      <c r="N97" s="407"/>
      <c r="O97" s="468"/>
      <c r="P97" s="410"/>
      <c r="Q97" s="432"/>
      <c r="R97" s="433"/>
      <c r="S97" s="433"/>
      <c r="T97" s="434"/>
      <c r="U97" s="411"/>
      <c r="V97" s="411"/>
      <c r="W97" s="412"/>
      <c r="X97" s="413"/>
      <c r="Y97" s="412"/>
      <c r="Z97" s="412"/>
      <c r="AA97" s="414"/>
      <c r="AB97" s="415"/>
      <c r="AC97" s="416"/>
      <c r="AD97" s="448"/>
      <c r="AE97" s="407"/>
      <c r="AF97" s="435"/>
      <c r="AG97" s="428"/>
      <c r="AH97" s="435"/>
      <c r="AI97" s="428"/>
      <c r="AJ97" s="436"/>
      <c r="AK97" s="428"/>
      <c r="AL97" s="353"/>
      <c r="AM97" s="429"/>
      <c r="AN97" s="448"/>
      <c r="AO97" s="448"/>
    </row>
    <row r="98" spans="2:41" s="378" customFormat="1" ht="214.5" customHeight="1" x14ac:dyDescent="0.25">
      <c r="B98" s="380"/>
      <c r="C98" s="380"/>
      <c r="D98" s="381"/>
      <c r="E98" s="396"/>
      <c r="F98" s="406"/>
      <c r="G98" s="407"/>
      <c r="H98" s="464"/>
      <c r="I98" s="465"/>
      <c r="J98" s="407"/>
      <c r="K98" s="408"/>
      <c r="L98" s="407"/>
      <c r="M98" s="448"/>
      <c r="N98" s="407"/>
      <c r="O98" s="468"/>
      <c r="P98" s="410"/>
      <c r="Q98" s="432"/>
      <c r="R98" s="433"/>
      <c r="S98" s="433"/>
      <c r="T98" s="434"/>
      <c r="U98" s="411"/>
      <c r="V98" s="411"/>
      <c r="W98" s="412"/>
      <c r="X98" s="413"/>
      <c r="Y98" s="412"/>
      <c r="Z98" s="412"/>
      <c r="AA98" s="414"/>
      <c r="AB98" s="415"/>
      <c r="AC98" s="416"/>
      <c r="AD98" s="448"/>
      <c r="AE98" s="407"/>
      <c r="AF98" s="435"/>
      <c r="AG98" s="428"/>
      <c r="AH98" s="435"/>
      <c r="AI98" s="428"/>
      <c r="AJ98" s="436"/>
      <c r="AK98" s="428"/>
      <c r="AL98" s="353"/>
      <c r="AM98" s="429"/>
      <c r="AN98" s="448"/>
      <c r="AO98" s="448"/>
    </row>
    <row r="99" spans="2:41" s="378" customFormat="1" ht="214.5" customHeight="1" x14ac:dyDescent="0.25">
      <c r="B99" s="380"/>
      <c r="C99" s="380"/>
      <c r="D99" s="381"/>
      <c r="E99" s="396"/>
      <c r="F99" s="406"/>
      <c r="G99" s="407"/>
      <c r="H99" s="464"/>
      <c r="I99" s="465"/>
      <c r="J99" s="407"/>
      <c r="K99" s="408"/>
      <c r="L99" s="407"/>
      <c r="M99" s="448"/>
      <c r="N99" s="407"/>
      <c r="O99" s="468"/>
      <c r="P99" s="410"/>
      <c r="Q99" s="432"/>
      <c r="R99" s="433"/>
      <c r="S99" s="433"/>
      <c r="T99" s="434"/>
      <c r="U99" s="411"/>
      <c r="V99" s="411"/>
      <c r="W99" s="412"/>
      <c r="X99" s="413"/>
      <c r="Y99" s="412"/>
      <c r="Z99" s="412"/>
      <c r="AA99" s="414"/>
      <c r="AB99" s="415"/>
      <c r="AC99" s="416"/>
      <c r="AD99" s="448"/>
      <c r="AE99" s="407"/>
      <c r="AF99" s="435"/>
      <c r="AG99" s="428"/>
      <c r="AH99" s="435"/>
      <c r="AI99" s="428"/>
      <c r="AJ99" s="436"/>
      <c r="AK99" s="428"/>
      <c r="AL99" s="353"/>
      <c r="AM99" s="429"/>
      <c r="AN99" s="448"/>
      <c r="AO99" s="448"/>
    </row>
    <row r="100" spans="2:41" s="378" customFormat="1" ht="214.5" customHeight="1" x14ac:dyDescent="0.25">
      <c r="B100" s="380"/>
      <c r="C100" s="380"/>
      <c r="D100" s="381"/>
      <c r="E100" s="396"/>
      <c r="F100" s="406"/>
      <c r="G100" s="407"/>
      <c r="H100" s="464"/>
      <c r="I100" s="465"/>
      <c r="J100" s="407"/>
      <c r="K100" s="408"/>
      <c r="L100" s="407"/>
      <c r="M100" s="448"/>
      <c r="N100" s="407"/>
      <c r="O100" s="468"/>
      <c r="P100" s="410"/>
      <c r="Q100" s="432"/>
      <c r="R100" s="433"/>
      <c r="S100" s="433"/>
      <c r="T100" s="434"/>
      <c r="U100" s="411"/>
      <c r="V100" s="411"/>
      <c r="W100" s="412"/>
      <c r="X100" s="413"/>
      <c r="Y100" s="412"/>
      <c r="Z100" s="412"/>
      <c r="AA100" s="414"/>
      <c r="AB100" s="415"/>
      <c r="AC100" s="416"/>
      <c r="AD100" s="448"/>
      <c r="AE100" s="407"/>
      <c r="AF100" s="435"/>
      <c r="AG100" s="428"/>
      <c r="AH100" s="435"/>
      <c r="AI100" s="428"/>
      <c r="AJ100" s="436"/>
      <c r="AK100" s="428"/>
      <c r="AL100" s="353"/>
      <c r="AM100" s="429"/>
      <c r="AN100" s="448"/>
      <c r="AO100" s="448"/>
    </row>
    <row r="101" spans="2:41" s="378" customFormat="1" ht="214.5" customHeight="1" x14ac:dyDescent="0.25">
      <c r="B101" s="380"/>
      <c r="C101" s="380"/>
      <c r="D101" s="381"/>
      <c r="E101" s="396"/>
      <c r="F101" s="406"/>
      <c r="G101" s="407"/>
      <c r="H101" s="464"/>
      <c r="I101" s="465"/>
      <c r="J101" s="407"/>
      <c r="K101" s="408"/>
      <c r="L101" s="407"/>
      <c r="M101" s="448"/>
      <c r="N101" s="407"/>
      <c r="O101" s="468"/>
      <c r="P101" s="410"/>
      <c r="Q101" s="432"/>
      <c r="R101" s="433"/>
      <c r="S101" s="433"/>
      <c r="T101" s="434"/>
      <c r="U101" s="411"/>
      <c r="V101" s="411"/>
      <c r="W101" s="412"/>
      <c r="X101" s="413"/>
      <c r="Y101" s="412"/>
      <c r="Z101" s="412"/>
      <c r="AA101" s="414"/>
      <c r="AB101" s="415"/>
      <c r="AC101" s="416"/>
      <c r="AD101" s="448"/>
      <c r="AE101" s="407"/>
      <c r="AF101" s="435"/>
      <c r="AG101" s="428"/>
      <c r="AH101" s="435"/>
      <c r="AI101" s="428"/>
      <c r="AJ101" s="436"/>
      <c r="AK101" s="428"/>
      <c r="AL101" s="353"/>
      <c r="AM101" s="429"/>
      <c r="AN101" s="448"/>
      <c r="AO101" s="448"/>
    </row>
    <row r="102" spans="2:41" s="378" customFormat="1" ht="214.5" customHeight="1" x14ac:dyDescent="0.25">
      <c r="B102" s="380"/>
      <c r="C102" s="380"/>
      <c r="D102" s="381"/>
      <c r="E102" s="396"/>
      <c r="F102" s="406"/>
      <c r="G102" s="407"/>
      <c r="H102" s="464"/>
      <c r="I102" s="465"/>
      <c r="J102" s="407"/>
      <c r="K102" s="408"/>
      <c r="L102" s="407"/>
      <c r="M102" s="448"/>
      <c r="N102" s="407"/>
      <c r="O102" s="468"/>
      <c r="P102" s="410"/>
      <c r="Q102" s="432"/>
      <c r="R102" s="433"/>
      <c r="S102" s="433"/>
      <c r="T102" s="434"/>
      <c r="U102" s="411"/>
      <c r="V102" s="411"/>
      <c r="W102" s="412"/>
      <c r="X102" s="413"/>
      <c r="Y102" s="412"/>
      <c r="Z102" s="412"/>
      <c r="AA102" s="414"/>
      <c r="AB102" s="415"/>
      <c r="AC102" s="416"/>
      <c r="AD102" s="448"/>
      <c r="AE102" s="407"/>
      <c r="AF102" s="435"/>
      <c r="AG102" s="428"/>
      <c r="AH102" s="435"/>
      <c r="AI102" s="428"/>
      <c r="AJ102" s="436"/>
      <c r="AK102" s="428"/>
      <c r="AL102" s="353"/>
      <c r="AM102" s="429"/>
      <c r="AN102" s="448"/>
      <c r="AO102" s="448"/>
    </row>
    <row r="103" spans="2:41" s="378" customFormat="1" ht="214.5" customHeight="1" x14ac:dyDescent="0.25">
      <c r="B103" s="380"/>
      <c r="C103" s="380"/>
      <c r="D103" s="381"/>
      <c r="E103" s="396"/>
      <c r="F103" s="406"/>
      <c r="G103" s="407"/>
      <c r="H103" s="464"/>
      <c r="I103" s="465"/>
      <c r="J103" s="407"/>
      <c r="K103" s="408"/>
      <c r="L103" s="407"/>
      <c r="M103" s="448"/>
      <c r="N103" s="407"/>
      <c r="O103" s="468"/>
      <c r="P103" s="410"/>
      <c r="Q103" s="432"/>
      <c r="R103" s="433"/>
      <c r="S103" s="433"/>
      <c r="T103" s="434"/>
      <c r="U103" s="411"/>
      <c r="V103" s="411"/>
      <c r="W103" s="412"/>
      <c r="X103" s="413"/>
      <c r="Y103" s="412"/>
      <c r="Z103" s="412"/>
      <c r="AA103" s="414"/>
      <c r="AB103" s="415"/>
      <c r="AC103" s="416"/>
      <c r="AD103" s="448"/>
      <c r="AE103" s="407"/>
      <c r="AF103" s="435"/>
      <c r="AG103" s="428"/>
      <c r="AH103" s="435"/>
      <c r="AI103" s="428"/>
      <c r="AJ103" s="436"/>
      <c r="AK103" s="428"/>
      <c r="AL103" s="353"/>
      <c r="AM103" s="429"/>
      <c r="AN103" s="448"/>
      <c r="AO103" s="448"/>
    </row>
    <row r="104" spans="2:41" s="378" customFormat="1" ht="214.5" customHeight="1" x14ac:dyDescent="0.25">
      <c r="B104" s="380"/>
      <c r="C104" s="380"/>
      <c r="D104" s="381"/>
      <c r="E104" s="396"/>
      <c r="F104" s="406"/>
      <c r="G104" s="407"/>
      <c r="H104" s="464"/>
      <c r="I104" s="465"/>
      <c r="J104" s="407"/>
      <c r="K104" s="408"/>
      <c r="L104" s="407"/>
      <c r="M104" s="448"/>
      <c r="N104" s="407"/>
      <c r="O104" s="468"/>
      <c r="P104" s="410"/>
      <c r="Q104" s="432"/>
      <c r="R104" s="433"/>
      <c r="S104" s="433"/>
      <c r="T104" s="434"/>
      <c r="U104" s="411"/>
      <c r="V104" s="411"/>
      <c r="W104" s="412"/>
      <c r="X104" s="413"/>
      <c r="Y104" s="412"/>
      <c r="Z104" s="412"/>
      <c r="AA104" s="414"/>
      <c r="AB104" s="415"/>
      <c r="AC104" s="416"/>
      <c r="AD104" s="448"/>
      <c r="AE104" s="407"/>
      <c r="AF104" s="435"/>
      <c r="AG104" s="428"/>
      <c r="AH104" s="435"/>
      <c r="AI104" s="428"/>
      <c r="AJ104" s="436"/>
      <c r="AK104" s="428"/>
      <c r="AL104" s="353"/>
      <c r="AM104" s="429"/>
      <c r="AN104" s="448"/>
      <c r="AO104" s="448"/>
    </row>
    <row r="105" spans="2:41" s="378" customFormat="1" ht="214.5" customHeight="1" x14ac:dyDescent="0.25">
      <c r="B105" s="380"/>
      <c r="C105" s="380"/>
      <c r="D105" s="381"/>
      <c r="E105" s="396"/>
      <c r="F105" s="406"/>
      <c r="G105" s="407"/>
      <c r="H105" s="464"/>
      <c r="I105" s="465"/>
      <c r="J105" s="407"/>
      <c r="K105" s="408"/>
      <c r="L105" s="407"/>
      <c r="M105" s="448"/>
      <c r="N105" s="407"/>
      <c r="O105" s="468"/>
      <c r="P105" s="410"/>
      <c r="Q105" s="432"/>
      <c r="R105" s="433"/>
      <c r="S105" s="433"/>
      <c r="T105" s="434"/>
      <c r="U105" s="411"/>
      <c r="V105" s="411"/>
      <c r="W105" s="412"/>
      <c r="X105" s="413"/>
      <c r="Y105" s="412"/>
      <c r="Z105" s="412"/>
      <c r="AA105" s="414"/>
      <c r="AB105" s="415"/>
      <c r="AC105" s="416"/>
      <c r="AD105" s="448"/>
      <c r="AE105" s="407"/>
      <c r="AF105" s="435"/>
      <c r="AG105" s="428"/>
      <c r="AH105" s="435"/>
      <c r="AI105" s="428"/>
      <c r="AJ105" s="436"/>
      <c r="AK105" s="428"/>
      <c r="AL105" s="353"/>
      <c r="AM105" s="429"/>
      <c r="AN105" s="448"/>
      <c r="AO105" s="448"/>
    </row>
    <row r="106" spans="2:41" s="378" customFormat="1" ht="214.5" customHeight="1" x14ac:dyDescent="0.25">
      <c r="B106" s="380"/>
      <c r="C106" s="380"/>
      <c r="D106" s="381"/>
      <c r="E106" s="396"/>
      <c r="F106" s="406"/>
      <c r="G106" s="407"/>
      <c r="H106" s="464"/>
      <c r="I106" s="465"/>
      <c r="J106" s="407"/>
      <c r="K106" s="408"/>
      <c r="L106" s="407"/>
      <c r="M106" s="448"/>
      <c r="N106" s="407"/>
      <c r="O106" s="468"/>
      <c r="P106" s="410"/>
      <c r="Q106" s="432"/>
      <c r="R106" s="433"/>
      <c r="S106" s="433"/>
      <c r="T106" s="434"/>
      <c r="U106" s="411"/>
      <c r="V106" s="411"/>
      <c r="W106" s="412"/>
      <c r="X106" s="413"/>
      <c r="Y106" s="412"/>
      <c r="Z106" s="412"/>
      <c r="AA106" s="414"/>
      <c r="AB106" s="415"/>
      <c r="AC106" s="416"/>
      <c r="AD106" s="448"/>
      <c r="AE106" s="407"/>
      <c r="AF106" s="435"/>
      <c r="AG106" s="428"/>
      <c r="AH106" s="435"/>
      <c r="AI106" s="428"/>
      <c r="AJ106" s="436"/>
      <c r="AK106" s="428"/>
      <c r="AL106" s="353"/>
      <c r="AM106" s="429"/>
      <c r="AN106" s="448"/>
      <c r="AO106" s="448"/>
    </row>
    <row r="107" spans="2:41" s="378" customFormat="1" ht="214.5" customHeight="1" x14ac:dyDescent="0.25">
      <c r="B107" s="380"/>
      <c r="C107" s="380"/>
      <c r="D107" s="381"/>
      <c r="E107" s="396"/>
      <c r="F107" s="406"/>
      <c r="G107" s="407"/>
      <c r="H107" s="464"/>
      <c r="I107" s="465"/>
      <c r="J107" s="407"/>
      <c r="K107" s="408"/>
      <c r="L107" s="407"/>
      <c r="M107" s="448"/>
      <c r="N107" s="407"/>
      <c r="O107" s="468"/>
      <c r="P107" s="410"/>
      <c r="Q107" s="432"/>
      <c r="R107" s="433"/>
      <c r="S107" s="433"/>
      <c r="T107" s="434"/>
      <c r="U107" s="411"/>
      <c r="V107" s="411"/>
      <c r="W107" s="412"/>
      <c r="X107" s="413"/>
      <c r="Y107" s="412"/>
      <c r="Z107" s="412"/>
      <c r="AA107" s="414"/>
      <c r="AB107" s="415"/>
      <c r="AC107" s="416"/>
      <c r="AD107" s="448"/>
      <c r="AE107" s="407"/>
      <c r="AF107" s="435"/>
      <c r="AG107" s="428"/>
      <c r="AH107" s="435"/>
      <c r="AI107" s="428"/>
      <c r="AJ107" s="436"/>
      <c r="AK107" s="428"/>
      <c r="AL107" s="353"/>
      <c r="AM107" s="429"/>
      <c r="AN107" s="448"/>
      <c r="AO107" s="448"/>
    </row>
    <row r="108" spans="2:41" s="378" customFormat="1" ht="214.5" customHeight="1" x14ac:dyDescent="0.25">
      <c r="B108" s="380"/>
      <c r="C108" s="380"/>
      <c r="D108" s="381"/>
      <c r="E108" s="396"/>
      <c r="F108" s="406"/>
      <c r="G108" s="407"/>
      <c r="H108" s="464"/>
      <c r="I108" s="465"/>
      <c r="J108" s="407"/>
      <c r="K108" s="408"/>
      <c r="L108" s="407"/>
      <c r="M108" s="448"/>
      <c r="N108" s="407"/>
      <c r="O108" s="468"/>
      <c r="P108" s="410"/>
      <c r="Q108" s="432"/>
      <c r="R108" s="433"/>
      <c r="S108" s="433"/>
      <c r="T108" s="434"/>
      <c r="U108" s="411"/>
      <c r="V108" s="411"/>
      <c r="W108" s="412"/>
      <c r="X108" s="413"/>
      <c r="Y108" s="412"/>
      <c r="Z108" s="412"/>
      <c r="AA108" s="414"/>
      <c r="AB108" s="415"/>
      <c r="AC108" s="416"/>
      <c r="AD108" s="448"/>
      <c r="AE108" s="407"/>
      <c r="AF108" s="435"/>
      <c r="AG108" s="428"/>
      <c r="AH108" s="435"/>
      <c r="AI108" s="428"/>
      <c r="AJ108" s="436"/>
      <c r="AK108" s="428"/>
      <c r="AL108" s="353"/>
      <c r="AM108" s="429"/>
      <c r="AN108" s="448"/>
      <c r="AO108" s="448"/>
    </row>
    <row r="109" spans="2:41" s="378" customFormat="1" ht="214.5" customHeight="1" x14ac:dyDescent="0.25">
      <c r="B109" s="380"/>
      <c r="C109" s="380"/>
      <c r="D109" s="381"/>
      <c r="E109" s="396"/>
      <c r="F109" s="406"/>
      <c r="G109" s="407"/>
      <c r="H109" s="464"/>
      <c r="I109" s="465"/>
      <c r="J109" s="407"/>
      <c r="K109" s="408"/>
      <c r="L109" s="407"/>
      <c r="M109" s="448"/>
      <c r="N109" s="407"/>
      <c r="O109" s="468"/>
      <c r="P109" s="410"/>
      <c r="Q109" s="432"/>
      <c r="R109" s="433"/>
      <c r="S109" s="433"/>
      <c r="T109" s="434"/>
      <c r="U109" s="411"/>
      <c r="V109" s="411"/>
      <c r="W109" s="412"/>
      <c r="X109" s="413"/>
      <c r="Y109" s="412"/>
      <c r="Z109" s="412"/>
      <c r="AA109" s="414"/>
      <c r="AB109" s="415"/>
      <c r="AC109" s="416"/>
      <c r="AD109" s="448"/>
      <c r="AE109" s="407"/>
      <c r="AF109" s="435"/>
      <c r="AG109" s="428"/>
      <c r="AH109" s="435"/>
      <c r="AI109" s="428"/>
      <c r="AJ109" s="436"/>
      <c r="AK109" s="428"/>
      <c r="AL109" s="353"/>
      <c r="AM109" s="429"/>
      <c r="AN109" s="448"/>
      <c r="AO109" s="448"/>
    </row>
    <row r="110" spans="2:41" s="378" customFormat="1" ht="214.5" customHeight="1" x14ac:dyDescent="0.25">
      <c r="B110" s="380"/>
      <c r="C110" s="380"/>
      <c r="D110" s="381"/>
      <c r="E110" s="396"/>
      <c r="F110" s="406"/>
      <c r="G110" s="407"/>
      <c r="H110" s="464"/>
      <c r="I110" s="465"/>
      <c r="J110" s="407"/>
      <c r="K110" s="408"/>
      <c r="L110" s="407"/>
      <c r="M110" s="448"/>
      <c r="N110" s="407"/>
      <c r="O110" s="468"/>
      <c r="P110" s="410"/>
      <c r="Q110" s="432"/>
      <c r="R110" s="433"/>
      <c r="S110" s="433"/>
      <c r="T110" s="434"/>
      <c r="U110" s="411"/>
      <c r="V110" s="411"/>
      <c r="W110" s="412"/>
      <c r="X110" s="413"/>
      <c r="Y110" s="412"/>
      <c r="Z110" s="412"/>
      <c r="AA110" s="414"/>
      <c r="AB110" s="415"/>
      <c r="AC110" s="416"/>
      <c r="AD110" s="448"/>
      <c r="AE110" s="407"/>
      <c r="AF110" s="435"/>
      <c r="AG110" s="428"/>
      <c r="AH110" s="435"/>
      <c r="AI110" s="428"/>
      <c r="AJ110" s="436"/>
      <c r="AK110" s="428"/>
      <c r="AL110" s="353"/>
      <c r="AM110" s="429"/>
      <c r="AN110" s="448"/>
      <c r="AO110" s="448"/>
    </row>
    <row r="111" spans="2:41" s="378" customFormat="1" ht="214.5" customHeight="1" x14ac:dyDescent="0.25">
      <c r="B111" s="380"/>
      <c r="C111" s="380"/>
      <c r="D111" s="381"/>
      <c r="E111" s="396"/>
      <c r="F111" s="406"/>
      <c r="G111" s="407"/>
      <c r="H111" s="464"/>
      <c r="I111" s="465"/>
      <c r="J111" s="407"/>
      <c r="K111" s="408"/>
      <c r="L111" s="407"/>
      <c r="M111" s="448"/>
      <c r="N111" s="407"/>
      <c r="O111" s="468"/>
      <c r="P111" s="410"/>
      <c r="Q111" s="432"/>
      <c r="R111" s="433"/>
      <c r="S111" s="433"/>
      <c r="T111" s="434"/>
      <c r="U111" s="411"/>
      <c r="V111" s="411"/>
      <c r="W111" s="412"/>
      <c r="X111" s="413"/>
      <c r="Y111" s="412"/>
      <c r="Z111" s="412"/>
      <c r="AA111" s="414"/>
      <c r="AB111" s="415"/>
      <c r="AC111" s="416"/>
      <c r="AD111" s="448"/>
      <c r="AE111" s="407"/>
      <c r="AF111" s="435"/>
      <c r="AG111" s="428"/>
      <c r="AH111" s="435"/>
      <c r="AI111" s="428"/>
      <c r="AJ111" s="436"/>
      <c r="AK111" s="428"/>
      <c r="AL111" s="353"/>
      <c r="AM111" s="429"/>
      <c r="AN111" s="448"/>
      <c r="AO111" s="448"/>
    </row>
    <row r="112" spans="2:41" s="378" customFormat="1" ht="214.5" customHeight="1" x14ac:dyDescent="0.25">
      <c r="B112" s="380"/>
      <c r="C112" s="380"/>
      <c r="D112" s="381"/>
      <c r="E112" s="396"/>
      <c r="F112" s="406"/>
      <c r="G112" s="407"/>
      <c r="H112" s="464"/>
      <c r="I112" s="465"/>
      <c r="J112" s="407"/>
      <c r="K112" s="408"/>
      <c r="L112" s="407"/>
      <c r="M112" s="448"/>
      <c r="N112" s="407"/>
      <c r="O112" s="468"/>
      <c r="P112" s="410"/>
      <c r="Q112" s="432"/>
      <c r="R112" s="433"/>
      <c r="S112" s="433"/>
      <c r="T112" s="434"/>
      <c r="U112" s="411"/>
      <c r="V112" s="411"/>
      <c r="W112" s="412"/>
      <c r="X112" s="413"/>
      <c r="Y112" s="412"/>
      <c r="Z112" s="412"/>
      <c r="AA112" s="414"/>
      <c r="AB112" s="415"/>
      <c r="AC112" s="416"/>
      <c r="AD112" s="448"/>
      <c r="AE112" s="407"/>
      <c r="AF112" s="435"/>
      <c r="AG112" s="428"/>
      <c r="AH112" s="435"/>
      <c r="AI112" s="428"/>
      <c r="AJ112" s="436"/>
      <c r="AK112" s="428"/>
      <c r="AL112" s="353"/>
      <c r="AM112" s="429"/>
      <c r="AN112" s="448"/>
      <c r="AO112" s="448"/>
    </row>
    <row r="113" spans="2:41" s="378" customFormat="1" ht="214.5" customHeight="1" x14ac:dyDescent="0.25">
      <c r="B113" s="380"/>
      <c r="C113" s="380"/>
      <c r="D113" s="381"/>
      <c r="E113" s="396"/>
      <c r="F113" s="406"/>
      <c r="G113" s="407"/>
      <c r="H113" s="464"/>
      <c r="I113" s="465"/>
      <c r="J113" s="407"/>
      <c r="K113" s="408"/>
      <c r="L113" s="407"/>
      <c r="M113" s="448"/>
      <c r="N113" s="407"/>
      <c r="O113" s="468"/>
      <c r="P113" s="410"/>
      <c r="Q113" s="432"/>
      <c r="R113" s="433"/>
      <c r="S113" s="433"/>
      <c r="T113" s="434"/>
      <c r="U113" s="411"/>
      <c r="V113" s="411"/>
      <c r="W113" s="412"/>
      <c r="X113" s="413"/>
      <c r="Y113" s="412"/>
      <c r="Z113" s="412"/>
      <c r="AA113" s="414"/>
      <c r="AB113" s="415"/>
      <c r="AC113" s="416"/>
      <c r="AD113" s="448"/>
      <c r="AE113" s="407"/>
      <c r="AF113" s="435"/>
      <c r="AG113" s="428"/>
      <c r="AH113" s="435"/>
      <c r="AI113" s="428"/>
      <c r="AJ113" s="436"/>
      <c r="AK113" s="428"/>
      <c r="AL113" s="353"/>
      <c r="AM113" s="429"/>
      <c r="AN113" s="448"/>
      <c r="AO113" s="448"/>
    </row>
    <row r="114" spans="2:41" s="378" customFormat="1" ht="214.5" customHeight="1" x14ac:dyDescent="0.25">
      <c r="B114" s="380"/>
      <c r="C114" s="380"/>
      <c r="D114" s="381"/>
      <c r="E114" s="396"/>
      <c r="F114" s="406"/>
      <c r="G114" s="407"/>
      <c r="H114" s="464"/>
      <c r="I114" s="465"/>
      <c r="J114" s="407"/>
      <c r="K114" s="408"/>
      <c r="L114" s="407"/>
      <c r="M114" s="448"/>
      <c r="N114" s="407"/>
      <c r="O114" s="468"/>
      <c r="P114" s="410"/>
      <c r="Q114" s="432"/>
      <c r="R114" s="433"/>
      <c r="S114" s="433"/>
      <c r="T114" s="434"/>
      <c r="U114" s="411"/>
      <c r="V114" s="411"/>
      <c r="W114" s="412"/>
      <c r="X114" s="413"/>
      <c r="Y114" s="412"/>
      <c r="Z114" s="412"/>
      <c r="AA114" s="414"/>
      <c r="AB114" s="415"/>
      <c r="AC114" s="416"/>
      <c r="AD114" s="448"/>
      <c r="AE114" s="407"/>
      <c r="AF114" s="435"/>
      <c r="AG114" s="428"/>
      <c r="AH114" s="435"/>
      <c r="AI114" s="428"/>
      <c r="AJ114" s="436"/>
      <c r="AK114" s="428"/>
      <c r="AL114" s="353"/>
      <c r="AM114" s="429"/>
      <c r="AN114" s="448"/>
      <c r="AO114" s="448"/>
    </row>
    <row r="115" spans="2:41" s="378" customFormat="1" ht="214.5" customHeight="1" x14ac:dyDescent="0.25">
      <c r="B115" s="380"/>
      <c r="C115" s="380"/>
      <c r="D115" s="381"/>
      <c r="E115" s="396"/>
      <c r="F115" s="406"/>
      <c r="G115" s="407"/>
      <c r="H115" s="464"/>
      <c r="I115" s="465"/>
      <c r="J115" s="407"/>
      <c r="K115" s="408"/>
      <c r="L115" s="407"/>
      <c r="M115" s="448"/>
      <c r="N115" s="407"/>
      <c r="O115" s="468"/>
      <c r="P115" s="410"/>
      <c r="Q115" s="432"/>
      <c r="R115" s="433"/>
      <c r="S115" s="433"/>
      <c r="T115" s="434"/>
      <c r="U115" s="411"/>
      <c r="V115" s="411"/>
      <c r="W115" s="412"/>
      <c r="X115" s="413"/>
      <c r="Y115" s="412"/>
      <c r="Z115" s="412"/>
      <c r="AA115" s="414"/>
      <c r="AB115" s="415"/>
      <c r="AC115" s="416"/>
      <c r="AD115" s="448"/>
      <c r="AE115" s="407"/>
      <c r="AF115" s="435"/>
      <c r="AG115" s="428"/>
      <c r="AH115" s="435"/>
      <c r="AI115" s="428"/>
      <c r="AJ115" s="436"/>
      <c r="AK115" s="428"/>
      <c r="AL115" s="353"/>
      <c r="AM115" s="429"/>
      <c r="AN115" s="448"/>
      <c r="AO115" s="448"/>
    </row>
    <row r="116" spans="2:41" s="378" customFormat="1" ht="214.5" customHeight="1" x14ac:dyDescent="0.25">
      <c r="B116" s="380"/>
      <c r="C116" s="380"/>
      <c r="D116" s="381"/>
      <c r="E116" s="396"/>
      <c r="F116" s="406"/>
      <c r="G116" s="407"/>
      <c r="H116" s="464"/>
      <c r="I116" s="465"/>
      <c r="J116" s="407"/>
      <c r="K116" s="408"/>
      <c r="L116" s="407"/>
      <c r="M116" s="448"/>
      <c r="N116" s="407"/>
      <c r="O116" s="468"/>
      <c r="P116" s="410"/>
      <c r="Q116" s="432"/>
      <c r="R116" s="433"/>
      <c r="S116" s="433"/>
      <c r="T116" s="434"/>
      <c r="U116" s="411"/>
      <c r="V116" s="411"/>
      <c r="W116" s="412"/>
      <c r="X116" s="413"/>
      <c r="Y116" s="412"/>
      <c r="Z116" s="412"/>
      <c r="AA116" s="414"/>
      <c r="AB116" s="415"/>
      <c r="AC116" s="416"/>
      <c r="AD116" s="448"/>
      <c r="AE116" s="407"/>
      <c r="AF116" s="435"/>
      <c r="AG116" s="428"/>
      <c r="AH116" s="435"/>
      <c r="AI116" s="428"/>
      <c r="AJ116" s="436"/>
      <c r="AK116" s="428"/>
      <c r="AL116" s="353"/>
      <c r="AM116" s="429"/>
      <c r="AN116" s="448"/>
      <c r="AO116" s="448"/>
    </row>
    <row r="117" spans="2:41" s="378" customFormat="1" ht="214.5" customHeight="1" x14ac:dyDescent="0.25">
      <c r="B117" s="380"/>
      <c r="C117" s="380"/>
      <c r="D117" s="381"/>
      <c r="E117" s="396"/>
      <c r="F117" s="406"/>
      <c r="G117" s="407"/>
      <c r="H117" s="464"/>
      <c r="I117" s="465"/>
      <c r="J117" s="407"/>
      <c r="K117" s="408"/>
      <c r="L117" s="407"/>
      <c r="M117" s="448"/>
      <c r="N117" s="407"/>
      <c r="O117" s="468"/>
      <c r="P117" s="410"/>
      <c r="Q117" s="432"/>
      <c r="R117" s="433"/>
      <c r="S117" s="433"/>
      <c r="T117" s="434"/>
      <c r="U117" s="411"/>
      <c r="V117" s="411"/>
      <c r="W117" s="412"/>
      <c r="X117" s="413"/>
      <c r="Y117" s="412"/>
      <c r="Z117" s="412"/>
      <c r="AA117" s="414"/>
      <c r="AB117" s="415"/>
      <c r="AC117" s="416"/>
      <c r="AD117" s="448"/>
      <c r="AE117" s="407"/>
      <c r="AF117" s="435"/>
      <c r="AG117" s="428"/>
      <c r="AH117" s="435"/>
      <c r="AI117" s="428"/>
      <c r="AJ117" s="436"/>
      <c r="AK117" s="428"/>
      <c r="AL117" s="353"/>
      <c r="AM117" s="429"/>
      <c r="AN117" s="448"/>
      <c r="AO117" s="448"/>
    </row>
    <row r="118" spans="2:41" s="378" customFormat="1" ht="214.5" customHeight="1" x14ac:dyDescent="0.25">
      <c r="B118" s="380"/>
      <c r="C118" s="380"/>
      <c r="D118" s="381"/>
      <c r="E118" s="396"/>
      <c r="F118" s="406"/>
      <c r="G118" s="407"/>
      <c r="H118" s="464"/>
      <c r="I118" s="465"/>
      <c r="J118" s="407"/>
      <c r="K118" s="408"/>
      <c r="L118" s="407"/>
      <c r="M118" s="448"/>
      <c r="N118" s="407"/>
      <c r="O118" s="468"/>
      <c r="P118" s="410"/>
      <c r="Q118" s="432"/>
      <c r="R118" s="433"/>
      <c r="S118" s="433"/>
      <c r="T118" s="434"/>
      <c r="U118" s="411"/>
      <c r="V118" s="411"/>
      <c r="W118" s="412"/>
      <c r="X118" s="413"/>
      <c r="Y118" s="412"/>
      <c r="Z118" s="412"/>
      <c r="AA118" s="414"/>
      <c r="AB118" s="415"/>
      <c r="AC118" s="416"/>
      <c r="AD118" s="448"/>
      <c r="AE118" s="407"/>
      <c r="AF118" s="435"/>
      <c r="AG118" s="428"/>
      <c r="AH118" s="435"/>
      <c r="AI118" s="428"/>
      <c r="AJ118" s="436"/>
      <c r="AK118" s="428"/>
      <c r="AL118" s="353"/>
      <c r="AM118" s="429"/>
      <c r="AN118" s="448"/>
      <c r="AO118" s="448"/>
    </row>
    <row r="119" spans="2:41" s="378" customFormat="1" ht="214.5" customHeight="1" x14ac:dyDescent="0.25">
      <c r="B119" s="380"/>
      <c r="C119" s="380"/>
      <c r="D119" s="381"/>
      <c r="E119" s="396"/>
      <c r="F119" s="406"/>
      <c r="G119" s="407"/>
      <c r="H119" s="464"/>
      <c r="I119" s="465"/>
      <c r="J119" s="407"/>
      <c r="K119" s="408"/>
      <c r="L119" s="407"/>
      <c r="M119" s="448"/>
      <c r="N119" s="407"/>
      <c r="O119" s="468"/>
      <c r="P119" s="410"/>
      <c r="Q119" s="432"/>
      <c r="R119" s="433"/>
      <c r="S119" s="433"/>
      <c r="T119" s="434"/>
      <c r="U119" s="411"/>
      <c r="V119" s="411"/>
      <c r="W119" s="412"/>
      <c r="X119" s="413"/>
      <c r="Y119" s="412"/>
      <c r="Z119" s="412"/>
      <c r="AA119" s="414"/>
      <c r="AB119" s="415"/>
      <c r="AC119" s="416"/>
      <c r="AD119" s="448"/>
      <c r="AE119" s="407"/>
      <c r="AF119" s="435"/>
      <c r="AG119" s="428"/>
      <c r="AH119" s="435"/>
      <c r="AI119" s="428"/>
      <c r="AJ119" s="436"/>
      <c r="AK119" s="428"/>
      <c r="AL119" s="353"/>
      <c r="AM119" s="429"/>
      <c r="AN119" s="448"/>
      <c r="AO119" s="448"/>
    </row>
    <row r="120" spans="2:41" s="378" customFormat="1" ht="214.5" customHeight="1" x14ac:dyDescent="0.25">
      <c r="B120" s="380"/>
      <c r="C120" s="380"/>
      <c r="D120" s="381"/>
      <c r="E120" s="396"/>
      <c r="F120" s="406"/>
      <c r="G120" s="407"/>
      <c r="H120" s="464"/>
      <c r="I120" s="465"/>
      <c r="J120" s="407"/>
      <c r="K120" s="408"/>
      <c r="L120" s="407"/>
      <c r="M120" s="448"/>
      <c r="N120" s="407"/>
      <c r="O120" s="468"/>
      <c r="P120" s="410"/>
      <c r="Q120" s="432"/>
      <c r="R120" s="433"/>
      <c r="S120" s="433"/>
      <c r="T120" s="434"/>
      <c r="U120" s="411"/>
      <c r="V120" s="411"/>
      <c r="W120" s="412"/>
      <c r="X120" s="413"/>
      <c r="Y120" s="412"/>
      <c r="Z120" s="412"/>
      <c r="AA120" s="414"/>
      <c r="AB120" s="415"/>
      <c r="AC120" s="416"/>
      <c r="AD120" s="448"/>
      <c r="AE120" s="407"/>
      <c r="AF120" s="435"/>
      <c r="AG120" s="428"/>
      <c r="AH120" s="435"/>
      <c r="AI120" s="428"/>
      <c r="AJ120" s="436"/>
      <c r="AK120" s="428"/>
      <c r="AL120" s="353"/>
      <c r="AM120" s="429"/>
      <c r="AN120" s="448"/>
      <c r="AO120" s="448"/>
    </row>
    <row r="121" spans="2:41" s="378" customFormat="1" ht="214.5" customHeight="1" x14ac:dyDescent="0.25">
      <c r="B121" s="380"/>
      <c r="C121" s="380"/>
      <c r="D121" s="381"/>
      <c r="E121" s="396"/>
      <c r="F121" s="406"/>
      <c r="G121" s="407"/>
      <c r="H121" s="464"/>
      <c r="I121" s="465"/>
      <c r="J121" s="407"/>
      <c r="K121" s="408"/>
      <c r="L121" s="407"/>
      <c r="M121" s="448"/>
      <c r="N121" s="407"/>
      <c r="O121" s="468"/>
      <c r="P121" s="410"/>
      <c r="Q121" s="432"/>
      <c r="R121" s="433"/>
      <c r="S121" s="433"/>
      <c r="T121" s="434"/>
      <c r="U121" s="411"/>
      <c r="V121" s="411"/>
      <c r="W121" s="412"/>
      <c r="X121" s="413"/>
      <c r="Y121" s="412"/>
      <c r="Z121" s="412"/>
      <c r="AA121" s="414"/>
      <c r="AB121" s="415"/>
      <c r="AC121" s="416"/>
      <c r="AD121" s="448"/>
      <c r="AE121" s="407"/>
      <c r="AF121" s="435"/>
      <c r="AG121" s="428"/>
      <c r="AH121" s="435"/>
      <c r="AI121" s="428"/>
      <c r="AJ121" s="436"/>
      <c r="AK121" s="428"/>
      <c r="AL121" s="353"/>
      <c r="AM121" s="429"/>
      <c r="AN121" s="448"/>
      <c r="AO121" s="448"/>
    </row>
    <row r="122" spans="2:41" s="378" customFormat="1" ht="214.5" customHeight="1" x14ac:dyDescent="0.25">
      <c r="B122" s="380"/>
      <c r="C122" s="380"/>
      <c r="D122" s="381"/>
      <c r="E122" s="396"/>
      <c r="F122" s="406"/>
      <c r="G122" s="407"/>
      <c r="H122" s="464"/>
      <c r="I122" s="465"/>
      <c r="J122" s="407"/>
      <c r="K122" s="408"/>
      <c r="L122" s="407"/>
      <c r="M122" s="448"/>
      <c r="N122" s="407"/>
      <c r="O122" s="468"/>
      <c r="P122" s="410"/>
      <c r="Q122" s="432"/>
      <c r="R122" s="433"/>
      <c r="S122" s="433"/>
      <c r="T122" s="434"/>
      <c r="U122" s="411"/>
      <c r="V122" s="411"/>
      <c r="W122" s="412"/>
      <c r="X122" s="413"/>
      <c r="Y122" s="412"/>
      <c r="Z122" s="412"/>
      <c r="AA122" s="414"/>
      <c r="AB122" s="415"/>
      <c r="AC122" s="416"/>
      <c r="AD122" s="448"/>
      <c r="AE122" s="407"/>
      <c r="AF122" s="435"/>
      <c r="AG122" s="428"/>
      <c r="AH122" s="435"/>
      <c r="AI122" s="428"/>
      <c r="AJ122" s="436"/>
      <c r="AK122" s="428"/>
      <c r="AL122" s="353"/>
      <c r="AM122" s="429"/>
      <c r="AN122" s="448"/>
      <c r="AO122" s="448"/>
    </row>
    <row r="123" spans="2:41" s="378" customFormat="1" ht="214.5" customHeight="1" x14ac:dyDescent="0.25">
      <c r="B123" s="380"/>
      <c r="C123" s="380"/>
      <c r="D123" s="381"/>
      <c r="E123" s="396"/>
      <c r="F123" s="406"/>
      <c r="G123" s="407"/>
      <c r="H123" s="464"/>
      <c r="I123" s="465"/>
      <c r="J123" s="407"/>
      <c r="K123" s="408"/>
      <c r="L123" s="407"/>
      <c r="M123" s="448"/>
      <c r="N123" s="407"/>
      <c r="O123" s="468"/>
      <c r="P123" s="410"/>
      <c r="Q123" s="432"/>
      <c r="R123" s="433"/>
      <c r="S123" s="433"/>
      <c r="T123" s="434"/>
      <c r="U123" s="411"/>
      <c r="V123" s="411"/>
      <c r="W123" s="412"/>
      <c r="X123" s="413"/>
      <c r="Y123" s="412"/>
      <c r="Z123" s="412"/>
      <c r="AA123" s="414"/>
      <c r="AB123" s="415"/>
      <c r="AC123" s="416"/>
      <c r="AD123" s="448"/>
      <c r="AE123" s="407"/>
      <c r="AF123" s="435"/>
      <c r="AG123" s="428"/>
      <c r="AH123" s="435"/>
      <c r="AI123" s="428"/>
      <c r="AJ123" s="436"/>
      <c r="AK123" s="428"/>
      <c r="AL123" s="353"/>
      <c r="AM123" s="429"/>
      <c r="AN123" s="448"/>
      <c r="AO123" s="448"/>
    </row>
    <row r="124" spans="2:41" s="378" customFormat="1" ht="214.5" customHeight="1" x14ac:dyDescent="0.25">
      <c r="B124" s="380"/>
      <c r="C124" s="380"/>
      <c r="D124" s="381"/>
      <c r="E124" s="396"/>
      <c r="F124" s="406"/>
      <c r="G124" s="407"/>
      <c r="H124" s="464"/>
      <c r="I124" s="465"/>
      <c r="J124" s="407"/>
      <c r="K124" s="408"/>
      <c r="L124" s="407"/>
      <c r="M124" s="448"/>
      <c r="N124" s="407"/>
      <c r="O124" s="468"/>
      <c r="P124" s="410"/>
      <c r="Q124" s="432"/>
      <c r="R124" s="433"/>
      <c r="S124" s="433"/>
      <c r="T124" s="434"/>
      <c r="U124" s="411"/>
      <c r="V124" s="411"/>
      <c r="W124" s="412"/>
      <c r="X124" s="413"/>
      <c r="Y124" s="412"/>
      <c r="Z124" s="412"/>
      <c r="AA124" s="414"/>
      <c r="AB124" s="415"/>
      <c r="AC124" s="416"/>
      <c r="AD124" s="448"/>
      <c r="AE124" s="407"/>
      <c r="AF124" s="435"/>
      <c r="AG124" s="428"/>
      <c r="AH124" s="435"/>
      <c r="AI124" s="428"/>
      <c r="AJ124" s="436"/>
      <c r="AK124" s="428"/>
      <c r="AL124" s="353"/>
      <c r="AM124" s="429"/>
      <c r="AN124" s="448"/>
      <c r="AO124" s="448"/>
    </row>
    <row r="125" spans="2:41" s="378" customFormat="1" ht="214.5" customHeight="1" x14ac:dyDescent="0.25">
      <c r="B125" s="380"/>
      <c r="C125" s="380"/>
      <c r="D125" s="381"/>
      <c r="E125" s="396"/>
      <c r="F125" s="406"/>
      <c r="G125" s="407"/>
      <c r="H125" s="464"/>
      <c r="I125" s="465"/>
      <c r="J125" s="407"/>
      <c r="K125" s="408"/>
      <c r="L125" s="407"/>
      <c r="M125" s="448"/>
      <c r="N125" s="407"/>
      <c r="O125" s="468"/>
      <c r="P125" s="410"/>
      <c r="Q125" s="432"/>
      <c r="R125" s="433"/>
      <c r="S125" s="433"/>
      <c r="T125" s="434"/>
      <c r="U125" s="411"/>
      <c r="V125" s="411"/>
      <c r="W125" s="412"/>
      <c r="X125" s="413"/>
      <c r="Y125" s="412"/>
      <c r="Z125" s="412"/>
      <c r="AA125" s="414"/>
      <c r="AB125" s="415"/>
      <c r="AC125" s="416"/>
      <c r="AD125" s="448"/>
      <c r="AE125" s="407"/>
      <c r="AF125" s="435"/>
      <c r="AG125" s="428"/>
      <c r="AH125" s="435"/>
      <c r="AI125" s="428"/>
      <c r="AJ125" s="436"/>
      <c r="AK125" s="428"/>
      <c r="AL125" s="353"/>
      <c r="AM125" s="429"/>
      <c r="AN125" s="448"/>
      <c r="AO125" s="448"/>
    </row>
    <row r="126" spans="2:41" s="378" customFormat="1" ht="214.5" customHeight="1" x14ac:dyDescent="0.25">
      <c r="B126" s="380"/>
      <c r="C126" s="380"/>
      <c r="D126" s="381"/>
      <c r="E126" s="396"/>
      <c r="F126" s="406"/>
      <c r="G126" s="407"/>
      <c r="H126" s="464"/>
      <c r="I126" s="465"/>
      <c r="J126" s="407"/>
      <c r="K126" s="408"/>
      <c r="L126" s="407"/>
      <c r="M126" s="448"/>
      <c r="N126" s="407"/>
      <c r="O126" s="468"/>
      <c r="P126" s="410"/>
      <c r="Q126" s="432"/>
      <c r="R126" s="433"/>
      <c r="S126" s="433"/>
      <c r="T126" s="434"/>
      <c r="U126" s="411"/>
      <c r="V126" s="411"/>
      <c r="W126" s="412"/>
      <c r="X126" s="413"/>
      <c r="Y126" s="412"/>
      <c r="Z126" s="412"/>
      <c r="AA126" s="414"/>
      <c r="AB126" s="415"/>
      <c r="AC126" s="416"/>
      <c r="AD126" s="448"/>
      <c r="AE126" s="407"/>
      <c r="AF126" s="435"/>
      <c r="AG126" s="428"/>
      <c r="AH126" s="435"/>
      <c r="AI126" s="428"/>
      <c r="AJ126" s="436"/>
      <c r="AK126" s="428"/>
      <c r="AL126" s="353"/>
      <c r="AM126" s="429"/>
      <c r="AN126" s="448"/>
      <c r="AO126" s="448"/>
    </row>
    <row r="127" spans="2:41" s="378" customFormat="1" ht="214.5" customHeight="1" x14ac:dyDescent="0.25">
      <c r="B127" s="380"/>
      <c r="C127" s="380"/>
      <c r="D127" s="381"/>
      <c r="E127" s="396"/>
      <c r="F127" s="406"/>
      <c r="G127" s="407"/>
      <c r="H127" s="464"/>
      <c r="I127" s="465"/>
      <c r="J127" s="407"/>
      <c r="K127" s="408"/>
      <c r="L127" s="407"/>
      <c r="M127" s="448"/>
      <c r="N127" s="407"/>
      <c r="O127" s="468"/>
      <c r="P127" s="410"/>
      <c r="Q127" s="432"/>
      <c r="R127" s="433"/>
      <c r="S127" s="433"/>
      <c r="T127" s="434"/>
      <c r="U127" s="411"/>
      <c r="V127" s="411"/>
      <c r="W127" s="412"/>
      <c r="X127" s="413"/>
      <c r="Y127" s="412"/>
      <c r="Z127" s="412"/>
      <c r="AA127" s="414"/>
      <c r="AB127" s="415"/>
      <c r="AC127" s="416"/>
      <c r="AD127" s="448"/>
      <c r="AE127" s="407"/>
      <c r="AF127" s="435"/>
      <c r="AG127" s="428"/>
      <c r="AH127" s="435"/>
      <c r="AI127" s="428"/>
      <c r="AJ127" s="436"/>
      <c r="AK127" s="428"/>
      <c r="AL127" s="353"/>
      <c r="AM127" s="429"/>
      <c r="AN127" s="448"/>
      <c r="AO127" s="448"/>
    </row>
    <row r="128" spans="2:41" s="378" customFormat="1" ht="214.5" customHeight="1" x14ac:dyDescent="0.25">
      <c r="B128" s="380"/>
      <c r="C128" s="380"/>
      <c r="D128" s="381"/>
      <c r="E128" s="396"/>
      <c r="F128" s="406"/>
      <c r="G128" s="407"/>
      <c r="H128" s="464"/>
      <c r="I128" s="465"/>
      <c r="J128" s="407"/>
      <c r="K128" s="408"/>
      <c r="L128" s="407"/>
      <c r="M128" s="448"/>
      <c r="N128" s="407"/>
      <c r="O128" s="468"/>
      <c r="P128" s="410"/>
      <c r="Q128" s="432"/>
      <c r="R128" s="433"/>
      <c r="S128" s="433"/>
      <c r="T128" s="434"/>
      <c r="U128" s="411"/>
      <c r="V128" s="411"/>
      <c r="W128" s="412"/>
      <c r="X128" s="413"/>
      <c r="Y128" s="412"/>
      <c r="Z128" s="412"/>
      <c r="AA128" s="414"/>
      <c r="AB128" s="415"/>
      <c r="AC128" s="416"/>
      <c r="AD128" s="448"/>
      <c r="AE128" s="407"/>
      <c r="AF128" s="435"/>
      <c r="AG128" s="428"/>
      <c r="AH128" s="435"/>
      <c r="AI128" s="428"/>
      <c r="AJ128" s="436"/>
      <c r="AK128" s="428"/>
      <c r="AL128" s="353"/>
      <c r="AM128" s="429"/>
      <c r="AN128" s="448"/>
      <c r="AO128" s="448"/>
    </row>
    <row r="129" spans="2:41" s="378" customFormat="1" ht="214.5" customHeight="1" x14ac:dyDescent="0.25">
      <c r="B129" s="380"/>
      <c r="C129" s="380"/>
      <c r="D129" s="381"/>
      <c r="E129" s="396"/>
      <c r="F129" s="406"/>
      <c r="G129" s="407"/>
      <c r="H129" s="464"/>
      <c r="I129" s="465"/>
      <c r="J129" s="407"/>
      <c r="K129" s="408"/>
      <c r="L129" s="407"/>
      <c r="M129" s="448"/>
      <c r="N129" s="407"/>
      <c r="O129" s="468"/>
      <c r="P129" s="410"/>
      <c r="Q129" s="432"/>
      <c r="R129" s="433"/>
      <c r="S129" s="433"/>
      <c r="T129" s="434"/>
      <c r="U129" s="411"/>
      <c r="V129" s="411"/>
      <c r="W129" s="412"/>
      <c r="X129" s="413"/>
      <c r="Y129" s="412"/>
      <c r="Z129" s="412"/>
      <c r="AA129" s="414"/>
      <c r="AB129" s="415"/>
      <c r="AC129" s="416"/>
      <c r="AD129" s="448"/>
      <c r="AE129" s="407"/>
      <c r="AF129" s="435"/>
      <c r="AG129" s="428"/>
      <c r="AH129" s="435"/>
      <c r="AI129" s="428"/>
      <c r="AJ129" s="436"/>
      <c r="AK129" s="428"/>
      <c r="AL129" s="353"/>
      <c r="AM129" s="429"/>
      <c r="AN129" s="448"/>
      <c r="AO129" s="448"/>
    </row>
    <row r="130" spans="2:41" s="378" customFormat="1" ht="214.5" customHeight="1" x14ac:dyDescent="0.25">
      <c r="B130" s="380"/>
      <c r="C130" s="380"/>
      <c r="D130" s="381"/>
      <c r="E130" s="396"/>
      <c r="F130" s="406"/>
      <c r="G130" s="407"/>
      <c r="H130" s="464"/>
      <c r="I130" s="465"/>
      <c r="J130" s="407"/>
      <c r="K130" s="408"/>
      <c r="L130" s="407"/>
      <c r="M130" s="448"/>
      <c r="N130" s="407"/>
      <c r="O130" s="468"/>
      <c r="P130" s="410"/>
      <c r="Q130" s="432"/>
      <c r="R130" s="433"/>
      <c r="S130" s="433"/>
      <c r="T130" s="434"/>
      <c r="U130" s="411"/>
      <c r="V130" s="411"/>
      <c r="W130" s="412"/>
      <c r="X130" s="413"/>
      <c r="Y130" s="412"/>
      <c r="Z130" s="412"/>
      <c r="AA130" s="414"/>
      <c r="AB130" s="415"/>
      <c r="AC130" s="416"/>
      <c r="AD130" s="448"/>
      <c r="AE130" s="407"/>
      <c r="AF130" s="435"/>
      <c r="AG130" s="428"/>
      <c r="AH130" s="435"/>
      <c r="AI130" s="428"/>
      <c r="AJ130" s="436"/>
      <c r="AK130" s="428"/>
      <c r="AL130" s="353"/>
      <c r="AM130" s="429"/>
      <c r="AN130" s="448"/>
      <c r="AO130" s="448"/>
    </row>
    <row r="131" spans="2:41" s="378" customFormat="1" ht="214.5" customHeight="1" x14ac:dyDescent="0.25">
      <c r="B131" s="380"/>
      <c r="C131" s="380"/>
      <c r="D131" s="381"/>
      <c r="E131" s="396"/>
      <c r="F131" s="406"/>
      <c r="G131" s="407"/>
      <c r="H131" s="464"/>
      <c r="I131" s="465"/>
      <c r="J131" s="407"/>
      <c r="K131" s="408"/>
      <c r="L131" s="407"/>
      <c r="M131" s="448"/>
      <c r="N131" s="407"/>
      <c r="O131" s="468"/>
      <c r="P131" s="410"/>
      <c r="Q131" s="432"/>
      <c r="R131" s="433"/>
      <c r="S131" s="433"/>
      <c r="T131" s="434"/>
      <c r="U131" s="411"/>
      <c r="V131" s="411"/>
      <c r="W131" s="412"/>
      <c r="X131" s="413"/>
      <c r="Y131" s="412"/>
      <c r="Z131" s="412"/>
      <c r="AA131" s="414"/>
      <c r="AB131" s="415"/>
      <c r="AC131" s="416"/>
      <c r="AD131" s="448"/>
      <c r="AE131" s="407"/>
      <c r="AF131" s="435"/>
      <c r="AG131" s="428"/>
      <c r="AH131" s="435"/>
      <c r="AI131" s="428"/>
      <c r="AJ131" s="436"/>
      <c r="AK131" s="428"/>
      <c r="AL131" s="353"/>
      <c r="AM131" s="429"/>
      <c r="AN131" s="448"/>
      <c r="AO131" s="448"/>
    </row>
    <row r="132" spans="2:41" s="378" customFormat="1" ht="214.5" customHeight="1" x14ac:dyDescent="0.25">
      <c r="B132" s="380"/>
      <c r="C132" s="380"/>
      <c r="D132" s="381"/>
      <c r="E132" s="396"/>
      <c r="F132" s="406"/>
      <c r="G132" s="407"/>
      <c r="H132" s="464"/>
      <c r="I132" s="465"/>
      <c r="J132" s="407"/>
      <c r="K132" s="408"/>
      <c r="L132" s="407"/>
      <c r="M132" s="448"/>
      <c r="N132" s="407"/>
      <c r="O132" s="468"/>
      <c r="P132" s="410"/>
      <c r="Q132" s="432"/>
      <c r="R132" s="433"/>
      <c r="S132" s="433"/>
      <c r="T132" s="434"/>
      <c r="U132" s="411"/>
      <c r="V132" s="411"/>
      <c r="W132" s="412"/>
      <c r="X132" s="413"/>
      <c r="Y132" s="412"/>
      <c r="Z132" s="412"/>
      <c r="AA132" s="414"/>
      <c r="AB132" s="415"/>
      <c r="AC132" s="416"/>
      <c r="AD132" s="448"/>
      <c r="AE132" s="407"/>
      <c r="AF132" s="435"/>
      <c r="AG132" s="428"/>
      <c r="AH132" s="435"/>
      <c r="AI132" s="428"/>
      <c r="AJ132" s="436"/>
      <c r="AK132" s="428"/>
      <c r="AL132" s="353"/>
      <c r="AM132" s="429"/>
      <c r="AN132" s="448"/>
      <c r="AO132" s="448"/>
    </row>
    <row r="133" spans="2:41" s="378" customFormat="1" ht="214.5" customHeight="1" x14ac:dyDescent="0.25">
      <c r="B133" s="380"/>
      <c r="C133" s="380"/>
      <c r="D133" s="381"/>
      <c r="E133" s="396"/>
      <c r="F133" s="406"/>
      <c r="G133" s="407"/>
      <c r="H133" s="464"/>
      <c r="I133" s="465"/>
      <c r="J133" s="407"/>
      <c r="K133" s="408"/>
      <c r="L133" s="407"/>
      <c r="M133" s="448"/>
      <c r="N133" s="407"/>
      <c r="O133" s="468"/>
      <c r="P133" s="410"/>
      <c r="Q133" s="432"/>
      <c r="R133" s="433"/>
      <c r="S133" s="433"/>
      <c r="T133" s="434"/>
      <c r="U133" s="411"/>
      <c r="V133" s="411"/>
      <c r="W133" s="412"/>
      <c r="X133" s="413"/>
      <c r="Y133" s="412"/>
      <c r="Z133" s="412"/>
      <c r="AA133" s="414"/>
      <c r="AB133" s="415"/>
      <c r="AC133" s="416"/>
      <c r="AD133" s="448"/>
      <c r="AE133" s="407"/>
      <c r="AF133" s="435"/>
      <c r="AG133" s="428"/>
      <c r="AH133" s="435"/>
      <c r="AI133" s="428"/>
      <c r="AJ133" s="436"/>
      <c r="AK133" s="428"/>
      <c r="AL133" s="353"/>
      <c r="AM133" s="429"/>
      <c r="AN133" s="448"/>
      <c r="AO133" s="448"/>
    </row>
    <row r="134" spans="2:41" s="378" customFormat="1" ht="214.5" customHeight="1" x14ac:dyDescent="0.25">
      <c r="B134" s="380"/>
      <c r="C134" s="380"/>
      <c r="D134" s="381"/>
      <c r="E134" s="396"/>
      <c r="F134" s="406"/>
      <c r="G134" s="407"/>
      <c r="H134" s="464"/>
      <c r="I134" s="465"/>
      <c r="J134" s="407"/>
      <c r="K134" s="408"/>
      <c r="L134" s="407"/>
      <c r="M134" s="448"/>
      <c r="N134" s="407"/>
      <c r="O134" s="468"/>
      <c r="P134" s="410"/>
      <c r="Q134" s="432"/>
      <c r="R134" s="433"/>
      <c r="S134" s="433"/>
      <c r="T134" s="434"/>
      <c r="U134" s="411"/>
      <c r="V134" s="411"/>
      <c r="W134" s="412"/>
      <c r="X134" s="413"/>
      <c r="Y134" s="412"/>
      <c r="Z134" s="412"/>
      <c r="AA134" s="414"/>
      <c r="AB134" s="415"/>
      <c r="AC134" s="416"/>
      <c r="AD134" s="448"/>
      <c r="AE134" s="407"/>
      <c r="AF134" s="435"/>
      <c r="AG134" s="428"/>
      <c r="AH134" s="435"/>
      <c r="AI134" s="428"/>
      <c r="AJ134" s="436"/>
      <c r="AK134" s="428"/>
      <c r="AL134" s="353"/>
      <c r="AM134" s="429"/>
      <c r="AN134" s="448"/>
      <c r="AO134" s="448"/>
    </row>
    <row r="135" spans="2:41" s="378" customFormat="1" ht="214.5" customHeight="1" x14ac:dyDescent="0.25">
      <c r="B135" s="380"/>
      <c r="C135" s="380"/>
      <c r="D135" s="381"/>
      <c r="E135" s="396"/>
      <c r="F135" s="406"/>
      <c r="G135" s="407"/>
      <c r="H135" s="464"/>
      <c r="I135" s="465"/>
      <c r="J135" s="407"/>
      <c r="K135" s="408"/>
      <c r="L135" s="407"/>
      <c r="M135" s="448"/>
      <c r="N135" s="407"/>
      <c r="O135" s="468"/>
      <c r="P135" s="410"/>
      <c r="Q135" s="432"/>
      <c r="R135" s="433"/>
      <c r="S135" s="433"/>
      <c r="T135" s="434"/>
      <c r="U135" s="411"/>
      <c r="V135" s="411"/>
      <c r="W135" s="412"/>
      <c r="X135" s="413"/>
      <c r="Y135" s="412"/>
      <c r="Z135" s="412"/>
      <c r="AA135" s="414"/>
      <c r="AB135" s="415"/>
      <c r="AC135" s="416"/>
      <c r="AD135" s="448"/>
      <c r="AE135" s="407"/>
      <c r="AF135" s="435"/>
      <c r="AG135" s="428"/>
      <c r="AH135" s="435"/>
      <c r="AI135" s="428"/>
      <c r="AJ135" s="436"/>
      <c r="AK135" s="428"/>
      <c r="AL135" s="353"/>
      <c r="AM135" s="429"/>
      <c r="AN135" s="448"/>
      <c r="AO135" s="448"/>
    </row>
    <row r="136" spans="2:41" s="378" customFormat="1" ht="214.5" customHeight="1" x14ac:dyDescent="0.25">
      <c r="B136" s="380"/>
      <c r="C136" s="380"/>
      <c r="D136" s="381"/>
      <c r="E136" s="396"/>
      <c r="F136" s="406"/>
      <c r="G136" s="407"/>
      <c r="H136" s="608" t="s">
        <v>278</v>
      </c>
      <c r="I136" s="609"/>
      <c r="J136" s="407"/>
      <c r="K136" s="408"/>
      <c r="L136" s="407"/>
      <c r="M136" s="448"/>
      <c r="N136" s="407"/>
      <c r="O136" s="468"/>
      <c r="P136" s="410"/>
      <c r="Q136" s="432"/>
      <c r="R136" s="433"/>
      <c r="S136" s="433"/>
      <c r="T136" s="434"/>
      <c r="U136" s="411"/>
      <c r="V136" s="411"/>
      <c r="W136" s="412"/>
      <c r="X136" s="413"/>
      <c r="Y136" s="412"/>
      <c r="Z136" s="412"/>
      <c r="AA136" s="414"/>
      <c r="AB136" s="415"/>
      <c r="AC136" s="416"/>
      <c r="AD136" s="448"/>
      <c r="AE136" s="407"/>
      <c r="AF136" s="435"/>
      <c r="AG136" s="428"/>
      <c r="AH136" s="435"/>
      <c r="AI136" s="428"/>
      <c r="AJ136" s="436"/>
      <c r="AK136" s="428"/>
      <c r="AL136" s="353"/>
      <c r="AM136" s="429"/>
      <c r="AN136" s="448"/>
      <c r="AO136" s="448"/>
    </row>
    <row r="137" spans="2:41" s="378" customFormat="1" ht="214.5" customHeight="1" x14ac:dyDescent="0.25">
      <c r="B137" s="380"/>
      <c r="C137" s="380"/>
      <c r="D137" s="381"/>
      <c r="E137" s="396"/>
      <c r="F137" s="406"/>
      <c r="G137" s="407"/>
      <c r="H137" s="608" t="s">
        <v>278</v>
      </c>
      <c r="I137" s="609"/>
      <c r="J137" s="407"/>
      <c r="K137" s="408" t="str">
        <f>IF(H137="","",VLOOKUP(H137,DATOS!$A$2:$B$17,2,0))</f>
        <v>Liderar el manejo eficiente de los recursos financieros, el seguimiento y control del recaudo, presupuesto, tesorería y contabilidad.</v>
      </c>
      <c r="L137" s="407"/>
      <c r="M137" s="448"/>
      <c r="N137" s="407"/>
      <c r="O137" s="435"/>
      <c r="P137" s="410"/>
      <c r="Q137" s="610"/>
      <c r="R137" s="611"/>
      <c r="S137" s="611"/>
      <c r="T137" s="612"/>
      <c r="U137" s="411"/>
      <c r="V137" s="435"/>
      <c r="W137" s="412"/>
      <c r="X137" s="413"/>
      <c r="Y137" s="435"/>
      <c r="Z137" s="412"/>
      <c r="AA137" s="414">
        <v>10</v>
      </c>
      <c r="AB137" s="415" t="str">
        <f>IF(O137="","",IF(F137=DATOS!$BL$5,CONCATENATE(VLOOKUP(H137,DATOS!$A$2:$C$17,3,0),"-SGSST",AA137),IF(F137=DATOS!$BL$4,CONCATENATE(VLOOKUP(H137,DATOS!$A$2:$C$17,3,0),AA137,"+"),IF(F137=DATOS!$BL$3,CONCATENATE(VLOOKUP(H137,DATOS!$A$2:$C$17,3,0),AA137,"-AMB"),(CONCATENATE(VLOOKUP(H137,DATOS!$A$2:$C$17,3,0),AA137))))))</f>
        <v/>
      </c>
      <c r="AC137" s="416"/>
      <c r="AD137" s="448"/>
      <c r="AE137" s="407"/>
      <c r="AF137" s="435"/>
      <c r="AG137" s="428"/>
      <c r="AH137" s="435"/>
      <c r="AI137" s="428"/>
      <c r="AJ137" s="436"/>
      <c r="AK137" s="428"/>
      <c r="AL137" s="353">
        <f t="shared" ref="AL137" si="11">O137</f>
        <v>0</v>
      </c>
      <c r="AM137" s="429">
        <f t="shared" ref="AM137" si="12">M137</f>
        <v>0</v>
      </c>
      <c r="AN137" s="448"/>
      <c r="AO137" s="448"/>
    </row>
    <row r="138" spans="2:41" s="372" customFormat="1" x14ac:dyDescent="0.25">
      <c r="D138" s="469"/>
      <c r="K138" s="470"/>
      <c r="T138" s="369"/>
      <c r="U138" s="369"/>
      <c r="V138" s="369"/>
      <c r="W138" s="369"/>
      <c r="X138" s="369"/>
      <c r="Y138" s="369"/>
      <c r="Z138" s="412"/>
      <c r="AA138" s="412"/>
      <c r="AB138" s="369"/>
      <c r="AC138" s="370"/>
      <c r="AD138" s="371"/>
      <c r="AE138" s="370"/>
      <c r="AF138" s="370"/>
      <c r="AG138" s="370"/>
    </row>
    <row r="139" spans="2:41" s="372" customFormat="1" ht="34.5" customHeight="1" x14ac:dyDescent="0.25">
      <c r="B139" s="606" t="s">
        <v>2175</v>
      </c>
      <c r="C139" s="607"/>
      <c r="D139" s="607"/>
      <c r="E139" s="607"/>
      <c r="F139" s="607"/>
      <c r="G139" s="607"/>
      <c r="H139" s="607"/>
      <c r="I139" s="607"/>
      <c r="J139" s="607"/>
      <c r="K139" s="607"/>
      <c r="L139" s="607"/>
      <c r="M139" s="607"/>
      <c r="N139" s="607"/>
      <c r="O139" s="607"/>
      <c r="P139" s="607"/>
      <c r="Q139" s="607"/>
      <c r="R139" s="607"/>
      <c r="S139" s="607"/>
      <c r="T139" s="607"/>
      <c r="U139" s="607"/>
      <c r="V139" s="607"/>
      <c r="W139" s="607"/>
      <c r="X139" s="607"/>
      <c r="Y139" s="607"/>
      <c r="Z139" s="607"/>
      <c r="AA139" s="607"/>
      <c r="AB139" s="607"/>
      <c r="AC139" s="607"/>
      <c r="AD139" s="607"/>
      <c r="AE139" s="607"/>
      <c r="AF139" s="607"/>
      <c r="AG139" s="607"/>
      <c r="AH139" s="607"/>
      <c r="AI139" s="607"/>
      <c r="AJ139" s="607"/>
      <c r="AK139" s="607"/>
      <c r="AL139" s="607"/>
      <c r="AM139" s="607"/>
      <c r="AN139" s="607"/>
      <c r="AO139" s="607"/>
    </row>
    <row r="140" spans="2:41" s="372" customFormat="1" x14ac:dyDescent="0.25">
      <c r="D140" s="469"/>
      <c r="K140" s="470"/>
      <c r="AC140" s="370"/>
      <c r="AD140" s="371"/>
      <c r="AE140" s="370"/>
      <c r="AF140" s="370"/>
      <c r="AG140" s="370"/>
    </row>
    <row r="141" spans="2:41" s="372" customFormat="1" x14ac:dyDescent="0.25">
      <c r="D141" s="469"/>
      <c r="K141" s="470"/>
      <c r="T141" s="369"/>
      <c r="U141" s="369"/>
      <c r="V141" s="369"/>
      <c r="W141" s="369"/>
      <c r="X141" s="369"/>
      <c r="Y141" s="369"/>
      <c r="AC141" s="370"/>
      <c r="AD141" s="371"/>
      <c r="AE141" s="370"/>
      <c r="AF141" s="370"/>
      <c r="AG141" s="370"/>
    </row>
    <row r="142" spans="2:41" s="372" customFormat="1" x14ac:dyDescent="0.25">
      <c r="D142" s="469"/>
      <c r="K142" s="470"/>
      <c r="T142" s="369"/>
      <c r="U142" s="369"/>
      <c r="V142" s="369"/>
      <c r="W142" s="369"/>
      <c r="X142" s="369"/>
      <c r="Y142" s="369"/>
      <c r="AC142" s="370"/>
      <c r="AD142" s="371"/>
      <c r="AE142" s="370"/>
      <c r="AF142" s="370"/>
      <c r="AG142" s="370"/>
    </row>
    <row r="143" spans="2:41" s="372" customFormat="1" x14ac:dyDescent="0.25">
      <c r="D143" s="469"/>
      <c r="K143" s="470"/>
      <c r="T143" s="369"/>
      <c r="U143" s="369"/>
      <c r="V143" s="369"/>
      <c r="W143" s="369"/>
      <c r="X143" s="369"/>
      <c r="Y143" s="369"/>
      <c r="AC143" s="370"/>
      <c r="AD143" s="371"/>
      <c r="AE143" s="370"/>
      <c r="AF143" s="370"/>
      <c r="AG143" s="370"/>
    </row>
    <row r="144" spans="2:41" s="372" customFormat="1" x14ac:dyDescent="0.25">
      <c r="D144" s="469"/>
      <c r="K144" s="470"/>
      <c r="T144" s="369"/>
      <c r="U144" s="369"/>
      <c r="V144" s="369"/>
      <c r="W144" s="369"/>
      <c r="X144" s="369"/>
      <c r="Y144" s="369"/>
      <c r="AC144" s="370"/>
      <c r="AD144" s="371"/>
      <c r="AE144" s="370"/>
      <c r="AF144" s="370"/>
      <c r="AG144" s="370"/>
    </row>
    <row r="145" spans="4:33" s="372" customFormat="1" x14ac:dyDescent="0.25">
      <c r="D145" s="469"/>
      <c r="K145" s="470"/>
      <c r="T145" s="369"/>
      <c r="U145" s="369"/>
      <c r="V145" s="369"/>
      <c r="W145" s="369"/>
      <c r="X145" s="369"/>
      <c r="Y145" s="369"/>
      <c r="AC145" s="370"/>
      <c r="AD145" s="371"/>
      <c r="AE145" s="370"/>
      <c r="AF145" s="370"/>
      <c r="AG145" s="370"/>
    </row>
    <row r="146" spans="4:33" s="372" customFormat="1" x14ac:dyDescent="0.25">
      <c r="D146" s="469"/>
      <c r="K146" s="470"/>
      <c r="T146" s="369"/>
      <c r="U146" s="369"/>
      <c r="V146" s="369"/>
      <c r="W146" s="369"/>
      <c r="X146" s="369"/>
      <c r="Y146" s="369"/>
      <c r="AC146" s="370"/>
      <c r="AD146" s="371"/>
      <c r="AE146" s="370"/>
      <c r="AF146" s="370"/>
      <c r="AG146" s="370"/>
    </row>
    <row r="147" spans="4:33" s="372" customFormat="1" x14ac:dyDescent="0.25">
      <c r="D147" s="469"/>
      <c r="K147" s="470"/>
      <c r="T147" s="369"/>
      <c r="U147" s="369"/>
      <c r="V147" s="369"/>
      <c r="W147" s="369"/>
      <c r="X147" s="369"/>
      <c r="Y147" s="369"/>
      <c r="AC147" s="370"/>
      <c r="AD147" s="371"/>
      <c r="AE147" s="370"/>
      <c r="AF147" s="370"/>
      <c r="AG147" s="370"/>
    </row>
    <row r="148" spans="4:33" s="372" customFormat="1" x14ac:dyDescent="0.25">
      <c r="D148" s="469"/>
      <c r="K148" s="470"/>
      <c r="T148" s="369"/>
      <c r="U148" s="369"/>
      <c r="V148" s="369"/>
      <c r="W148" s="369"/>
      <c r="X148" s="369"/>
      <c r="Y148" s="369"/>
      <c r="AC148" s="370"/>
      <c r="AD148" s="371"/>
      <c r="AE148" s="370"/>
      <c r="AF148" s="370"/>
      <c r="AG148" s="370"/>
    </row>
    <row r="149" spans="4:33" s="372" customFormat="1" x14ac:dyDescent="0.25">
      <c r="D149" s="469"/>
      <c r="K149" s="470"/>
      <c r="T149" s="369"/>
      <c r="U149" s="369"/>
      <c r="V149" s="369"/>
      <c r="W149" s="369"/>
      <c r="X149" s="369"/>
      <c r="Y149" s="369"/>
      <c r="AC149" s="370"/>
      <c r="AD149" s="371"/>
      <c r="AE149" s="370"/>
      <c r="AF149" s="370"/>
      <c r="AG149" s="370"/>
    </row>
    <row r="150" spans="4:33" s="372" customFormat="1" x14ac:dyDescent="0.25">
      <c r="D150" s="469"/>
      <c r="K150" s="470"/>
      <c r="T150" s="369"/>
      <c r="U150" s="369"/>
      <c r="V150" s="369"/>
      <c r="W150" s="369"/>
      <c r="X150" s="369"/>
      <c r="Y150" s="369"/>
      <c r="AC150" s="370"/>
      <c r="AD150" s="371"/>
      <c r="AE150" s="370"/>
      <c r="AF150" s="370"/>
      <c r="AG150" s="370"/>
    </row>
    <row r="151" spans="4:33" s="372" customFormat="1" x14ac:dyDescent="0.25">
      <c r="D151" s="469"/>
      <c r="K151" s="470"/>
      <c r="T151" s="369"/>
      <c r="U151" s="369"/>
      <c r="V151" s="369"/>
      <c r="W151" s="369"/>
      <c r="X151" s="369"/>
      <c r="Y151" s="369"/>
      <c r="AC151" s="370"/>
      <c r="AD151" s="371"/>
      <c r="AE151" s="370"/>
      <c r="AF151" s="370"/>
      <c r="AG151" s="370"/>
    </row>
    <row r="152" spans="4:33" s="372" customFormat="1" x14ac:dyDescent="0.25">
      <c r="D152" s="469"/>
      <c r="K152" s="470"/>
      <c r="T152" s="369"/>
      <c r="U152" s="369"/>
      <c r="V152" s="369"/>
      <c r="W152" s="369"/>
      <c r="X152" s="369"/>
      <c r="Y152" s="369"/>
      <c r="AC152" s="370"/>
      <c r="AD152" s="371"/>
      <c r="AE152" s="370"/>
      <c r="AF152" s="370"/>
      <c r="AG152" s="370"/>
    </row>
    <row r="153" spans="4:33" s="372" customFormat="1" x14ac:dyDescent="0.25">
      <c r="D153" s="469"/>
      <c r="K153" s="470"/>
      <c r="T153" s="369"/>
      <c r="U153" s="369"/>
      <c r="V153" s="369"/>
      <c r="W153" s="369"/>
      <c r="X153" s="369"/>
      <c r="Y153" s="369"/>
      <c r="AC153" s="370"/>
      <c r="AD153" s="371"/>
      <c r="AE153" s="370"/>
      <c r="AF153" s="370"/>
      <c r="AG153" s="370"/>
    </row>
    <row r="154" spans="4:33" s="372" customFormat="1" x14ac:dyDescent="0.25">
      <c r="D154" s="469"/>
      <c r="K154" s="470"/>
      <c r="T154" s="369"/>
      <c r="U154" s="369"/>
      <c r="V154" s="369"/>
      <c r="W154" s="369"/>
      <c r="X154" s="369"/>
      <c r="Y154" s="369"/>
      <c r="AC154" s="370"/>
      <c r="AD154" s="371"/>
      <c r="AE154" s="370"/>
      <c r="AF154" s="370"/>
      <c r="AG154" s="370"/>
    </row>
    <row r="155" spans="4:33" s="372" customFormat="1" x14ac:dyDescent="0.25">
      <c r="D155" s="469"/>
      <c r="K155" s="470"/>
      <c r="T155" s="369"/>
      <c r="U155" s="369"/>
      <c r="V155" s="369"/>
      <c r="W155" s="369"/>
      <c r="X155" s="369"/>
      <c r="Y155" s="369"/>
      <c r="AC155" s="370"/>
      <c r="AD155" s="371"/>
      <c r="AE155" s="370"/>
      <c r="AF155" s="370"/>
      <c r="AG155" s="370"/>
    </row>
    <row r="156" spans="4:33" s="372" customFormat="1" x14ac:dyDescent="0.25">
      <c r="D156" s="469"/>
      <c r="K156" s="470"/>
      <c r="T156" s="369"/>
      <c r="U156" s="369"/>
      <c r="V156" s="369"/>
      <c r="W156" s="369"/>
      <c r="X156" s="369"/>
      <c r="Y156" s="369"/>
      <c r="AC156" s="370"/>
      <c r="AD156" s="371"/>
      <c r="AE156" s="370"/>
      <c r="AF156" s="370"/>
      <c r="AG156" s="370"/>
    </row>
    <row r="157" spans="4:33" s="372" customFormat="1" x14ac:dyDescent="0.25">
      <c r="D157" s="469"/>
      <c r="K157" s="470"/>
      <c r="T157" s="369"/>
      <c r="U157" s="369"/>
      <c r="V157" s="369"/>
      <c r="W157" s="369"/>
      <c r="X157" s="369"/>
      <c r="Y157" s="369"/>
      <c r="AC157" s="370"/>
      <c r="AD157" s="371"/>
      <c r="AE157" s="370"/>
      <c r="AF157" s="370"/>
      <c r="AG157" s="370"/>
    </row>
    <row r="158" spans="4:33" s="372" customFormat="1" x14ac:dyDescent="0.25">
      <c r="D158" s="469"/>
      <c r="K158" s="470"/>
      <c r="T158" s="369"/>
      <c r="U158" s="369"/>
      <c r="V158" s="369"/>
      <c r="W158" s="369"/>
      <c r="X158" s="369"/>
      <c r="Y158" s="369"/>
      <c r="AC158" s="370"/>
      <c r="AD158" s="371"/>
      <c r="AE158" s="370"/>
      <c r="AF158" s="370"/>
      <c r="AG158" s="370"/>
    </row>
    <row r="159" spans="4:33" s="372" customFormat="1" x14ac:dyDescent="0.25">
      <c r="D159" s="469"/>
      <c r="K159" s="470"/>
      <c r="T159" s="369"/>
      <c r="U159" s="369"/>
      <c r="V159" s="369"/>
      <c r="W159" s="369"/>
      <c r="X159" s="369"/>
      <c r="Y159" s="369"/>
      <c r="AC159" s="370"/>
      <c r="AD159" s="371"/>
      <c r="AE159" s="370"/>
      <c r="AF159" s="370"/>
      <c r="AG159" s="370"/>
    </row>
    <row r="160" spans="4:33" s="372" customFormat="1" x14ac:dyDescent="0.25">
      <c r="D160" s="469"/>
      <c r="K160" s="470"/>
      <c r="T160" s="369"/>
      <c r="U160" s="369"/>
      <c r="V160" s="369"/>
      <c r="W160" s="369"/>
      <c r="X160" s="369"/>
      <c r="Y160" s="369"/>
      <c r="AC160" s="370"/>
      <c r="AD160" s="371"/>
      <c r="AE160" s="370"/>
      <c r="AF160" s="370"/>
      <c r="AG160" s="370"/>
    </row>
    <row r="161" spans="4:33" s="372" customFormat="1" x14ac:dyDescent="0.25">
      <c r="D161" s="469"/>
      <c r="K161" s="470"/>
      <c r="T161" s="369"/>
      <c r="U161" s="369"/>
      <c r="V161" s="369"/>
      <c r="W161" s="369"/>
      <c r="X161" s="369"/>
      <c r="Y161" s="369"/>
      <c r="AC161" s="370"/>
      <c r="AD161" s="371"/>
      <c r="AE161" s="370"/>
      <c r="AF161" s="370"/>
      <c r="AG161" s="370"/>
    </row>
    <row r="162" spans="4:33" s="372" customFormat="1" x14ac:dyDescent="0.25">
      <c r="D162" s="469"/>
      <c r="K162" s="470"/>
      <c r="T162" s="369"/>
      <c r="U162" s="369"/>
      <c r="V162" s="369"/>
      <c r="W162" s="369"/>
      <c r="X162" s="369"/>
      <c r="Y162" s="369"/>
      <c r="AC162" s="370"/>
      <c r="AD162" s="371"/>
      <c r="AE162" s="370"/>
      <c r="AF162" s="370"/>
      <c r="AG162" s="370"/>
    </row>
    <row r="163" spans="4:33" s="372" customFormat="1" x14ac:dyDescent="0.25">
      <c r="D163" s="469"/>
      <c r="K163" s="470"/>
      <c r="T163" s="369"/>
      <c r="U163" s="369"/>
      <c r="V163" s="369"/>
      <c r="W163" s="369"/>
      <c r="X163" s="369"/>
      <c r="Y163" s="369"/>
      <c r="AC163" s="370"/>
      <c r="AD163" s="371"/>
      <c r="AE163" s="370"/>
      <c r="AF163" s="370"/>
      <c r="AG163" s="370"/>
    </row>
    <row r="164" spans="4:33" s="372" customFormat="1" x14ac:dyDescent="0.25">
      <c r="D164" s="469"/>
      <c r="K164" s="470"/>
      <c r="T164" s="369"/>
      <c r="U164" s="369"/>
      <c r="V164" s="369"/>
      <c r="W164" s="369"/>
      <c r="X164" s="369"/>
      <c r="Y164" s="369"/>
      <c r="AC164" s="370"/>
      <c r="AD164" s="371"/>
      <c r="AE164" s="370"/>
      <c r="AF164" s="370"/>
      <c r="AG164" s="370"/>
    </row>
    <row r="165" spans="4:33" s="372" customFormat="1" x14ac:dyDescent="0.25">
      <c r="D165" s="469"/>
      <c r="K165" s="470"/>
      <c r="T165" s="369"/>
      <c r="U165" s="369"/>
      <c r="V165" s="369"/>
      <c r="W165" s="369"/>
      <c r="X165" s="369"/>
      <c r="Y165" s="369"/>
      <c r="AC165" s="370"/>
      <c r="AD165" s="371"/>
      <c r="AE165" s="370"/>
      <c r="AF165" s="370"/>
      <c r="AG165" s="370"/>
    </row>
    <row r="166" spans="4:33" s="372" customFormat="1" x14ac:dyDescent="0.25">
      <c r="D166" s="469"/>
      <c r="K166" s="470"/>
      <c r="T166" s="369"/>
      <c r="U166" s="369"/>
      <c r="V166" s="369"/>
      <c r="W166" s="369"/>
      <c r="X166" s="369"/>
      <c r="Y166" s="369"/>
      <c r="AC166" s="370"/>
      <c r="AD166" s="371"/>
      <c r="AE166" s="370"/>
      <c r="AF166" s="370"/>
      <c r="AG166" s="370"/>
    </row>
    <row r="167" spans="4:33" s="372" customFormat="1" x14ac:dyDescent="0.25">
      <c r="D167" s="469"/>
      <c r="K167" s="470"/>
      <c r="T167" s="369"/>
      <c r="U167" s="369"/>
      <c r="V167" s="369"/>
      <c r="W167" s="369"/>
      <c r="X167" s="369"/>
      <c r="Y167" s="369"/>
      <c r="AC167" s="370"/>
      <c r="AD167" s="371"/>
      <c r="AE167" s="370"/>
      <c r="AF167" s="370"/>
      <c r="AG167" s="370"/>
    </row>
    <row r="168" spans="4:33" s="372" customFormat="1" x14ac:dyDescent="0.25">
      <c r="D168" s="469"/>
      <c r="K168" s="470"/>
      <c r="T168" s="369"/>
      <c r="U168" s="369"/>
      <c r="V168" s="369"/>
      <c r="W168" s="369"/>
      <c r="X168" s="369"/>
      <c r="Y168" s="369"/>
      <c r="AC168" s="370"/>
      <c r="AD168" s="371"/>
      <c r="AE168" s="370"/>
      <c r="AF168" s="370"/>
      <c r="AG168" s="370"/>
    </row>
    <row r="169" spans="4:33" s="372" customFormat="1" x14ac:dyDescent="0.25">
      <c r="D169" s="469"/>
      <c r="K169" s="470"/>
      <c r="T169" s="369"/>
      <c r="U169" s="369"/>
      <c r="V169" s="369"/>
      <c r="W169" s="369"/>
      <c r="X169" s="369"/>
      <c r="Y169" s="369"/>
      <c r="AC169" s="370"/>
      <c r="AD169" s="371"/>
      <c r="AE169" s="370"/>
      <c r="AF169" s="370"/>
      <c r="AG169" s="370"/>
    </row>
    <row r="170" spans="4:33" s="372" customFormat="1" x14ac:dyDescent="0.25">
      <c r="D170" s="469"/>
      <c r="K170" s="470"/>
      <c r="T170" s="369"/>
      <c r="U170" s="369"/>
      <c r="V170" s="369"/>
      <c r="W170" s="369"/>
      <c r="X170" s="369"/>
      <c r="Y170" s="369"/>
      <c r="AC170" s="370"/>
      <c r="AD170" s="371"/>
      <c r="AE170" s="370"/>
      <c r="AF170" s="370"/>
      <c r="AG170" s="370"/>
    </row>
    <row r="171" spans="4:33" s="372" customFormat="1" x14ac:dyDescent="0.25">
      <c r="D171" s="469"/>
      <c r="K171" s="470"/>
      <c r="T171" s="369"/>
      <c r="U171" s="369"/>
      <c r="V171" s="369"/>
      <c r="W171" s="369"/>
      <c r="X171" s="369"/>
      <c r="Y171" s="369"/>
      <c r="AC171" s="370"/>
      <c r="AD171" s="371"/>
      <c r="AE171" s="370"/>
      <c r="AF171" s="370"/>
      <c r="AG171" s="370"/>
    </row>
    <row r="172" spans="4:33" s="372" customFormat="1" x14ac:dyDescent="0.25">
      <c r="D172" s="469"/>
      <c r="K172" s="470"/>
      <c r="T172" s="369"/>
      <c r="U172" s="369"/>
      <c r="V172" s="369"/>
      <c r="W172" s="369"/>
      <c r="X172" s="369"/>
      <c r="Y172" s="369"/>
      <c r="AC172" s="370"/>
      <c r="AD172" s="371"/>
      <c r="AE172" s="370"/>
      <c r="AF172" s="370"/>
      <c r="AG172" s="370"/>
    </row>
    <row r="173" spans="4:33" s="372" customFormat="1" x14ac:dyDescent="0.25">
      <c r="D173" s="469"/>
      <c r="K173" s="470"/>
      <c r="T173" s="369"/>
      <c r="U173" s="369"/>
      <c r="V173" s="369"/>
      <c r="W173" s="369"/>
      <c r="X173" s="369"/>
      <c r="Y173" s="369"/>
      <c r="AC173" s="370"/>
      <c r="AD173" s="371"/>
      <c r="AE173" s="370"/>
      <c r="AF173" s="370"/>
      <c r="AG173" s="370"/>
    </row>
    <row r="174" spans="4:33" s="372" customFormat="1" x14ac:dyDescent="0.25">
      <c r="D174" s="469"/>
      <c r="K174" s="470"/>
      <c r="T174" s="369"/>
      <c r="U174" s="369"/>
      <c r="V174" s="369"/>
      <c r="W174" s="369"/>
      <c r="X174" s="369"/>
      <c r="Y174" s="369"/>
      <c r="AC174" s="370"/>
      <c r="AD174" s="371"/>
      <c r="AE174" s="370"/>
      <c r="AF174" s="370"/>
      <c r="AG174" s="370"/>
    </row>
    <row r="175" spans="4:33" s="372" customFormat="1" x14ac:dyDescent="0.25">
      <c r="D175" s="469"/>
      <c r="K175" s="470"/>
      <c r="T175" s="369"/>
      <c r="U175" s="369"/>
      <c r="V175" s="369"/>
      <c r="W175" s="369"/>
      <c r="X175" s="369"/>
      <c r="Y175" s="369"/>
      <c r="AC175" s="370"/>
      <c r="AD175" s="371"/>
      <c r="AE175" s="370"/>
      <c r="AF175" s="370"/>
      <c r="AG175" s="370"/>
    </row>
    <row r="176" spans="4:33" s="372" customFormat="1" x14ac:dyDescent="0.25">
      <c r="D176" s="469"/>
      <c r="K176" s="470"/>
      <c r="T176" s="369"/>
      <c r="U176" s="369"/>
      <c r="V176" s="369"/>
      <c r="W176" s="369"/>
      <c r="X176" s="369"/>
      <c r="Y176" s="369"/>
      <c r="AC176" s="370"/>
      <c r="AD176" s="371"/>
      <c r="AE176" s="370"/>
      <c r="AF176" s="370"/>
      <c r="AG176" s="370"/>
    </row>
    <row r="177" spans="4:33" s="372" customFormat="1" x14ac:dyDescent="0.25">
      <c r="D177" s="469"/>
      <c r="K177" s="470"/>
      <c r="T177" s="369"/>
      <c r="U177" s="369"/>
      <c r="V177" s="369"/>
      <c r="W177" s="369"/>
      <c r="X177" s="369"/>
      <c r="Y177" s="369"/>
      <c r="AC177" s="370"/>
      <c r="AD177" s="371"/>
      <c r="AE177" s="370"/>
      <c r="AF177" s="370"/>
      <c r="AG177" s="370"/>
    </row>
    <row r="178" spans="4:33" s="372" customFormat="1" x14ac:dyDescent="0.25">
      <c r="D178" s="469"/>
      <c r="K178" s="470"/>
      <c r="T178" s="369"/>
      <c r="U178" s="369"/>
      <c r="V178" s="369"/>
      <c r="W178" s="369"/>
      <c r="X178" s="369"/>
      <c r="Y178" s="369"/>
      <c r="AC178" s="370"/>
      <c r="AD178" s="371"/>
      <c r="AE178" s="370"/>
      <c r="AF178" s="370"/>
      <c r="AG178" s="370"/>
    </row>
    <row r="179" spans="4:33" s="372" customFormat="1" x14ac:dyDescent="0.25">
      <c r="D179" s="469"/>
      <c r="K179" s="470"/>
      <c r="T179" s="369"/>
      <c r="U179" s="369"/>
      <c r="V179" s="369"/>
      <c r="W179" s="369"/>
      <c r="X179" s="369"/>
      <c r="Y179" s="369"/>
      <c r="AC179" s="370"/>
      <c r="AD179" s="371"/>
      <c r="AE179" s="370"/>
      <c r="AF179" s="370"/>
      <c r="AG179" s="370"/>
    </row>
    <row r="180" spans="4:33" s="372" customFormat="1" x14ac:dyDescent="0.25">
      <c r="D180" s="469"/>
      <c r="K180" s="470"/>
      <c r="T180" s="369"/>
      <c r="U180" s="369"/>
      <c r="V180" s="369"/>
      <c r="W180" s="369"/>
      <c r="X180" s="369"/>
      <c r="Y180" s="369"/>
      <c r="AC180" s="370"/>
      <c r="AD180" s="371"/>
      <c r="AE180" s="370"/>
      <c r="AF180" s="370"/>
      <c r="AG180" s="370"/>
    </row>
    <row r="181" spans="4:33" s="372" customFormat="1" x14ac:dyDescent="0.25">
      <c r="D181" s="469"/>
      <c r="K181" s="470"/>
      <c r="T181" s="369"/>
      <c r="U181" s="369"/>
      <c r="V181" s="369"/>
      <c r="W181" s="369"/>
      <c r="X181" s="369"/>
      <c r="Y181" s="369"/>
      <c r="AC181" s="370"/>
      <c r="AD181" s="371"/>
      <c r="AE181" s="370"/>
      <c r="AF181" s="370"/>
      <c r="AG181" s="370"/>
    </row>
    <row r="182" spans="4:33" s="372" customFormat="1" x14ac:dyDescent="0.25">
      <c r="D182" s="469"/>
      <c r="K182" s="470"/>
      <c r="T182" s="369"/>
      <c r="U182" s="369"/>
      <c r="V182" s="369"/>
      <c r="W182" s="369"/>
      <c r="X182" s="369"/>
      <c r="Y182" s="369"/>
      <c r="AC182" s="370"/>
      <c r="AD182" s="371"/>
      <c r="AE182" s="370"/>
      <c r="AF182" s="370"/>
      <c r="AG182" s="370"/>
    </row>
    <row r="183" spans="4:33" s="372" customFormat="1" x14ac:dyDescent="0.25">
      <c r="D183" s="469"/>
      <c r="K183" s="470"/>
      <c r="T183" s="369"/>
      <c r="U183" s="369"/>
      <c r="V183" s="369"/>
      <c r="W183" s="369"/>
      <c r="X183" s="369"/>
      <c r="Y183" s="369"/>
      <c r="AC183" s="370"/>
      <c r="AD183" s="371"/>
      <c r="AE183" s="370"/>
      <c r="AF183" s="370"/>
      <c r="AG183" s="370"/>
    </row>
    <row r="184" spans="4:33" s="372" customFormat="1" x14ac:dyDescent="0.25">
      <c r="D184" s="469"/>
      <c r="K184" s="470"/>
      <c r="T184" s="369"/>
      <c r="U184" s="369"/>
      <c r="V184" s="369"/>
      <c r="W184" s="369"/>
      <c r="X184" s="369"/>
      <c r="Y184" s="369"/>
      <c r="AC184" s="370"/>
      <c r="AD184" s="371"/>
      <c r="AE184" s="370"/>
      <c r="AF184" s="370"/>
      <c r="AG184" s="370"/>
    </row>
    <row r="185" spans="4:33" s="372" customFormat="1" x14ac:dyDescent="0.25">
      <c r="D185" s="469"/>
      <c r="K185" s="470"/>
      <c r="T185" s="369"/>
      <c r="U185" s="369"/>
      <c r="V185" s="369"/>
      <c r="W185" s="369"/>
      <c r="X185" s="369"/>
      <c r="Y185" s="369"/>
      <c r="AC185" s="370"/>
      <c r="AD185" s="371"/>
      <c r="AE185" s="370"/>
      <c r="AF185" s="370"/>
      <c r="AG185" s="370"/>
    </row>
    <row r="186" spans="4:33" s="372" customFormat="1" x14ac:dyDescent="0.25">
      <c r="D186" s="469"/>
      <c r="K186" s="470"/>
      <c r="T186" s="369"/>
      <c r="U186" s="369"/>
      <c r="V186" s="369"/>
      <c r="W186" s="369"/>
      <c r="X186" s="369"/>
      <c r="Y186" s="369"/>
      <c r="AC186" s="370"/>
      <c r="AD186" s="371"/>
      <c r="AE186" s="370"/>
      <c r="AF186" s="370"/>
      <c r="AG186" s="370"/>
    </row>
    <row r="187" spans="4:33" s="372" customFormat="1" x14ac:dyDescent="0.25">
      <c r="D187" s="469"/>
      <c r="K187" s="470"/>
      <c r="T187" s="369"/>
      <c r="U187" s="369"/>
      <c r="V187" s="369"/>
      <c r="W187" s="369"/>
      <c r="X187" s="369"/>
      <c r="Y187" s="369"/>
      <c r="AC187" s="370"/>
      <c r="AD187" s="371"/>
      <c r="AE187" s="370"/>
      <c r="AF187" s="370"/>
      <c r="AG187" s="370"/>
    </row>
    <row r="188" spans="4:33" s="372" customFormat="1" x14ac:dyDescent="0.25">
      <c r="D188" s="469"/>
      <c r="K188" s="470"/>
      <c r="T188" s="369"/>
      <c r="U188" s="369"/>
      <c r="V188" s="369"/>
      <c r="W188" s="369"/>
      <c r="X188" s="369"/>
      <c r="Y188" s="369"/>
      <c r="AC188" s="370"/>
      <c r="AD188" s="371"/>
      <c r="AE188" s="370"/>
      <c r="AF188" s="370"/>
      <c r="AG188" s="370"/>
    </row>
    <row r="189" spans="4:33" s="372" customFormat="1" x14ac:dyDescent="0.25">
      <c r="D189" s="469"/>
      <c r="K189" s="470"/>
      <c r="T189" s="369"/>
      <c r="U189" s="369"/>
      <c r="V189" s="369"/>
      <c r="W189" s="369"/>
      <c r="X189" s="369"/>
      <c r="Y189" s="369"/>
      <c r="AC189" s="370"/>
      <c r="AD189" s="371"/>
      <c r="AE189" s="370"/>
      <c r="AF189" s="370"/>
      <c r="AG189" s="370"/>
    </row>
    <row r="190" spans="4:33" s="372" customFormat="1" x14ac:dyDescent="0.25">
      <c r="D190" s="469"/>
      <c r="K190" s="470"/>
      <c r="T190" s="369"/>
      <c r="U190" s="369"/>
      <c r="V190" s="369"/>
      <c r="W190" s="369"/>
      <c r="X190" s="369"/>
      <c r="Y190" s="369"/>
      <c r="AC190" s="370"/>
      <c r="AD190" s="371"/>
      <c r="AE190" s="370"/>
      <c r="AF190" s="370"/>
      <c r="AG190" s="370"/>
    </row>
    <row r="191" spans="4:33" s="372" customFormat="1" x14ac:dyDescent="0.25">
      <c r="D191" s="469"/>
      <c r="K191" s="470"/>
      <c r="T191" s="369"/>
      <c r="U191" s="369"/>
      <c r="V191" s="369"/>
      <c r="W191" s="369"/>
      <c r="X191" s="369"/>
      <c r="Y191" s="369"/>
      <c r="AC191" s="370"/>
      <c r="AD191" s="371"/>
      <c r="AE191" s="370"/>
      <c r="AF191" s="370"/>
      <c r="AG191" s="370"/>
    </row>
    <row r="192" spans="4:33" s="372" customFormat="1" x14ac:dyDescent="0.25">
      <c r="D192" s="469"/>
      <c r="K192" s="470"/>
      <c r="T192" s="369"/>
      <c r="U192" s="369"/>
      <c r="V192" s="369"/>
      <c r="W192" s="369"/>
      <c r="X192" s="369"/>
      <c r="Y192" s="369"/>
      <c r="AC192" s="370"/>
      <c r="AD192" s="371"/>
      <c r="AE192" s="370"/>
      <c r="AF192" s="370"/>
      <c r="AG192" s="370"/>
    </row>
    <row r="193" spans="4:33" s="372" customFormat="1" x14ac:dyDescent="0.25">
      <c r="D193" s="469"/>
      <c r="K193" s="470"/>
      <c r="T193" s="369"/>
      <c r="U193" s="369"/>
      <c r="V193" s="369"/>
      <c r="W193" s="369"/>
      <c r="X193" s="369"/>
      <c r="Y193" s="369"/>
      <c r="AC193" s="370"/>
      <c r="AD193" s="371"/>
      <c r="AE193" s="370"/>
      <c r="AF193" s="370"/>
      <c r="AG193" s="370"/>
    </row>
    <row r="194" spans="4:33" s="372" customFormat="1" x14ac:dyDescent="0.25">
      <c r="D194" s="469"/>
      <c r="K194" s="470"/>
      <c r="T194" s="369"/>
      <c r="U194" s="369"/>
      <c r="V194" s="369"/>
      <c r="W194" s="369"/>
      <c r="X194" s="369"/>
      <c r="Y194" s="369"/>
      <c r="AC194" s="370"/>
      <c r="AD194" s="371"/>
      <c r="AE194" s="370"/>
      <c r="AF194" s="370"/>
      <c r="AG194" s="370"/>
    </row>
    <row r="195" spans="4:33" s="372" customFormat="1" x14ac:dyDescent="0.25">
      <c r="D195" s="469"/>
      <c r="K195" s="470"/>
      <c r="T195" s="369"/>
      <c r="U195" s="369"/>
      <c r="V195" s="369"/>
      <c r="W195" s="369"/>
      <c r="X195" s="369"/>
      <c r="Y195" s="369"/>
      <c r="AC195" s="370"/>
      <c r="AD195" s="371"/>
      <c r="AE195" s="370"/>
      <c r="AF195" s="370"/>
      <c r="AG195" s="370"/>
    </row>
    <row r="196" spans="4:33" s="372" customFormat="1" x14ac:dyDescent="0.25">
      <c r="D196" s="469"/>
      <c r="K196" s="470"/>
      <c r="T196" s="369"/>
      <c r="U196" s="369"/>
      <c r="V196" s="369"/>
      <c r="W196" s="369"/>
      <c r="X196" s="369"/>
      <c r="Y196" s="369"/>
      <c r="AC196" s="370"/>
      <c r="AD196" s="371"/>
      <c r="AE196" s="370"/>
      <c r="AF196" s="370"/>
      <c r="AG196" s="370"/>
    </row>
    <row r="197" spans="4:33" s="372" customFormat="1" x14ac:dyDescent="0.25">
      <c r="D197" s="469"/>
      <c r="K197" s="470"/>
      <c r="T197" s="369"/>
      <c r="U197" s="369"/>
      <c r="V197" s="369"/>
      <c r="W197" s="369"/>
      <c r="X197" s="369"/>
      <c r="Y197" s="369"/>
      <c r="AC197" s="370"/>
      <c r="AD197" s="371"/>
      <c r="AE197" s="370"/>
      <c r="AF197" s="370"/>
      <c r="AG197" s="370"/>
    </row>
    <row r="198" spans="4:33" s="372" customFormat="1" x14ac:dyDescent="0.25">
      <c r="D198" s="469"/>
      <c r="K198" s="470"/>
      <c r="T198" s="369"/>
      <c r="U198" s="369"/>
      <c r="V198" s="369"/>
      <c r="W198" s="369"/>
      <c r="X198" s="369"/>
      <c r="Y198" s="369"/>
      <c r="AC198" s="370"/>
      <c r="AD198" s="371"/>
      <c r="AE198" s="370"/>
      <c r="AF198" s="370"/>
      <c r="AG198" s="370"/>
    </row>
    <row r="199" spans="4:33" s="372" customFormat="1" x14ac:dyDescent="0.25">
      <c r="D199" s="469"/>
      <c r="K199" s="470"/>
      <c r="T199" s="369"/>
      <c r="U199" s="369"/>
      <c r="V199" s="369"/>
      <c r="W199" s="369"/>
      <c r="X199" s="369"/>
      <c r="Y199" s="369"/>
      <c r="AC199" s="370"/>
      <c r="AD199" s="371"/>
      <c r="AE199" s="370"/>
      <c r="AF199" s="370"/>
      <c r="AG199" s="370"/>
    </row>
    <row r="200" spans="4:33" s="372" customFormat="1" x14ac:dyDescent="0.25">
      <c r="D200" s="469"/>
      <c r="K200" s="470"/>
      <c r="T200" s="369"/>
      <c r="U200" s="369"/>
      <c r="V200" s="369"/>
      <c r="W200" s="369"/>
      <c r="X200" s="369"/>
      <c r="Y200" s="369"/>
      <c r="AC200" s="370"/>
      <c r="AD200" s="371"/>
      <c r="AE200" s="370"/>
      <c r="AF200" s="370"/>
      <c r="AG200" s="370"/>
    </row>
    <row r="201" spans="4:33" s="372" customFormat="1" x14ac:dyDescent="0.25">
      <c r="D201" s="469"/>
      <c r="K201" s="470"/>
      <c r="T201" s="369"/>
      <c r="U201" s="369"/>
      <c r="V201" s="369"/>
      <c r="W201" s="369"/>
      <c r="X201" s="369"/>
      <c r="Y201" s="369"/>
      <c r="AC201" s="370"/>
      <c r="AD201" s="371"/>
      <c r="AE201" s="370"/>
      <c r="AF201" s="370"/>
      <c r="AG201" s="370"/>
    </row>
    <row r="202" spans="4:33" s="372" customFormat="1" x14ac:dyDescent="0.25">
      <c r="D202" s="469"/>
      <c r="K202" s="470"/>
      <c r="T202" s="369"/>
      <c r="U202" s="369"/>
      <c r="V202" s="369"/>
      <c r="W202" s="369"/>
      <c r="X202" s="369"/>
      <c r="Y202" s="369"/>
      <c r="AC202" s="370"/>
      <c r="AD202" s="371"/>
      <c r="AE202" s="370"/>
      <c r="AF202" s="370"/>
      <c r="AG202" s="370"/>
    </row>
    <row r="203" spans="4:33" s="372" customFormat="1" x14ac:dyDescent="0.25">
      <c r="D203" s="469"/>
      <c r="K203" s="470"/>
      <c r="T203" s="369"/>
      <c r="U203" s="369"/>
      <c r="V203" s="369"/>
      <c r="W203" s="369"/>
      <c r="X203" s="369"/>
      <c r="Y203" s="369"/>
      <c r="AC203" s="370"/>
      <c r="AD203" s="371"/>
      <c r="AE203" s="370"/>
      <c r="AF203" s="370"/>
      <c r="AG203" s="370"/>
    </row>
    <row r="204" spans="4:33" s="372" customFormat="1" x14ac:dyDescent="0.25">
      <c r="D204" s="469"/>
      <c r="K204" s="470"/>
      <c r="T204" s="369"/>
      <c r="U204" s="369"/>
      <c r="V204" s="369"/>
      <c r="W204" s="369"/>
      <c r="X204" s="369"/>
      <c r="Y204" s="369"/>
      <c r="AC204" s="370"/>
      <c r="AD204" s="371"/>
      <c r="AE204" s="370"/>
      <c r="AF204" s="370"/>
      <c r="AG204" s="370"/>
    </row>
    <row r="205" spans="4:33" s="372" customFormat="1" x14ac:dyDescent="0.25">
      <c r="D205" s="469"/>
      <c r="K205" s="470"/>
      <c r="T205" s="369"/>
      <c r="U205" s="369"/>
      <c r="V205" s="369"/>
      <c r="W205" s="369"/>
      <c r="X205" s="369"/>
      <c r="Y205" s="369"/>
      <c r="AC205" s="370"/>
      <c r="AD205" s="371"/>
      <c r="AE205" s="370"/>
      <c r="AF205" s="370"/>
      <c r="AG205" s="370"/>
    </row>
    <row r="206" spans="4:33" s="372" customFormat="1" x14ac:dyDescent="0.25">
      <c r="D206" s="469"/>
      <c r="K206" s="470"/>
      <c r="T206" s="369"/>
      <c r="U206" s="369"/>
      <c r="V206" s="369"/>
      <c r="W206" s="369"/>
      <c r="X206" s="369"/>
      <c r="Y206" s="369"/>
      <c r="AC206" s="370"/>
      <c r="AD206" s="371"/>
      <c r="AE206" s="370"/>
      <c r="AF206" s="370"/>
      <c r="AG206" s="370"/>
    </row>
    <row r="207" spans="4:33" s="372" customFormat="1" x14ac:dyDescent="0.25">
      <c r="D207" s="469"/>
      <c r="K207" s="470"/>
      <c r="T207" s="369"/>
      <c r="U207" s="369"/>
      <c r="V207" s="369"/>
      <c r="W207" s="369"/>
      <c r="X207" s="369"/>
      <c r="Y207" s="369"/>
      <c r="AC207" s="370"/>
      <c r="AD207" s="371"/>
      <c r="AE207" s="370"/>
      <c r="AF207" s="370"/>
      <c r="AG207" s="370"/>
    </row>
    <row r="208" spans="4:33" s="372" customFormat="1" x14ac:dyDescent="0.25">
      <c r="D208" s="469"/>
      <c r="K208" s="470"/>
      <c r="T208" s="369"/>
      <c r="U208" s="369"/>
      <c r="V208" s="369"/>
      <c r="W208" s="369"/>
      <c r="X208" s="369"/>
      <c r="Y208" s="369"/>
      <c r="AC208" s="370"/>
      <c r="AD208" s="371"/>
      <c r="AE208" s="370"/>
      <c r="AF208" s="370"/>
      <c r="AG208" s="370"/>
    </row>
    <row r="209" spans="4:33" s="372" customFormat="1" x14ac:dyDescent="0.25">
      <c r="D209" s="469"/>
      <c r="K209" s="470"/>
      <c r="T209" s="369"/>
      <c r="U209" s="369"/>
      <c r="V209" s="369"/>
      <c r="W209" s="369"/>
      <c r="X209" s="369"/>
      <c r="Y209" s="369"/>
      <c r="AC209" s="370"/>
      <c r="AD209" s="371"/>
      <c r="AE209" s="370"/>
      <c r="AF209" s="370"/>
      <c r="AG209" s="370"/>
    </row>
    <row r="210" spans="4:33" s="372" customFormat="1" x14ac:dyDescent="0.25">
      <c r="D210" s="469"/>
      <c r="K210" s="470"/>
      <c r="T210" s="369"/>
      <c r="U210" s="369"/>
      <c r="V210" s="369"/>
      <c r="W210" s="369"/>
      <c r="X210" s="369"/>
      <c r="Y210" s="369"/>
      <c r="AC210" s="370"/>
      <c r="AD210" s="371"/>
      <c r="AE210" s="370"/>
      <c r="AF210" s="370"/>
      <c r="AG210" s="370"/>
    </row>
    <row r="211" spans="4:33" s="372" customFormat="1" x14ac:dyDescent="0.25">
      <c r="D211" s="469"/>
      <c r="K211" s="470"/>
      <c r="T211" s="369"/>
      <c r="U211" s="369"/>
      <c r="V211" s="369"/>
      <c r="W211" s="369"/>
      <c r="X211" s="369"/>
      <c r="Y211" s="369"/>
      <c r="AC211" s="370"/>
      <c r="AD211" s="371"/>
      <c r="AE211" s="370"/>
      <c r="AF211" s="370"/>
      <c r="AG211" s="370"/>
    </row>
    <row r="212" spans="4:33" s="372" customFormat="1" x14ac:dyDescent="0.25">
      <c r="D212" s="469"/>
      <c r="K212" s="470"/>
      <c r="T212" s="369"/>
      <c r="U212" s="369"/>
      <c r="V212" s="369"/>
      <c r="W212" s="369"/>
      <c r="X212" s="369"/>
      <c r="Y212" s="369"/>
      <c r="AC212" s="370"/>
      <c r="AD212" s="371"/>
      <c r="AE212" s="370"/>
      <c r="AF212" s="370"/>
      <c r="AG212" s="370"/>
    </row>
    <row r="213" spans="4:33" s="372" customFormat="1" x14ac:dyDescent="0.25">
      <c r="D213" s="469"/>
      <c r="K213" s="470"/>
      <c r="T213" s="369"/>
      <c r="U213" s="369"/>
      <c r="V213" s="369"/>
      <c r="W213" s="369"/>
      <c r="X213" s="369"/>
      <c r="Y213" s="369"/>
      <c r="AC213" s="370"/>
      <c r="AD213" s="371"/>
      <c r="AE213" s="370"/>
      <c r="AF213" s="370"/>
      <c r="AG213" s="370"/>
    </row>
    <row r="214" spans="4:33" s="372" customFormat="1" x14ac:dyDescent="0.25">
      <c r="D214" s="469"/>
      <c r="K214" s="470"/>
      <c r="T214" s="369"/>
      <c r="U214" s="369"/>
      <c r="V214" s="369"/>
      <c r="W214" s="369"/>
      <c r="X214" s="369"/>
      <c r="Y214" s="369"/>
      <c r="AC214" s="370"/>
      <c r="AD214" s="371"/>
      <c r="AE214" s="370"/>
      <c r="AF214" s="370"/>
      <c r="AG214" s="370"/>
    </row>
    <row r="215" spans="4:33" s="372" customFormat="1" x14ac:dyDescent="0.25">
      <c r="D215" s="469"/>
      <c r="K215" s="470"/>
      <c r="T215" s="369"/>
      <c r="U215" s="369"/>
      <c r="V215" s="369"/>
      <c r="W215" s="369"/>
      <c r="X215" s="369"/>
      <c r="Y215" s="369"/>
      <c r="AC215" s="370"/>
      <c r="AD215" s="371"/>
      <c r="AE215" s="370"/>
      <c r="AF215" s="370"/>
      <c r="AG215" s="370"/>
    </row>
    <row r="216" spans="4:33" s="372" customFormat="1" x14ac:dyDescent="0.25">
      <c r="D216" s="469"/>
      <c r="K216" s="470"/>
      <c r="T216" s="369"/>
      <c r="U216" s="369"/>
      <c r="V216" s="369"/>
      <c r="W216" s="369"/>
      <c r="X216" s="369"/>
      <c r="Y216" s="369"/>
      <c r="AC216" s="370"/>
      <c r="AD216" s="371"/>
      <c r="AE216" s="370"/>
      <c r="AF216" s="370"/>
      <c r="AG216" s="370"/>
    </row>
    <row r="217" spans="4:33" s="372" customFormat="1" x14ac:dyDescent="0.25">
      <c r="D217" s="469"/>
      <c r="K217" s="470"/>
      <c r="T217" s="369"/>
      <c r="U217" s="369"/>
      <c r="V217" s="369"/>
      <c r="W217" s="369"/>
      <c r="X217" s="369"/>
      <c r="Y217" s="369"/>
      <c r="AC217" s="370"/>
      <c r="AD217" s="371"/>
      <c r="AE217" s="370"/>
      <c r="AF217" s="370"/>
      <c r="AG217" s="370"/>
    </row>
    <row r="218" spans="4:33" s="372" customFormat="1" x14ac:dyDescent="0.25">
      <c r="D218" s="469"/>
      <c r="K218" s="470"/>
      <c r="T218" s="369"/>
      <c r="U218" s="369"/>
      <c r="V218" s="369"/>
      <c r="W218" s="369"/>
      <c r="X218" s="369"/>
      <c r="Y218" s="369"/>
      <c r="AC218" s="370"/>
      <c r="AD218" s="371"/>
      <c r="AE218" s="370"/>
      <c r="AF218" s="370"/>
      <c r="AG218" s="370"/>
    </row>
    <row r="219" spans="4:33" s="372" customFormat="1" x14ac:dyDescent="0.25">
      <c r="D219" s="469"/>
      <c r="K219" s="470"/>
      <c r="T219" s="369"/>
      <c r="U219" s="369"/>
      <c r="V219" s="369"/>
      <c r="W219" s="369"/>
      <c r="X219" s="369"/>
      <c r="Y219" s="369"/>
      <c r="AC219" s="370"/>
      <c r="AD219" s="371"/>
      <c r="AE219" s="370"/>
      <c r="AF219" s="370"/>
      <c r="AG219" s="370"/>
    </row>
    <row r="220" spans="4:33" s="372" customFormat="1" x14ac:dyDescent="0.25">
      <c r="D220" s="469"/>
      <c r="K220" s="470"/>
      <c r="T220" s="369"/>
      <c r="U220" s="369"/>
      <c r="V220" s="369"/>
      <c r="W220" s="369"/>
      <c r="X220" s="369"/>
      <c r="Y220" s="369"/>
      <c r="AC220" s="370"/>
      <c r="AD220" s="371"/>
      <c r="AE220" s="370"/>
      <c r="AF220" s="370"/>
      <c r="AG220" s="370"/>
    </row>
    <row r="221" spans="4:33" s="372" customFormat="1" x14ac:dyDescent="0.25">
      <c r="D221" s="469"/>
      <c r="K221" s="470"/>
      <c r="T221" s="369"/>
      <c r="U221" s="369"/>
      <c r="V221" s="369"/>
      <c r="W221" s="369"/>
      <c r="X221" s="369"/>
      <c r="Y221" s="369"/>
      <c r="AC221" s="370"/>
      <c r="AD221" s="371"/>
      <c r="AE221" s="370"/>
      <c r="AF221" s="370"/>
      <c r="AG221" s="370"/>
    </row>
    <row r="222" spans="4:33" s="372" customFormat="1" x14ac:dyDescent="0.25">
      <c r="D222" s="469"/>
      <c r="K222" s="470"/>
      <c r="T222" s="369"/>
      <c r="U222" s="369"/>
      <c r="V222" s="369"/>
      <c r="W222" s="369"/>
      <c r="X222" s="369"/>
      <c r="Y222" s="369"/>
      <c r="AC222" s="370"/>
      <c r="AD222" s="371"/>
      <c r="AE222" s="370"/>
      <c r="AF222" s="370"/>
      <c r="AG222" s="370"/>
    </row>
    <row r="223" spans="4:33" s="372" customFormat="1" x14ac:dyDescent="0.25">
      <c r="D223" s="469"/>
      <c r="K223" s="470"/>
      <c r="T223" s="369"/>
      <c r="U223" s="369"/>
      <c r="V223" s="369"/>
      <c r="W223" s="369"/>
      <c r="X223" s="369"/>
      <c r="Y223" s="369"/>
      <c r="AC223" s="370"/>
      <c r="AD223" s="371"/>
      <c r="AE223" s="370"/>
      <c r="AF223" s="370"/>
      <c r="AG223" s="370"/>
    </row>
    <row r="224" spans="4:33" s="372" customFormat="1" x14ac:dyDescent="0.25">
      <c r="D224" s="469"/>
      <c r="K224" s="470"/>
      <c r="T224" s="369"/>
      <c r="U224" s="369"/>
      <c r="V224" s="369"/>
      <c r="W224" s="369"/>
      <c r="X224" s="369"/>
      <c r="Y224" s="369"/>
      <c r="AC224" s="370"/>
      <c r="AD224" s="371"/>
      <c r="AE224" s="370"/>
      <c r="AF224" s="370"/>
      <c r="AG224" s="370"/>
    </row>
    <row r="225" spans="4:33" s="372" customFormat="1" x14ac:dyDescent="0.25">
      <c r="D225" s="469"/>
      <c r="K225" s="470"/>
      <c r="T225" s="369"/>
      <c r="U225" s="369"/>
      <c r="V225" s="369"/>
      <c r="W225" s="369"/>
      <c r="X225" s="369"/>
      <c r="Y225" s="369"/>
      <c r="AC225" s="370"/>
      <c r="AD225" s="371"/>
      <c r="AE225" s="370"/>
      <c r="AF225" s="370"/>
      <c r="AG225" s="370"/>
    </row>
    <row r="226" spans="4:33" s="372" customFormat="1" x14ac:dyDescent="0.25">
      <c r="D226" s="469"/>
      <c r="K226" s="470"/>
      <c r="T226" s="369"/>
      <c r="U226" s="369"/>
      <c r="V226" s="369"/>
      <c r="W226" s="369"/>
      <c r="X226" s="369"/>
      <c r="Y226" s="369"/>
      <c r="AC226" s="370"/>
      <c r="AD226" s="371"/>
      <c r="AE226" s="370"/>
      <c r="AF226" s="370"/>
      <c r="AG226" s="370"/>
    </row>
    <row r="227" spans="4:33" s="372" customFormat="1" x14ac:dyDescent="0.25">
      <c r="D227" s="469"/>
      <c r="K227" s="470"/>
      <c r="T227" s="369"/>
      <c r="U227" s="369"/>
      <c r="V227" s="369"/>
      <c r="W227" s="369"/>
      <c r="X227" s="369"/>
      <c r="Y227" s="369"/>
      <c r="AC227" s="370"/>
      <c r="AD227" s="371"/>
      <c r="AE227" s="370"/>
      <c r="AF227" s="370"/>
      <c r="AG227" s="370"/>
    </row>
    <row r="228" spans="4:33" s="372" customFormat="1" x14ac:dyDescent="0.25">
      <c r="D228" s="469"/>
      <c r="K228" s="470"/>
      <c r="T228" s="369"/>
      <c r="U228" s="369"/>
      <c r="V228" s="369"/>
      <c r="W228" s="369"/>
      <c r="X228" s="369"/>
      <c r="Y228" s="369"/>
      <c r="AC228" s="370"/>
      <c r="AD228" s="371"/>
      <c r="AE228" s="370"/>
      <c r="AF228" s="370"/>
      <c r="AG228" s="370"/>
    </row>
    <row r="229" spans="4:33" s="372" customFormat="1" x14ac:dyDescent="0.25">
      <c r="D229" s="469"/>
      <c r="K229" s="470"/>
      <c r="T229" s="369"/>
      <c r="U229" s="369"/>
      <c r="V229" s="369"/>
      <c r="W229" s="369"/>
      <c r="X229" s="369"/>
      <c r="Y229" s="369"/>
      <c r="AC229" s="370"/>
      <c r="AD229" s="371"/>
      <c r="AE229" s="370"/>
      <c r="AF229" s="370"/>
      <c r="AG229" s="370"/>
    </row>
    <row r="230" spans="4:33" s="372" customFormat="1" x14ac:dyDescent="0.25">
      <c r="D230" s="469"/>
      <c r="K230" s="470"/>
      <c r="T230" s="369"/>
      <c r="U230" s="369"/>
      <c r="V230" s="369"/>
      <c r="W230" s="369"/>
      <c r="X230" s="369"/>
      <c r="Y230" s="369"/>
      <c r="AC230" s="370"/>
      <c r="AD230" s="371"/>
      <c r="AE230" s="370"/>
      <c r="AF230" s="370"/>
      <c r="AG230" s="370"/>
    </row>
    <row r="231" spans="4:33" s="372" customFormat="1" x14ac:dyDescent="0.25">
      <c r="D231" s="469"/>
      <c r="K231" s="470"/>
      <c r="T231" s="369"/>
      <c r="U231" s="369"/>
      <c r="V231" s="369"/>
      <c r="W231" s="369"/>
      <c r="X231" s="369"/>
      <c r="Y231" s="369"/>
      <c r="AC231" s="370"/>
      <c r="AD231" s="371"/>
      <c r="AE231" s="370"/>
      <c r="AF231" s="370"/>
      <c r="AG231" s="370"/>
    </row>
    <row r="232" spans="4:33" s="372" customFormat="1" x14ac:dyDescent="0.25">
      <c r="D232" s="469"/>
      <c r="K232" s="470"/>
      <c r="T232" s="369"/>
      <c r="U232" s="369"/>
      <c r="V232" s="369"/>
      <c r="W232" s="369"/>
      <c r="X232" s="369"/>
      <c r="Y232" s="369"/>
      <c r="AC232" s="370"/>
      <c r="AD232" s="371"/>
      <c r="AE232" s="370"/>
      <c r="AF232" s="370"/>
      <c r="AG232" s="370"/>
    </row>
    <row r="233" spans="4:33" s="372" customFormat="1" x14ac:dyDescent="0.25">
      <c r="D233" s="469"/>
      <c r="K233" s="470"/>
      <c r="T233" s="369"/>
      <c r="U233" s="369"/>
      <c r="V233" s="369"/>
      <c r="W233" s="369"/>
      <c r="X233" s="369"/>
      <c r="Y233" s="369"/>
      <c r="AC233" s="370"/>
      <c r="AD233" s="371"/>
      <c r="AE233" s="370"/>
      <c r="AF233" s="370"/>
      <c r="AG233" s="370"/>
    </row>
    <row r="234" spans="4:33" s="372" customFormat="1" x14ac:dyDescent="0.25">
      <c r="D234" s="469"/>
      <c r="K234" s="470"/>
      <c r="T234" s="369"/>
      <c r="U234" s="369"/>
      <c r="V234" s="369"/>
      <c r="W234" s="369"/>
      <c r="X234" s="369"/>
      <c r="Y234" s="369"/>
      <c r="AC234" s="370"/>
      <c r="AD234" s="371"/>
      <c r="AE234" s="370"/>
      <c r="AF234" s="370"/>
      <c r="AG234" s="370"/>
    </row>
    <row r="235" spans="4:33" s="372" customFormat="1" x14ac:dyDescent="0.25">
      <c r="D235" s="469"/>
      <c r="K235" s="470"/>
      <c r="T235" s="369"/>
      <c r="U235" s="369"/>
      <c r="V235" s="369"/>
      <c r="W235" s="369"/>
      <c r="X235" s="369"/>
      <c r="Y235" s="369"/>
      <c r="AC235" s="370"/>
      <c r="AD235" s="371"/>
      <c r="AE235" s="370"/>
      <c r="AF235" s="370"/>
      <c r="AG235" s="370"/>
    </row>
    <row r="236" spans="4:33" s="372" customFormat="1" x14ac:dyDescent="0.25">
      <c r="D236" s="469"/>
      <c r="K236" s="470"/>
      <c r="T236" s="369"/>
      <c r="U236" s="369"/>
      <c r="V236" s="369"/>
      <c r="W236" s="369"/>
      <c r="X236" s="369"/>
      <c r="Y236" s="369"/>
      <c r="AC236" s="370"/>
      <c r="AD236" s="371"/>
      <c r="AE236" s="370"/>
      <c r="AF236" s="370"/>
      <c r="AG236" s="370"/>
    </row>
    <row r="237" spans="4:33" s="372" customFormat="1" x14ac:dyDescent="0.25">
      <c r="D237" s="469"/>
      <c r="K237" s="470"/>
      <c r="T237" s="369"/>
      <c r="U237" s="369"/>
      <c r="V237" s="369"/>
      <c r="W237" s="369"/>
      <c r="X237" s="369"/>
      <c r="Y237" s="369"/>
      <c r="AC237" s="370"/>
      <c r="AD237" s="371"/>
      <c r="AE237" s="370"/>
      <c r="AF237" s="370"/>
      <c r="AG237" s="370"/>
    </row>
    <row r="238" spans="4:33" s="372" customFormat="1" x14ac:dyDescent="0.25">
      <c r="D238" s="469"/>
      <c r="K238" s="470"/>
      <c r="T238" s="369"/>
      <c r="U238" s="369"/>
      <c r="V238" s="369"/>
      <c r="W238" s="369"/>
      <c r="X238" s="369"/>
      <c r="Y238" s="369"/>
      <c r="AC238" s="370"/>
      <c r="AD238" s="371"/>
      <c r="AE238" s="370"/>
      <c r="AF238" s="370"/>
      <c r="AG238" s="370"/>
    </row>
    <row r="239" spans="4:33" s="372" customFormat="1" x14ac:dyDescent="0.25">
      <c r="D239" s="469"/>
      <c r="K239" s="470"/>
      <c r="T239" s="369"/>
      <c r="U239" s="369"/>
      <c r="V239" s="369"/>
      <c r="W239" s="369"/>
      <c r="X239" s="369"/>
      <c r="Y239" s="369"/>
      <c r="AC239" s="370"/>
      <c r="AD239" s="371"/>
      <c r="AE239" s="370"/>
      <c r="AF239" s="370"/>
      <c r="AG239" s="370"/>
    </row>
    <row r="240" spans="4:33" s="372" customFormat="1" x14ac:dyDescent="0.25">
      <c r="D240" s="469"/>
      <c r="K240" s="470"/>
      <c r="T240" s="369"/>
      <c r="U240" s="369"/>
      <c r="V240" s="369"/>
      <c r="W240" s="369"/>
      <c r="X240" s="369"/>
      <c r="Y240" s="369"/>
      <c r="AC240" s="370"/>
      <c r="AD240" s="371"/>
      <c r="AE240" s="370"/>
      <c r="AF240" s="370"/>
      <c r="AG240" s="370"/>
    </row>
    <row r="241" spans="4:33" s="372" customFormat="1" x14ac:dyDescent="0.25">
      <c r="D241" s="469"/>
      <c r="K241" s="470"/>
      <c r="T241" s="369"/>
      <c r="U241" s="369"/>
      <c r="V241" s="369"/>
      <c r="W241" s="369"/>
      <c r="X241" s="369"/>
      <c r="Y241" s="369"/>
      <c r="AC241" s="370"/>
      <c r="AD241" s="371"/>
      <c r="AE241" s="370"/>
      <c r="AF241" s="370"/>
      <c r="AG241" s="370"/>
    </row>
    <row r="242" spans="4:33" s="372" customFormat="1" x14ac:dyDescent="0.25">
      <c r="D242" s="469"/>
      <c r="K242" s="470"/>
      <c r="T242" s="369"/>
      <c r="U242" s="369"/>
      <c r="V242" s="369"/>
      <c r="W242" s="369"/>
      <c r="X242" s="369"/>
      <c r="Y242" s="369"/>
      <c r="AC242" s="370"/>
      <c r="AD242" s="371"/>
      <c r="AE242" s="370"/>
      <c r="AF242" s="370"/>
      <c r="AG242" s="370"/>
    </row>
    <row r="243" spans="4:33" s="372" customFormat="1" x14ac:dyDescent="0.25">
      <c r="D243" s="469"/>
      <c r="K243" s="470"/>
      <c r="T243" s="369"/>
      <c r="U243" s="369"/>
      <c r="V243" s="369"/>
      <c r="W243" s="369"/>
      <c r="X243" s="369"/>
      <c r="Y243" s="369"/>
      <c r="AC243" s="370"/>
      <c r="AD243" s="371"/>
      <c r="AE243" s="370"/>
      <c r="AF243" s="370"/>
      <c r="AG243" s="370"/>
    </row>
    <row r="244" spans="4:33" s="372" customFormat="1" x14ac:dyDescent="0.25">
      <c r="D244" s="469"/>
      <c r="K244" s="470"/>
      <c r="T244" s="369"/>
      <c r="U244" s="369"/>
      <c r="V244" s="369"/>
      <c r="W244" s="369"/>
      <c r="X244" s="369"/>
      <c r="Y244" s="369"/>
      <c r="AC244" s="370"/>
      <c r="AD244" s="371"/>
      <c r="AE244" s="370"/>
      <c r="AF244" s="370"/>
      <c r="AG244" s="370"/>
    </row>
    <row r="245" spans="4:33" s="372" customFormat="1" x14ac:dyDescent="0.25">
      <c r="D245" s="469"/>
      <c r="K245" s="470"/>
      <c r="T245" s="369"/>
      <c r="U245" s="369"/>
      <c r="V245" s="369"/>
      <c r="W245" s="369"/>
      <c r="X245" s="369"/>
      <c r="Y245" s="369"/>
      <c r="AC245" s="370"/>
      <c r="AD245" s="371"/>
      <c r="AE245" s="370"/>
      <c r="AF245" s="370"/>
      <c r="AG245" s="370"/>
    </row>
    <row r="246" spans="4:33" s="372" customFormat="1" x14ac:dyDescent="0.25">
      <c r="D246" s="469"/>
      <c r="K246" s="470"/>
      <c r="T246" s="369"/>
      <c r="U246" s="369"/>
      <c r="V246" s="369"/>
      <c r="W246" s="369"/>
      <c r="X246" s="369"/>
      <c r="Y246" s="369"/>
      <c r="AC246" s="370"/>
      <c r="AD246" s="371"/>
      <c r="AE246" s="370"/>
      <c r="AF246" s="370"/>
      <c r="AG246" s="370"/>
    </row>
    <row r="247" spans="4:33" s="372" customFormat="1" x14ac:dyDescent="0.25">
      <c r="D247" s="469"/>
      <c r="K247" s="470"/>
      <c r="T247" s="369"/>
      <c r="U247" s="369"/>
      <c r="V247" s="369"/>
      <c r="W247" s="369"/>
      <c r="X247" s="369"/>
      <c r="Y247" s="369"/>
      <c r="AC247" s="370"/>
      <c r="AD247" s="371"/>
      <c r="AE247" s="370"/>
      <c r="AF247" s="370"/>
      <c r="AG247" s="370"/>
    </row>
    <row r="248" spans="4:33" s="372" customFormat="1" x14ac:dyDescent="0.25">
      <c r="D248" s="469"/>
      <c r="K248" s="470"/>
      <c r="T248" s="369"/>
      <c r="U248" s="369"/>
      <c r="V248" s="369"/>
      <c r="W248" s="369"/>
      <c r="X248" s="369"/>
      <c r="Y248" s="369"/>
      <c r="AC248" s="370"/>
      <c r="AD248" s="371"/>
      <c r="AE248" s="370"/>
      <c r="AF248" s="370"/>
      <c r="AG248" s="370"/>
    </row>
    <row r="249" spans="4:33" s="372" customFormat="1" x14ac:dyDescent="0.25">
      <c r="D249" s="469"/>
      <c r="K249" s="470"/>
      <c r="T249" s="369"/>
      <c r="U249" s="369"/>
      <c r="V249" s="369"/>
      <c r="W249" s="369"/>
      <c r="X249" s="369"/>
      <c r="Y249" s="369"/>
      <c r="AC249" s="370"/>
      <c r="AD249" s="371"/>
      <c r="AE249" s="370"/>
      <c r="AF249" s="370"/>
      <c r="AG249" s="370"/>
    </row>
    <row r="250" spans="4:33" s="372" customFormat="1" x14ac:dyDescent="0.25">
      <c r="D250" s="469"/>
      <c r="K250" s="470"/>
      <c r="T250" s="369"/>
      <c r="U250" s="369"/>
      <c r="V250" s="369"/>
      <c r="W250" s="369"/>
      <c r="X250" s="369"/>
      <c r="Y250" s="369"/>
      <c r="AC250" s="370"/>
      <c r="AD250" s="371"/>
      <c r="AE250" s="370"/>
      <c r="AF250" s="370"/>
      <c r="AG250" s="370"/>
    </row>
    <row r="251" spans="4:33" s="372" customFormat="1" x14ac:dyDescent="0.25">
      <c r="D251" s="469"/>
      <c r="K251" s="470"/>
      <c r="T251" s="369"/>
      <c r="U251" s="369"/>
      <c r="V251" s="369"/>
      <c r="W251" s="369"/>
      <c r="X251" s="369"/>
      <c r="Y251" s="369"/>
      <c r="AC251" s="370"/>
      <c r="AD251" s="371"/>
      <c r="AE251" s="370"/>
      <c r="AF251" s="370"/>
      <c r="AG251" s="370"/>
    </row>
    <row r="252" spans="4:33" s="372" customFormat="1" x14ac:dyDescent="0.25">
      <c r="D252" s="469"/>
      <c r="K252" s="470"/>
      <c r="T252" s="369"/>
      <c r="U252" s="369"/>
      <c r="V252" s="369"/>
      <c r="W252" s="369"/>
      <c r="X252" s="369"/>
      <c r="Y252" s="369"/>
      <c r="AC252" s="370"/>
      <c r="AD252" s="371"/>
      <c r="AE252" s="370"/>
      <c r="AF252" s="370"/>
      <c r="AG252" s="370"/>
    </row>
    <row r="253" spans="4:33" s="372" customFormat="1" x14ac:dyDescent="0.25">
      <c r="D253" s="469"/>
      <c r="K253" s="470"/>
      <c r="T253" s="369"/>
      <c r="U253" s="369"/>
      <c r="V253" s="369"/>
      <c r="W253" s="369"/>
      <c r="X253" s="369"/>
      <c r="Y253" s="369"/>
      <c r="AC253" s="370"/>
      <c r="AD253" s="371"/>
      <c r="AE253" s="370"/>
      <c r="AF253" s="370"/>
      <c r="AG253" s="370"/>
    </row>
    <row r="254" spans="4:33" s="372" customFormat="1" x14ac:dyDescent="0.25">
      <c r="D254" s="469"/>
      <c r="K254" s="470"/>
      <c r="T254" s="369"/>
      <c r="U254" s="369"/>
      <c r="V254" s="369"/>
      <c r="W254" s="369"/>
      <c r="X254" s="369"/>
      <c r="Y254" s="369"/>
      <c r="AC254" s="370"/>
      <c r="AD254" s="371"/>
      <c r="AE254" s="370"/>
      <c r="AF254" s="370"/>
      <c r="AG254" s="370"/>
    </row>
    <row r="255" spans="4:33" s="372" customFormat="1" x14ac:dyDescent="0.25">
      <c r="D255" s="469"/>
      <c r="K255" s="470"/>
      <c r="T255" s="369"/>
      <c r="U255" s="369"/>
      <c r="V255" s="369"/>
      <c r="W255" s="369"/>
      <c r="X255" s="369"/>
      <c r="Y255" s="369"/>
      <c r="AC255" s="370"/>
      <c r="AD255" s="371"/>
      <c r="AE255" s="370"/>
      <c r="AF255" s="370"/>
      <c r="AG255" s="370"/>
    </row>
    <row r="256" spans="4:33" s="372" customFormat="1" x14ac:dyDescent="0.25">
      <c r="D256" s="469"/>
      <c r="K256" s="470"/>
      <c r="T256" s="369"/>
      <c r="U256" s="369"/>
      <c r="V256" s="369"/>
      <c r="W256" s="369"/>
      <c r="X256" s="369"/>
      <c r="Y256" s="369"/>
      <c r="AC256" s="370"/>
      <c r="AD256" s="371"/>
      <c r="AE256" s="370"/>
      <c r="AF256" s="370"/>
      <c r="AG256" s="370"/>
    </row>
    <row r="257" spans="4:33" s="372" customFormat="1" x14ac:dyDescent="0.25">
      <c r="D257" s="469"/>
      <c r="K257" s="470"/>
      <c r="T257" s="369"/>
      <c r="U257" s="369"/>
      <c r="V257" s="369"/>
      <c r="W257" s="369"/>
      <c r="X257" s="369"/>
      <c r="Y257" s="369"/>
      <c r="AC257" s="370"/>
      <c r="AD257" s="371"/>
      <c r="AE257" s="370"/>
      <c r="AF257" s="370"/>
      <c r="AG257" s="370"/>
    </row>
    <row r="258" spans="4:33" s="372" customFormat="1" x14ac:dyDescent="0.25">
      <c r="D258" s="469"/>
      <c r="K258" s="470"/>
      <c r="T258" s="369"/>
      <c r="U258" s="369"/>
      <c r="V258" s="369"/>
      <c r="W258" s="369"/>
      <c r="X258" s="369"/>
      <c r="Y258" s="369"/>
      <c r="AC258" s="370"/>
      <c r="AD258" s="371"/>
      <c r="AE258" s="370"/>
      <c r="AF258" s="370"/>
      <c r="AG258" s="370"/>
    </row>
    <row r="259" spans="4:33" s="372" customFormat="1" x14ac:dyDescent="0.25">
      <c r="D259" s="469"/>
      <c r="K259" s="470"/>
      <c r="T259" s="369"/>
      <c r="U259" s="369"/>
      <c r="V259" s="369"/>
      <c r="W259" s="369"/>
      <c r="X259" s="369"/>
      <c r="Y259" s="369"/>
      <c r="AC259" s="370"/>
      <c r="AD259" s="371"/>
      <c r="AE259" s="370"/>
      <c r="AF259" s="370"/>
      <c r="AG259" s="370"/>
    </row>
    <row r="260" spans="4:33" s="372" customFormat="1" x14ac:dyDescent="0.25">
      <c r="D260" s="469"/>
      <c r="K260" s="470"/>
      <c r="T260" s="369"/>
      <c r="U260" s="369"/>
      <c r="V260" s="369"/>
      <c r="W260" s="369"/>
      <c r="X260" s="369"/>
      <c r="Y260" s="369"/>
      <c r="AC260" s="370"/>
      <c r="AD260" s="371"/>
      <c r="AE260" s="370"/>
      <c r="AF260" s="370"/>
      <c r="AG260" s="370"/>
    </row>
    <row r="261" spans="4:33" s="372" customFormat="1" x14ac:dyDescent="0.25">
      <c r="D261" s="469"/>
      <c r="K261" s="470"/>
      <c r="T261" s="369"/>
      <c r="U261" s="369"/>
      <c r="V261" s="369"/>
      <c r="W261" s="369"/>
      <c r="X261" s="369"/>
      <c r="Y261" s="369"/>
      <c r="AC261" s="370"/>
      <c r="AD261" s="371"/>
      <c r="AE261" s="370"/>
      <c r="AF261" s="370"/>
      <c r="AG261" s="370"/>
    </row>
    <row r="262" spans="4:33" s="372" customFormat="1" x14ac:dyDescent="0.25">
      <c r="D262" s="469"/>
      <c r="K262" s="470"/>
      <c r="T262" s="369"/>
      <c r="U262" s="369"/>
      <c r="V262" s="369"/>
      <c r="W262" s="369"/>
      <c r="X262" s="369"/>
      <c r="Y262" s="369"/>
      <c r="AC262" s="370"/>
      <c r="AD262" s="371"/>
      <c r="AE262" s="370"/>
      <c r="AF262" s="370"/>
      <c r="AG262" s="370"/>
    </row>
    <row r="263" spans="4:33" s="372" customFormat="1" x14ac:dyDescent="0.25">
      <c r="D263" s="469"/>
      <c r="K263" s="470"/>
      <c r="T263" s="369"/>
      <c r="U263" s="369"/>
      <c r="V263" s="369"/>
      <c r="W263" s="369"/>
      <c r="X263" s="369"/>
      <c r="Y263" s="369"/>
      <c r="AC263" s="370"/>
      <c r="AD263" s="371"/>
      <c r="AE263" s="370"/>
      <c r="AF263" s="370"/>
      <c r="AG263" s="370"/>
    </row>
    <row r="264" spans="4:33" s="372" customFormat="1" x14ac:dyDescent="0.25">
      <c r="D264" s="469"/>
      <c r="K264" s="470"/>
      <c r="T264" s="369"/>
      <c r="U264" s="369"/>
      <c r="V264" s="369"/>
      <c r="W264" s="369"/>
      <c r="X264" s="369"/>
      <c r="Y264" s="369"/>
      <c r="AC264" s="370"/>
      <c r="AD264" s="371"/>
      <c r="AE264" s="370"/>
      <c r="AF264" s="370"/>
      <c r="AG264" s="370"/>
    </row>
    <row r="265" spans="4:33" s="372" customFormat="1" x14ac:dyDescent="0.25">
      <c r="D265" s="469"/>
      <c r="K265" s="470"/>
      <c r="T265" s="369"/>
      <c r="U265" s="369"/>
      <c r="V265" s="369"/>
      <c r="W265" s="369"/>
      <c r="X265" s="369"/>
      <c r="Y265" s="369"/>
      <c r="AC265" s="370"/>
      <c r="AD265" s="371"/>
      <c r="AE265" s="370"/>
      <c r="AF265" s="370"/>
      <c r="AG265" s="370"/>
    </row>
    <row r="266" spans="4:33" s="372" customFormat="1" x14ac:dyDescent="0.25">
      <c r="D266" s="469"/>
      <c r="K266" s="470"/>
      <c r="T266" s="369"/>
      <c r="U266" s="369"/>
      <c r="V266" s="369"/>
      <c r="W266" s="369"/>
      <c r="X266" s="369"/>
      <c r="Y266" s="369"/>
      <c r="AC266" s="370"/>
      <c r="AD266" s="371"/>
      <c r="AE266" s="370"/>
      <c r="AF266" s="370"/>
      <c r="AG266" s="370"/>
    </row>
    <row r="267" spans="4:33" s="372" customFormat="1" x14ac:dyDescent="0.25">
      <c r="D267" s="469"/>
      <c r="K267" s="470"/>
      <c r="T267" s="369"/>
      <c r="U267" s="369"/>
      <c r="V267" s="369"/>
      <c r="W267" s="369"/>
      <c r="X267" s="369"/>
      <c r="Y267" s="369"/>
      <c r="AC267" s="370"/>
      <c r="AD267" s="371"/>
      <c r="AE267" s="370"/>
      <c r="AF267" s="370"/>
      <c r="AG267" s="370"/>
    </row>
    <row r="268" spans="4:33" s="372" customFormat="1" x14ac:dyDescent="0.25">
      <c r="D268" s="469"/>
      <c r="K268" s="470"/>
      <c r="T268" s="369"/>
      <c r="U268" s="369"/>
      <c r="V268" s="369"/>
      <c r="W268" s="369"/>
      <c r="X268" s="369"/>
      <c r="Y268" s="369"/>
      <c r="AC268" s="370"/>
      <c r="AD268" s="371"/>
      <c r="AE268" s="370"/>
      <c r="AF268" s="370"/>
      <c r="AG268" s="370"/>
    </row>
    <row r="269" spans="4:33" s="372" customFormat="1" x14ac:dyDescent="0.25">
      <c r="D269" s="469"/>
      <c r="K269" s="470"/>
      <c r="T269" s="369"/>
      <c r="U269" s="369"/>
      <c r="V269" s="369"/>
      <c r="W269" s="369"/>
      <c r="X269" s="369"/>
      <c r="Y269" s="369"/>
      <c r="AC269" s="370"/>
      <c r="AD269" s="371"/>
      <c r="AE269" s="370"/>
      <c r="AF269" s="370"/>
      <c r="AG269" s="370"/>
    </row>
    <row r="270" spans="4:33" s="372" customFormat="1" x14ac:dyDescent="0.25">
      <c r="D270" s="469"/>
      <c r="K270" s="470"/>
      <c r="T270" s="369"/>
      <c r="U270" s="369"/>
      <c r="V270" s="369"/>
      <c r="W270" s="369"/>
      <c r="X270" s="369"/>
      <c r="Y270" s="369"/>
      <c r="AC270" s="370"/>
      <c r="AD270" s="371"/>
      <c r="AE270" s="370"/>
      <c r="AF270" s="370"/>
      <c r="AG270" s="370"/>
    </row>
    <row r="271" spans="4:33" s="372" customFormat="1" x14ac:dyDescent="0.25">
      <c r="D271" s="469"/>
      <c r="K271" s="470"/>
      <c r="T271" s="369"/>
      <c r="U271" s="369"/>
      <c r="V271" s="369"/>
      <c r="W271" s="369"/>
      <c r="X271" s="369"/>
      <c r="Y271" s="369"/>
      <c r="AC271" s="370"/>
      <c r="AD271" s="371"/>
      <c r="AE271" s="370"/>
      <c r="AF271" s="370"/>
      <c r="AG271" s="370"/>
    </row>
    <row r="272" spans="4:33" s="372" customFormat="1" x14ac:dyDescent="0.25">
      <c r="D272" s="469"/>
      <c r="K272" s="470"/>
      <c r="T272" s="369"/>
      <c r="U272" s="369"/>
      <c r="V272" s="369"/>
      <c r="W272" s="369"/>
      <c r="X272" s="369"/>
      <c r="Y272" s="369"/>
      <c r="AC272" s="370"/>
      <c r="AD272" s="371"/>
      <c r="AE272" s="370"/>
      <c r="AF272" s="370"/>
      <c r="AG272" s="370"/>
    </row>
    <row r="273" spans="4:33" s="372" customFormat="1" x14ac:dyDescent="0.25">
      <c r="D273" s="469"/>
      <c r="K273" s="470"/>
      <c r="T273" s="369"/>
      <c r="U273" s="369"/>
      <c r="V273" s="369"/>
      <c r="W273" s="369"/>
      <c r="X273" s="369"/>
      <c r="Y273" s="369"/>
      <c r="AC273" s="370"/>
      <c r="AD273" s="371"/>
      <c r="AE273" s="370"/>
      <c r="AF273" s="370"/>
      <c r="AG273" s="370"/>
    </row>
    <row r="274" spans="4:33" s="372" customFormat="1" x14ac:dyDescent="0.25">
      <c r="D274" s="469"/>
      <c r="K274" s="470"/>
      <c r="T274" s="369"/>
      <c r="U274" s="369"/>
      <c r="V274" s="369"/>
      <c r="W274" s="369"/>
      <c r="X274" s="369"/>
      <c r="Y274" s="369"/>
      <c r="AC274" s="370"/>
      <c r="AD274" s="371"/>
      <c r="AE274" s="370"/>
      <c r="AF274" s="370"/>
      <c r="AG274" s="370"/>
    </row>
    <row r="275" spans="4:33" s="372" customFormat="1" x14ac:dyDescent="0.25">
      <c r="D275" s="469"/>
      <c r="K275" s="470"/>
      <c r="T275" s="369"/>
      <c r="U275" s="369"/>
      <c r="V275" s="369"/>
      <c r="W275" s="369"/>
      <c r="X275" s="369"/>
      <c r="Y275" s="369"/>
      <c r="AC275" s="370"/>
      <c r="AD275" s="371"/>
      <c r="AE275" s="370"/>
      <c r="AF275" s="370"/>
      <c r="AG275" s="370"/>
    </row>
    <row r="276" spans="4:33" s="372" customFormat="1" x14ac:dyDescent="0.25">
      <c r="D276" s="469"/>
      <c r="K276" s="470"/>
      <c r="T276" s="369"/>
      <c r="U276" s="369"/>
      <c r="V276" s="369"/>
      <c r="W276" s="369"/>
      <c r="X276" s="369"/>
      <c r="Y276" s="369"/>
      <c r="AC276" s="370"/>
      <c r="AD276" s="371"/>
      <c r="AE276" s="370"/>
      <c r="AF276" s="370"/>
      <c r="AG276" s="370"/>
    </row>
    <row r="277" spans="4:33" s="372" customFormat="1" x14ac:dyDescent="0.25">
      <c r="D277" s="469"/>
      <c r="K277" s="470"/>
      <c r="T277" s="369"/>
      <c r="U277" s="369"/>
      <c r="V277" s="369"/>
      <c r="W277" s="369"/>
      <c r="X277" s="369"/>
      <c r="Y277" s="369"/>
      <c r="AC277" s="370"/>
      <c r="AD277" s="371"/>
      <c r="AE277" s="370"/>
      <c r="AF277" s="370"/>
      <c r="AG277" s="370"/>
    </row>
    <row r="278" spans="4:33" s="372" customFormat="1" x14ac:dyDescent="0.25">
      <c r="D278" s="469"/>
      <c r="K278" s="470"/>
      <c r="T278" s="369"/>
      <c r="U278" s="369"/>
      <c r="V278" s="369"/>
      <c r="W278" s="369"/>
      <c r="X278" s="369"/>
      <c r="Y278" s="369"/>
      <c r="AC278" s="370"/>
      <c r="AD278" s="371"/>
      <c r="AE278" s="370"/>
      <c r="AF278" s="370"/>
      <c r="AG278" s="370"/>
    </row>
    <row r="279" spans="4:33" s="372" customFormat="1" x14ac:dyDescent="0.25">
      <c r="D279" s="469"/>
      <c r="K279" s="470"/>
      <c r="T279" s="369"/>
      <c r="U279" s="369"/>
      <c r="V279" s="369"/>
      <c r="W279" s="369"/>
      <c r="X279" s="369"/>
      <c r="Y279" s="369"/>
      <c r="AC279" s="370"/>
      <c r="AD279" s="371"/>
      <c r="AE279" s="370"/>
      <c r="AF279" s="370"/>
      <c r="AG279" s="370"/>
    </row>
    <row r="280" spans="4:33" s="372" customFormat="1" x14ac:dyDescent="0.25">
      <c r="D280" s="469"/>
      <c r="K280" s="470"/>
      <c r="T280" s="369"/>
      <c r="U280" s="369"/>
      <c r="V280" s="369"/>
      <c r="W280" s="369"/>
      <c r="X280" s="369"/>
      <c r="Y280" s="369"/>
      <c r="AC280" s="370"/>
      <c r="AD280" s="371"/>
      <c r="AE280" s="370"/>
      <c r="AF280" s="370"/>
      <c r="AG280" s="370"/>
    </row>
    <row r="281" spans="4:33" s="372" customFormat="1" x14ac:dyDescent="0.25">
      <c r="D281" s="469"/>
      <c r="K281" s="470"/>
      <c r="T281" s="369"/>
      <c r="U281" s="369"/>
      <c r="V281" s="369"/>
      <c r="W281" s="369"/>
      <c r="X281" s="369"/>
      <c r="Y281" s="369"/>
      <c r="AC281" s="370"/>
      <c r="AD281" s="371"/>
      <c r="AE281" s="370"/>
      <c r="AF281" s="370"/>
      <c r="AG281" s="370"/>
    </row>
    <row r="282" spans="4:33" s="372" customFormat="1" x14ac:dyDescent="0.25">
      <c r="D282" s="469"/>
      <c r="K282" s="470"/>
      <c r="T282" s="369"/>
      <c r="U282" s="369"/>
      <c r="V282" s="369"/>
      <c r="W282" s="369"/>
      <c r="X282" s="369"/>
      <c r="Y282" s="369"/>
      <c r="AC282" s="370"/>
      <c r="AD282" s="371"/>
      <c r="AE282" s="370"/>
      <c r="AF282" s="370"/>
      <c r="AG282" s="370"/>
    </row>
    <row r="283" spans="4:33" s="372" customFormat="1" x14ac:dyDescent="0.25">
      <c r="D283" s="469"/>
      <c r="K283" s="470"/>
      <c r="T283" s="369"/>
      <c r="U283" s="369"/>
      <c r="V283" s="369"/>
      <c r="W283" s="369"/>
      <c r="X283" s="369"/>
      <c r="Y283" s="369"/>
      <c r="AC283" s="370"/>
      <c r="AD283" s="371"/>
      <c r="AE283" s="370"/>
      <c r="AF283" s="370"/>
      <c r="AG283" s="370"/>
    </row>
    <row r="284" spans="4:33" s="372" customFormat="1" x14ac:dyDescent="0.25">
      <c r="D284" s="469"/>
      <c r="K284" s="470"/>
      <c r="T284" s="369"/>
      <c r="U284" s="369"/>
      <c r="V284" s="369"/>
      <c r="W284" s="369"/>
      <c r="X284" s="369"/>
      <c r="Y284" s="369"/>
      <c r="AC284" s="370"/>
      <c r="AD284" s="371"/>
      <c r="AE284" s="370"/>
      <c r="AF284" s="370"/>
      <c r="AG284" s="370"/>
    </row>
    <row r="285" spans="4:33" s="372" customFormat="1" x14ac:dyDescent="0.25">
      <c r="D285" s="469"/>
      <c r="K285" s="470"/>
      <c r="T285" s="369"/>
      <c r="U285" s="369"/>
      <c r="V285" s="369"/>
      <c r="W285" s="369"/>
      <c r="X285" s="369"/>
      <c r="Y285" s="369"/>
      <c r="AC285" s="370"/>
      <c r="AD285" s="371"/>
      <c r="AE285" s="370"/>
      <c r="AF285" s="370"/>
      <c r="AG285" s="370"/>
    </row>
    <row r="286" spans="4:33" s="372" customFormat="1" x14ac:dyDescent="0.25">
      <c r="D286" s="469"/>
      <c r="K286" s="470"/>
      <c r="T286" s="369"/>
      <c r="U286" s="369"/>
      <c r="V286" s="369"/>
      <c r="W286" s="369"/>
      <c r="X286" s="369"/>
      <c r="Y286" s="369"/>
      <c r="AC286" s="370"/>
      <c r="AD286" s="371"/>
      <c r="AE286" s="370"/>
      <c r="AF286" s="370"/>
      <c r="AG286" s="370"/>
    </row>
    <row r="287" spans="4:33" s="372" customFormat="1" x14ac:dyDescent="0.25">
      <c r="D287" s="469"/>
      <c r="K287" s="470"/>
      <c r="T287" s="369"/>
      <c r="U287" s="369"/>
      <c r="V287" s="369"/>
      <c r="W287" s="369"/>
      <c r="X287" s="369"/>
      <c r="Y287" s="369"/>
      <c r="AC287" s="370"/>
      <c r="AD287" s="371"/>
      <c r="AE287" s="370"/>
      <c r="AF287" s="370"/>
      <c r="AG287" s="370"/>
    </row>
    <row r="288" spans="4:33" s="372" customFormat="1" x14ac:dyDescent="0.25">
      <c r="D288" s="469"/>
      <c r="K288" s="470"/>
      <c r="T288" s="369"/>
      <c r="U288" s="369"/>
      <c r="V288" s="369"/>
      <c r="W288" s="369"/>
      <c r="X288" s="369"/>
      <c r="Y288" s="369"/>
      <c r="AC288" s="370"/>
      <c r="AD288" s="371"/>
      <c r="AE288" s="370"/>
      <c r="AF288" s="370"/>
      <c r="AG288" s="370"/>
    </row>
    <row r="289" spans="4:33" s="372" customFormat="1" x14ac:dyDescent="0.25">
      <c r="D289" s="469"/>
      <c r="K289" s="470"/>
      <c r="T289" s="369"/>
      <c r="U289" s="369"/>
      <c r="V289" s="369"/>
      <c r="W289" s="369"/>
      <c r="X289" s="369"/>
      <c r="Y289" s="369"/>
      <c r="AC289" s="370"/>
      <c r="AD289" s="371"/>
      <c r="AE289" s="370"/>
      <c r="AF289" s="370"/>
      <c r="AG289" s="370"/>
    </row>
    <row r="290" spans="4:33" s="372" customFormat="1" x14ac:dyDescent="0.25">
      <c r="D290" s="469"/>
      <c r="K290" s="470"/>
      <c r="T290" s="369"/>
      <c r="U290" s="369"/>
      <c r="V290" s="369"/>
      <c r="W290" s="369"/>
      <c r="X290" s="369"/>
      <c r="Y290" s="369"/>
      <c r="AC290" s="370"/>
      <c r="AD290" s="371"/>
      <c r="AE290" s="370"/>
      <c r="AF290" s="370"/>
      <c r="AG290" s="370"/>
    </row>
    <row r="291" spans="4:33" s="372" customFormat="1" x14ac:dyDescent="0.25">
      <c r="D291" s="469"/>
      <c r="K291" s="470"/>
      <c r="T291" s="369"/>
      <c r="U291" s="369"/>
      <c r="V291" s="369"/>
      <c r="W291" s="369"/>
      <c r="X291" s="369"/>
      <c r="Y291" s="369"/>
      <c r="AC291" s="370"/>
      <c r="AD291" s="371"/>
      <c r="AE291" s="370"/>
      <c r="AF291" s="370"/>
      <c r="AG291" s="370"/>
    </row>
    <row r="292" spans="4:33" s="372" customFormat="1" x14ac:dyDescent="0.25">
      <c r="D292" s="469"/>
      <c r="K292" s="470"/>
      <c r="T292" s="369"/>
      <c r="U292" s="369"/>
      <c r="V292" s="369"/>
      <c r="W292" s="369"/>
      <c r="X292" s="369"/>
      <c r="Y292" s="369"/>
      <c r="AC292" s="370"/>
      <c r="AD292" s="371"/>
      <c r="AE292" s="370"/>
      <c r="AF292" s="370"/>
      <c r="AG292" s="370"/>
    </row>
    <row r="293" spans="4:33" s="372" customFormat="1" x14ac:dyDescent="0.25">
      <c r="D293" s="469"/>
      <c r="K293" s="470"/>
      <c r="T293" s="369"/>
      <c r="U293" s="369"/>
      <c r="V293" s="369"/>
      <c r="W293" s="369"/>
      <c r="X293" s="369"/>
      <c r="Y293" s="369"/>
      <c r="AC293" s="370"/>
      <c r="AD293" s="371"/>
      <c r="AE293" s="370"/>
      <c r="AF293" s="370"/>
      <c r="AG293" s="370"/>
    </row>
    <row r="294" spans="4:33" s="372" customFormat="1" x14ac:dyDescent="0.25">
      <c r="D294" s="469"/>
      <c r="K294" s="470"/>
      <c r="T294" s="369"/>
      <c r="U294" s="369"/>
      <c r="V294" s="369"/>
      <c r="W294" s="369"/>
      <c r="X294" s="369"/>
      <c r="Y294" s="369"/>
      <c r="AC294" s="370"/>
      <c r="AD294" s="371"/>
      <c r="AE294" s="370"/>
      <c r="AF294" s="370"/>
      <c r="AG294" s="370"/>
    </row>
    <row r="295" spans="4:33" s="372" customFormat="1" x14ac:dyDescent="0.25">
      <c r="D295" s="469"/>
      <c r="K295" s="470"/>
      <c r="T295" s="369"/>
      <c r="U295" s="369"/>
      <c r="V295" s="369"/>
      <c r="W295" s="369"/>
      <c r="X295" s="369"/>
      <c r="Y295" s="369"/>
      <c r="AC295" s="370"/>
      <c r="AD295" s="371"/>
      <c r="AE295" s="370"/>
      <c r="AF295" s="370"/>
      <c r="AG295" s="370"/>
    </row>
    <row r="296" spans="4:33" s="372" customFormat="1" x14ac:dyDescent="0.25">
      <c r="D296" s="469"/>
      <c r="K296" s="470"/>
      <c r="T296" s="369"/>
      <c r="U296" s="369"/>
      <c r="V296" s="369"/>
      <c r="W296" s="369"/>
      <c r="X296" s="369"/>
      <c r="Y296" s="369"/>
      <c r="AC296" s="370"/>
      <c r="AD296" s="371"/>
      <c r="AE296" s="370"/>
      <c r="AF296" s="370"/>
      <c r="AG296" s="370"/>
    </row>
    <row r="297" spans="4:33" s="372" customFormat="1" x14ac:dyDescent="0.25">
      <c r="D297" s="469"/>
      <c r="K297" s="470"/>
      <c r="T297" s="369"/>
      <c r="U297" s="369"/>
      <c r="V297" s="369"/>
      <c r="W297" s="369"/>
      <c r="X297" s="369"/>
      <c r="Y297" s="369"/>
      <c r="AC297" s="370"/>
      <c r="AD297" s="371"/>
      <c r="AE297" s="370"/>
      <c r="AF297" s="370"/>
      <c r="AG297" s="370"/>
    </row>
    <row r="298" spans="4:33" s="372" customFormat="1" x14ac:dyDescent="0.25">
      <c r="D298" s="469"/>
      <c r="K298" s="470"/>
      <c r="T298" s="369"/>
      <c r="U298" s="369"/>
      <c r="V298" s="369"/>
      <c r="W298" s="369"/>
      <c r="X298" s="369"/>
      <c r="Y298" s="369"/>
      <c r="AC298" s="370"/>
      <c r="AD298" s="371"/>
      <c r="AE298" s="370"/>
      <c r="AF298" s="370"/>
      <c r="AG298" s="370"/>
    </row>
    <row r="299" spans="4:33" s="372" customFormat="1" x14ac:dyDescent="0.25">
      <c r="D299" s="469"/>
      <c r="K299" s="470"/>
      <c r="T299" s="369"/>
      <c r="U299" s="369"/>
      <c r="V299" s="369"/>
      <c r="W299" s="369"/>
      <c r="X299" s="369"/>
      <c r="Y299" s="369"/>
      <c r="AC299" s="370"/>
      <c r="AD299" s="371"/>
      <c r="AE299" s="370"/>
      <c r="AF299" s="370"/>
      <c r="AG299" s="370"/>
    </row>
    <row r="300" spans="4:33" s="372" customFormat="1" x14ac:dyDescent="0.25">
      <c r="D300" s="469"/>
      <c r="K300" s="470"/>
      <c r="T300" s="369"/>
      <c r="U300" s="369"/>
      <c r="V300" s="369"/>
      <c r="W300" s="369"/>
      <c r="X300" s="369"/>
      <c r="Y300" s="369"/>
      <c r="AC300" s="370"/>
      <c r="AD300" s="371"/>
      <c r="AE300" s="370"/>
      <c r="AF300" s="370"/>
      <c r="AG300" s="370"/>
    </row>
    <row r="301" spans="4:33" s="372" customFormat="1" x14ac:dyDescent="0.25">
      <c r="D301" s="469"/>
      <c r="K301" s="470"/>
      <c r="T301" s="369"/>
      <c r="U301" s="369"/>
      <c r="V301" s="369"/>
      <c r="W301" s="369"/>
      <c r="X301" s="369"/>
      <c r="Y301" s="369"/>
      <c r="AC301" s="370"/>
      <c r="AD301" s="371"/>
      <c r="AE301" s="370"/>
      <c r="AF301" s="370"/>
      <c r="AG301" s="370"/>
    </row>
    <row r="302" spans="4:33" s="372" customFormat="1" x14ac:dyDescent="0.25">
      <c r="D302" s="469"/>
      <c r="K302" s="470"/>
      <c r="T302" s="369"/>
      <c r="U302" s="369"/>
      <c r="V302" s="369"/>
      <c r="W302" s="369"/>
      <c r="X302" s="369"/>
      <c r="Y302" s="369"/>
      <c r="AC302" s="370"/>
      <c r="AD302" s="371"/>
      <c r="AE302" s="370"/>
      <c r="AF302" s="370"/>
      <c r="AG302" s="370"/>
    </row>
    <row r="303" spans="4:33" s="372" customFormat="1" x14ac:dyDescent="0.25">
      <c r="D303" s="469"/>
      <c r="K303" s="470"/>
      <c r="T303" s="369"/>
      <c r="U303" s="369"/>
      <c r="V303" s="369"/>
      <c r="W303" s="369"/>
      <c r="X303" s="369"/>
      <c r="Y303" s="369"/>
      <c r="AC303" s="370"/>
      <c r="AD303" s="371"/>
      <c r="AE303" s="370"/>
      <c r="AF303" s="370"/>
      <c r="AG303" s="370"/>
    </row>
    <row r="304" spans="4:33" s="372" customFormat="1" x14ac:dyDescent="0.25">
      <c r="D304" s="469"/>
      <c r="K304" s="470"/>
      <c r="T304" s="369"/>
      <c r="U304" s="369"/>
      <c r="V304" s="369"/>
      <c r="W304" s="369"/>
      <c r="X304" s="369"/>
      <c r="Y304" s="369"/>
      <c r="AC304" s="370"/>
      <c r="AD304" s="371"/>
      <c r="AE304" s="370"/>
      <c r="AF304" s="370"/>
      <c r="AG304" s="370"/>
    </row>
    <row r="305" spans="4:33" s="372" customFormat="1" x14ac:dyDescent="0.25">
      <c r="D305" s="469"/>
      <c r="K305" s="470"/>
      <c r="T305" s="369"/>
      <c r="U305" s="369"/>
      <c r="V305" s="369"/>
      <c r="W305" s="369"/>
      <c r="X305" s="369"/>
      <c r="Y305" s="369"/>
      <c r="AC305" s="370"/>
      <c r="AD305" s="371"/>
      <c r="AE305" s="370"/>
      <c r="AF305" s="370"/>
      <c r="AG305" s="370"/>
    </row>
    <row r="306" spans="4:33" s="372" customFormat="1" x14ac:dyDescent="0.25">
      <c r="D306" s="469"/>
      <c r="K306" s="470"/>
      <c r="T306" s="369"/>
      <c r="U306" s="369"/>
      <c r="V306" s="369"/>
      <c r="W306" s="369"/>
      <c r="X306" s="369"/>
      <c r="Y306" s="369"/>
      <c r="AC306" s="370"/>
      <c r="AD306" s="371"/>
      <c r="AE306" s="370"/>
      <c r="AF306" s="370"/>
      <c r="AG306" s="370"/>
    </row>
    <row r="307" spans="4:33" s="372" customFormat="1" x14ac:dyDescent="0.25">
      <c r="D307" s="469"/>
      <c r="K307" s="470"/>
      <c r="T307" s="369"/>
      <c r="U307" s="369"/>
      <c r="V307" s="369"/>
      <c r="W307" s="369"/>
      <c r="X307" s="369"/>
      <c r="Y307" s="369"/>
      <c r="AC307" s="370"/>
      <c r="AD307" s="371"/>
      <c r="AE307" s="370"/>
      <c r="AF307" s="370"/>
      <c r="AG307" s="370"/>
    </row>
    <row r="308" spans="4:33" s="372" customFormat="1" x14ac:dyDescent="0.25">
      <c r="D308" s="469"/>
      <c r="K308" s="470"/>
      <c r="T308" s="369"/>
      <c r="U308" s="369"/>
      <c r="V308" s="369"/>
      <c r="W308" s="369"/>
      <c r="X308" s="369"/>
      <c r="Y308" s="369"/>
      <c r="AC308" s="370"/>
      <c r="AD308" s="371"/>
      <c r="AE308" s="370"/>
      <c r="AF308" s="370"/>
      <c r="AG308" s="370"/>
    </row>
    <row r="309" spans="4:33" s="372" customFormat="1" x14ac:dyDescent="0.25">
      <c r="D309" s="469"/>
      <c r="K309" s="470"/>
      <c r="T309" s="369"/>
      <c r="U309" s="369"/>
      <c r="V309" s="369"/>
      <c r="W309" s="369"/>
      <c r="X309" s="369"/>
      <c r="Y309" s="369"/>
      <c r="AC309" s="370"/>
      <c r="AD309" s="371"/>
      <c r="AE309" s="370"/>
      <c r="AF309" s="370"/>
      <c r="AG309" s="370"/>
    </row>
    <row r="310" spans="4:33" s="372" customFormat="1" x14ac:dyDescent="0.25">
      <c r="D310" s="469"/>
      <c r="K310" s="470"/>
      <c r="T310" s="369"/>
      <c r="U310" s="369"/>
      <c r="V310" s="369"/>
      <c r="W310" s="369"/>
      <c r="X310" s="369"/>
      <c r="Y310" s="369"/>
      <c r="AC310" s="370"/>
      <c r="AD310" s="371"/>
      <c r="AE310" s="370"/>
      <c r="AF310" s="370"/>
      <c r="AG310" s="370"/>
    </row>
    <row r="311" spans="4:33" s="372" customFormat="1" x14ac:dyDescent="0.25">
      <c r="D311" s="469"/>
      <c r="K311" s="470"/>
      <c r="T311" s="369"/>
      <c r="U311" s="369"/>
      <c r="V311" s="369"/>
      <c r="W311" s="369"/>
      <c r="X311" s="369"/>
      <c r="Y311" s="369"/>
      <c r="AC311" s="370"/>
      <c r="AD311" s="371"/>
      <c r="AE311" s="370"/>
      <c r="AF311" s="370"/>
      <c r="AG311" s="370"/>
    </row>
    <row r="312" spans="4:33" s="372" customFormat="1" x14ac:dyDescent="0.25">
      <c r="D312" s="469"/>
      <c r="K312" s="470"/>
      <c r="T312" s="369"/>
      <c r="U312" s="369"/>
      <c r="V312" s="369"/>
      <c r="W312" s="369"/>
      <c r="X312" s="369"/>
      <c r="Y312" s="369"/>
      <c r="AC312" s="370"/>
      <c r="AD312" s="371"/>
      <c r="AE312" s="370"/>
      <c r="AF312" s="370"/>
      <c r="AG312" s="370"/>
    </row>
    <row r="313" spans="4:33" s="372" customFormat="1" x14ac:dyDescent="0.25">
      <c r="D313" s="469"/>
      <c r="K313" s="470"/>
      <c r="T313" s="369"/>
      <c r="U313" s="369"/>
      <c r="V313" s="369"/>
      <c r="W313" s="369"/>
      <c r="X313" s="369"/>
      <c r="Y313" s="369"/>
      <c r="AC313" s="370"/>
      <c r="AD313" s="371"/>
      <c r="AE313" s="370"/>
      <c r="AF313" s="370"/>
      <c r="AG313" s="370"/>
    </row>
    <row r="314" spans="4:33" s="372" customFormat="1" x14ac:dyDescent="0.25">
      <c r="D314" s="469"/>
      <c r="K314" s="470"/>
      <c r="T314" s="369"/>
      <c r="U314" s="369"/>
      <c r="V314" s="369"/>
      <c r="W314" s="369"/>
      <c r="X314" s="369"/>
      <c r="Y314" s="369"/>
      <c r="AC314" s="370"/>
      <c r="AD314" s="371"/>
      <c r="AE314" s="370"/>
      <c r="AF314" s="370"/>
      <c r="AG314" s="370"/>
    </row>
    <row r="315" spans="4:33" s="372" customFormat="1" x14ac:dyDescent="0.25">
      <c r="D315" s="469"/>
      <c r="K315" s="470"/>
      <c r="T315" s="369"/>
      <c r="U315" s="369"/>
      <c r="V315" s="369"/>
      <c r="W315" s="369"/>
      <c r="X315" s="369"/>
      <c r="Y315" s="369"/>
      <c r="AC315" s="370"/>
      <c r="AD315" s="371"/>
      <c r="AE315" s="370"/>
      <c r="AF315" s="370"/>
      <c r="AG315" s="370"/>
    </row>
    <row r="316" spans="4:33" s="372" customFormat="1" x14ac:dyDescent="0.25">
      <c r="D316" s="469"/>
      <c r="K316" s="470"/>
      <c r="T316" s="369"/>
      <c r="U316" s="369"/>
      <c r="V316" s="369"/>
      <c r="W316" s="369"/>
      <c r="X316" s="369"/>
      <c r="Y316" s="369"/>
      <c r="AC316" s="370"/>
      <c r="AD316" s="371"/>
      <c r="AE316" s="370"/>
      <c r="AF316" s="370"/>
      <c r="AG316" s="370"/>
    </row>
    <row r="317" spans="4:33" s="372" customFormat="1" x14ac:dyDescent="0.25">
      <c r="D317" s="469"/>
      <c r="K317" s="470"/>
      <c r="T317" s="369"/>
      <c r="U317" s="369"/>
      <c r="V317" s="369"/>
      <c r="W317" s="369"/>
      <c r="X317" s="369"/>
      <c r="Y317" s="369"/>
      <c r="AC317" s="370"/>
      <c r="AD317" s="371"/>
      <c r="AE317" s="370"/>
      <c r="AF317" s="370"/>
      <c r="AG317" s="370"/>
    </row>
    <row r="318" spans="4:33" s="372" customFormat="1" x14ac:dyDescent="0.25">
      <c r="D318" s="469"/>
      <c r="K318" s="470"/>
      <c r="T318" s="369"/>
      <c r="U318" s="369"/>
      <c r="V318" s="369"/>
      <c r="W318" s="369"/>
      <c r="X318" s="369"/>
      <c r="Y318" s="369"/>
      <c r="AC318" s="370"/>
      <c r="AD318" s="371"/>
      <c r="AE318" s="370"/>
      <c r="AF318" s="370"/>
      <c r="AG318" s="370"/>
    </row>
    <row r="319" spans="4:33" s="372" customFormat="1" x14ac:dyDescent="0.25">
      <c r="D319" s="469"/>
      <c r="K319" s="470"/>
      <c r="T319" s="369"/>
      <c r="U319" s="369"/>
      <c r="V319" s="369"/>
      <c r="W319" s="369"/>
      <c r="X319" s="369"/>
      <c r="Y319" s="369"/>
      <c r="AC319" s="370"/>
      <c r="AD319" s="371"/>
      <c r="AE319" s="370"/>
      <c r="AF319" s="370"/>
      <c r="AG319" s="370"/>
    </row>
    <row r="320" spans="4:33" s="372" customFormat="1" x14ac:dyDescent="0.25">
      <c r="D320" s="469"/>
      <c r="K320" s="470"/>
      <c r="T320" s="369"/>
      <c r="U320" s="369"/>
      <c r="V320" s="369"/>
      <c r="W320" s="369"/>
      <c r="X320" s="369"/>
      <c r="Y320" s="369"/>
      <c r="AC320" s="370"/>
      <c r="AD320" s="371"/>
      <c r="AE320" s="370"/>
      <c r="AF320" s="370"/>
      <c r="AG320" s="370"/>
    </row>
    <row r="321" spans="4:33" s="372" customFormat="1" x14ac:dyDescent="0.25">
      <c r="D321" s="469"/>
      <c r="K321" s="470"/>
      <c r="T321" s="369"/>
      <c r="U321" s="369"/>
      <c r="V321" s="369"/>
      <c r="W321" s="369"/>
      <c r="X321" s="369"/>
      <c r="Y321" s="369"/>
      <c r="AC321" s="370"/>
      <c r="AD321" s="371"/>
      <c r="AE321" s="370"/>
      <c r="AF321" s="370"/>
      <c r="AG321" s="370"/>
    </row>
    <row r="322" spans="4:33" s="372" customFormat="1" x14ac:dyDescent="0.25">
      <c r="D322" s="469"/>
      <c r="K322" s="470"/>
      <c r="T322" s="369"/>
      <c r="U322" s="369"/>
      <c r="V322" s="369"/>
      <c r="W322" s="369"/>
      <c r="X322" s="369"/>
      <c r="Y322" s="369"/>
      <c r="AC322" s="370"/>
      <c r="AD322" s="371"/>
      <c r="AE322" s="370"/>
      <c r="AF322" s="370"/>
      <c r="AG322" s="370"/>
    </row>
    <row r="323" spans="4:33" s="372" customFormat="1" x14ac:dyDescent="0.25">
      <c r="D323" s="469"/>
      <c r="K323" s="470"/>
      <c r="T323" s="369"/>
      <c r="U323" s="369"/>
      <c r="V323" s="369"/>
      <c r="W323" s="369"/>
      <c r="X323" s="369"/>
      <c r="Y323" s="369"/>
      <c r="AC323" s="370"/>
      <c r="AD323" s="371"/>
      <c r="AE323" s="370"/>
      <c r="AF323" s="370"/>
      <c r="AG323" s="370"/>
    </row>
    <row r="324" spans="4:33" s="372" customFormat="1" x14ac:dyDescent="0.25">
      <c r="D324" s="469"/>
      <c r="K324" s="470"/>
      <c r="T324" s="369"/>
      <c r="U324" s="369"/>
      <c r="V324" s="369"/>
      <c r="W324" s="369"/>
      <c r="X324" s="369"/>
      <c r="Y324" s="369"/>
      <c r="AC324" s="370"/>
      <c r="AD324" s="371"/>
      <c r="AE324" s="370"/>
      <c r="AF324" s="370"/>
      <c r="AG324" s="370"/>
    </row>
    <row r="325" spans="4:33" s="372" customFormat="1" x14ac:dyDescent="0.25">
      <c r="D325" s="469"/>
      <c r="K325" s="470"/>
      <c r="T325" s="369"/>
      <c r="U325" s="369"/>
      <c r="V325" s="369"/>
      <c r="W325" s="369"/>
      <c r="X325" s="369"/>
      <c r="Y325" s="369"/>
      <c r="AC325" s="370"/>
      <c r="AD325" s="371"/>
      <c r="AE325" s="370"/>
      <c r="AF325" s="370"/>
      <c r="AG325" s="370"/>
    </row>
    <row r="326" spans="4:33" s="372" customFormat="1" x14ac:dyDescent="0.25">
      <c r="D326" s="469"/>
      <c r="K326" s="470"/>
      <c r="T326" s="369"/>
      <c r="U326" s="369"/>
      <c r="V326" s="369"/>
      <c r="W326" s="369"/>
      <c r="X326" s="369"/>
      <c r="Y326" s="369"/>
      <c r="AC326" s="370"/>
      <c r="AD326" s="371"/>
      <c r="AE326" s="370"/>
      <c r="AF326" s="370"/>
      <c r="AG326" s="370"/>
    </row>
    <row r="327" spans="4:33" s="372" customFormat="1" x14ac:dyDescent="0.25">
      <c r="D327" s="469"/>
      <c r="K327" s="470"/>
      <c r="T327" s="369"/>
      <c r="U327" s="369"/>
      <c r="V327" s="369"/>
      <c r="W327" s="369"/>
      <c r="X327" s="369"/>
      <c r="Y327" s="369"/>
      <c r="AC327" s="370"/>
      <c r="AD327" s="371"/>
      <c r="AE327" s="370"/>
      <c r="AF327" s="370"/>
      <c r="AG327" s="370"/>
    </row>
    <row r="328" spans="4:33" s="372" customFormat="1" x14ac:dyDescent="0.25">
      <c r="D328" s="469"/>
      <c r="K328" s="470"/>
      <c r="T328" s="369"/>
      <c r="U328" s="369"/>
      <c r="V328" s="369"/>
      <c r="W328" s="369"/>
      <c r="X328" s="369"/>
      <c r="Y328" s="369"/>
      <c r="AC328" s="370"/>
      <c r="AD328" s="371"/>
      <c r="AE328" s="370"/>
      <c r="AF328" s="370"/>
      <c r="AG328" s="370"/>
    </row>
    <row r="329" spans="4:33" s="372" customFormat="1" x14ac:dyDescent="0.25">
      <c r="D329" s="469"/>
      <c r="K329" s="470"/>
      <c r="T329" s="369"/>
      <c r="U329" s="369"/>
      <c r="V329" s="369"/>
      <c r="W329" s="369"/>
      <c r="X329" s="369"/>
      <c r="Y329" s="369"/>
      <c r="AC329" s="370"/>
      <c r="AD329" s="371"/>
      <c r="AE329" s="370"/>
      <c r="AF329" s="370"/>
      <c r="AG329" s="370"/>
    </row>
    <row r="330" spans="4:33" s="372" customFormat="1" x14ac:dyDescent="0.25">
      <c r="D330" s="469"/>
      <c r="K330" s="470"/>
      <c r="T330" s="369"/>
      <c r="U330" s="369"/>
      <c r="V330" s="369"/>
      <c r="W330" s="369"/>
      <c r="X330" s="369"/>
      <c r="Y330" s="369"/>
      <c r="AC330" s="370"/>
      <c r="AD330" s="371"/>
      <c r="AE330" s="370"/>
      <c r="AF330" s="370"/>
      <c r="AG330" s="370"/>
    </row>
    <row r="331" spans="4:33" s="372" customFormat="1" x14ac:dyDescent="0.25">
      <c r="D331" s="469"/>
      <c r="K331" s="470"/>
      <c r="T331" s="369"/>
      <c r="U331" s="369"/>
      <c r="V331" s="369"/>
      <c r="W331" s="369"/>
      <c r="X331" s="369"/>
      <c r="Y331" s="369"/>
      <c r="AC331" s="370"/>
      <c r="AD331" s="371"/>
      <c r="AE331" s="370"/>
      <c r="AF331" s="370"/>
      <c r="AG331" s="370"/>
    </row>
    <row r="332" spans="4:33" s="372" customFormat="1" x14ac:dyDescent="0.25">
      <c r="D332" s="469"/>
      <c r="K332" s="470"/>
      <c r="T332" s="369"/>
      <c r="U332" s="369"/>
      <c r="V332" s="369"/>
      <c r="W332" s="369"/>
      <c r="X332" s="369"/>
      <c r="Y332" s="369"/>
      <c r="AC332" s="370"/>
      <c r="AD332" s="371"/>
      <c r="AE332" s="370"/>
      <c r="AF332" s="370"/>
      <c r="AG332" s="370"/>
    </row>
    <row r="333" spans="4:33" s="372" customFormat="1" x14ac:dyDescent="0.25">
      <c r="D333" s="469"/>
      <c r="K333" s="470"/>
      <c r="T333" s="369"/>
      <c r="U333" s="369"/>
      <c r="V333" s="369"/>
      <c r="W333" s="369"/>
      <c r="X333" s="369"/>
      <c r="Y333" s="369"/>
      <c r="AC333" s="370"/>
      <c r="AD333" s="371"/>
      <c r="AE333" s="370"/>
      <c r="AF333" s="370"/>
      <c r="AG333" s="370"/>
    </row>
    <row r="334" spans="4:33" s="372" customFormat="1" x14ac:dyDescent="0.25">
      <c r="D334" s="469"/>
      <c r="K334" s="470"/>
      <c r="T334" s="369"/>
      <c r="U334" s="369"/>
      <c r="V334" s="369"/>
      <c r="W334" s="369"/>
      <c r="X334" s="369"/>
      <c r="Y334" s="369"/>
      <c r="AC334" s="370"/>
      <c r="AD334" s="371"/>
      <c r="AE334" s="370"/>
      <c r="AF334" s="370"/>
      <c r="AG334" s="370"/>
    </row>
    <row r="335" spans="4:33" s="372" customFormat="1" x14ac:dyDescent="0.25">
      <c r="D335" s="469"/>
      <c r="K335" s="470"/>
      <c r="T335" s="369"/>
      <c r="U335" s="369"/>
      <c r="V335" s="369"/>
      <c r="W335" s="369"/>
      <c r="X335" s="369"/>
      <c r="Y335" s="369"/>
      <c r="AC335" s="370"/>
      <c r="AD335" s="371"/>
      <c r="AE335" s="370"/>
      <c r="AF335" s="370"/>
      <c r="AG335" s="370"/>
    </row>
    <row r="336" spans="4:33" s="372" customFormat="1" x14ac:dyDescent="0.25">
      <c r="D336" s="469"/>
      <c r="K336" s="470"/>
      <c r="T336" s="369"/>
      <c r="U336" s="369"/>
      <c r="V336" s="369"/>
      <c r="W336" s="369"/>
      <c r="X336" s="369"/>
      <c r="Y336" s="369"/>
      <c r="AC336" s="370"/>
      <c r="AD336" s="371"/>
      <c r="AE336" s="370"/>
      <c r="AF336" s="370"/>
      <c r="AG336" s="370"/>
    </row>
    <row r="337" spans="4:33" s="372" customFormat="1" x14ac:dyDescent="0.25">
      <c r="D337" s="469"/>
      <c r="K337" s="470"/>
      <c r="T337" s="369"/>
      <c r="U337" s="369"/>
      <c r="V337" s="369"/>
      <c r="W337" s="369"/>
      <c r="X337" s="369"/>
      <c r="Y337" s="369"/>
      <c r="AC337" s="370"/>
      <c r="AD337" s="371"/>
      <c r="AE337" s="370"/>
      <c r="AF337" s="370"/>
      <c r="AG337" s="370"/>
    </row>
    <row r="338" spans="4:33" s="372" customFormat="1" x14ac:dyDescent="0.25">
      <c r="D338" s="469"/>
      <c r="K338" s="470"/>
      <c r="T338" s="369"/>
      <c r="U338" s="369"/>
      <c r="V338" s="369"/>
      <c r="W338" s="369"/>
      <c r="X338" s="369"/>
      <c r="Y338" s="369"/>
      <c r="AC338" s="370"/>
      <c r="AD338" s="371"/>
      <c r="AE338" s="370"/>
      <c r="AF338" s="370"/>
      <c r="AG338" s="370"/>
    </row>
    <row r="339" spans="4:33" s="372" customFormat="1" x14ac:dyDescent="0.25">
      <c r="D339" s="469"/>
      <c r="K339" s="470"/>
      <c r="T339" s="369"/>
      <c r="U339" s="369"/>
      <c r="V339" s="369"/>
      <c r="W339" s="369"/>
      <c r="X339" s="369"/>
      <c r="Y339" s="369"/>
      <c r="AC339" s="370"/>
      <c r="AD339" s="371"/>
      <c r="AE339" s="370"/>
      <c r="AF339" s="370"/>
      <c r="AG339" s="370"/>
    </row>
    <row r="340" spans="4:33" s="372" customFormat="1" x14ac:dyDescent="0.25">
      <c r="D340" s="469"/>
      <c r="K340" s="470"/>
      <c r="T340" s="369"/>
      <c r="U340" s="369"/>
      <c r="V340" s="369"/>
      <c r="W340" s="369"/>
      <c r="X340" s="369"/>
      <c r="Y340" s="369"/>
      <c r="AC340" s="370"/>
      <c r="AD340" s="371"/>
      <c r="AE340" s="370"/>
      <c r="AF340" s="370"/>
      <c r="AG340" s="370"/>
    </row>
    <row r="341" spans="4:33" s="372" customFormat="1" x14ac:dyDescent="0.25">
      <c r="D341" s="469"/>
      <c r="K341" s="470"/>
      <c r="T341" s="369"/>
      <c r="U341" s="369"/>
      <c r="V341" s="369"/>
      <c r="W341" s="369"/>
      <c r="X341" s="369"/>
      <c r="Y341" s="369"/>
      <c r="AC341" s="370"/>
      <c r="AD341" s="371"/>
      <c r="AE341" s="370"/>
      <c r="AF341" s="370"/>
      <c r="AG341" s="370"/>
    </row>
    <row r="342" spans="4:33" s="372" customFormat="1" x14ac:dyDescent="0.25">
      <c r="D342" s="469"/>
      <c r="K342" s="470"/>
      <c r="T342" s="369"/>
      <c r="U342" s="369"/>
      <c r="V342" s="369"/>
      <c r="W342" s="369"/>
      <c r="X342" s="369"/>
      <c r="Y342" s="369"/>
      <c r="AC342" s="370"/>
      <c r="AD342" s="371"/>
      <c r="AE342" s="370"/>
      <c r="AF342" s="370"/>
      <c r="AG342" s="370"/>
    </row>
    <row r="343" spans="4:33" s="372" customFormat="1" x14ac:dyDescent="0.25">
      <c r="D343" s="469"/>
      <c r="K343" s="470"/>
      <c r="T343" s="369"/>
      <c r="U343" s="369"/>
      <c r="V343" s="369"/>
      <c r="W343" s="369"/>
      <c r="X343" s="369"/>
      <c r="Y343" s="369"/>
      <c r="AC343" s="370"/>
      <c r="AD343" s="371"/>
      <c r="AE343" s="370"/>
      <c r="AF343" s="370"/>
      <c r="AG343" s="370"/>
    </row>
    <row r="344" spans="4:33" s="372" customFormat="1" x14ac:dyDescent="0.25">
      <c r="D344" s="469"/>
      <c r="K344" s="470"/>
      <c r="T344" s="369"/>
      <c r="U344" s="369"/>
      <c r="V344" s="369"/>
      <c r="W344" s="369"/>
      <c r="X344" s="369"/>
      <c r="Y344" s="369"/>
      <c r="AC344" s="370"/>
      <c r="AD344" s="371"/>
      <c r="AE344" s="370"/>
      <c r="AF344" s="370"/>
      <c r="AG344" s="370"/>
    </row>
    <row r="345" spans="4:33" s="372" customFormat="1" x14ac:dyDescent="0.25">
      <c r="D345" s="469"/>
      <c r="K345" s="470"/>
      <c r="T345" s="369"/>
      <c r="U345" s="369"/>
      <c r="V345" s="369"/>
      <c r="W345" s="369"/>
      <c r="X345" s="369"/>
      <c r="Y345" s="369"/>
      <c r="AC345" s="370"/>
      <c r="AD345" s="371"/>
      <c r="AE345" s="370"/>
      <c r="AF345" s="370"/>
      <c r="AG345" s="370"/>
    </row>
    <row r="346" spans="4:33" s="372" customFormat="1" x14ac:dyDescent="0.25">
      <c r="D346" s="469"/>
      <c r="K346" s="470"/>
      <c r="T346" s="369"/>
      <c r="U346" s="369"/>
      <c r="V346" s="369"/>
      <c r="W346" s="369"/>
      <c r="X346" s="369"/>
      <c r="Y346" s="369"/>
      <c r="AC346" s="370"/>
      <c r="AD346" s="371"/>
      <c r="AE346" s="370"/>
      <c r="AF346" s="370"/>
      <c r="AG346" s="370"/>
    </row>
    <row r="347" spans="4:33" s="372" customFormat="1" x14ac:dyDescent="0.25">
      <c r="D347" s="469"/>
      <c r="K347" s="470"/>
      <c r="T347" s="369"/>
      <c r="U347" s="369"/>
      <c r="V347" s="369"/>
      <c r="W347" s="369"/>
      <c r="X347" s="369"/>
      <c r="Y347" s="369"/>
      <c r="AC347" s="370"/>
      <c r="AD347" s="371"/>
      <c r="AE347" s="370"/>
      <c r="AF347" s="370"/>
      <c r="AG347" s="370"/>
    </row>
    <row r="348" spans="4:33" s="372" customFormat="1" x14ac:dyDescent="0.25">
      <c r="D348" s="469"/>
      <c r="K348" s="470"/>
      <c r="T348" s="369"/>
      <c r="U348" s="369"/>
      <c r="V348" s="369"/>
      <c r="W348" s="369"/>
      <c r="X348" s="369"/>
      <c r="Y348" s="369"/>
      <c r="AC348" s="370"/>
      <c r="AD348" s="371"/>
      <c r="AE348" s="370"/>
      <c r="AF348" s="370"/>
      <c r="AG348" s="370"/>
    </row>
    <row r="349" spans="4:33" s="372" customFormat="1" x14ac:dyDescent="0.25">
      <c r="D349" s="469"/>
      <c r="K349" s="470"/>
      <c r="T349" s="369"/>
      <c r="U349" s="369"/>
      <c r="V349" s="369"/>
      <c r="W349" s="369"/>
      <c r="X349" s="369"/>
      <c r="Y349" s="369"/>
      <c r="AC349" s="370"/>
      <c r="AD349" s="371"/>
      <c r="AE349" s="370"/>
      <c r="AF349" s="370"/>
      <c r="AG349" s="370"/>
    </row>
    <row r="350" spans="4:33" s="372" customFormat="1" x14ac:dyDescent="0.25">
      <c r="D350" s="469"/>
      <c r="K350" s="470"/>
      <c r="T350" s="369"/>
      <c r="U350" s="369"/>
      <c r="V350" s="369"/>
      <c r="W350" s="369"/>
      <c r="X350" s="369"/>
      <c r="Y350" s="369"/>
      <c r="AC350" s="370"/>
      <c r="AD350" s="371"/>
      <c r="AE350" s="370"/>
      <c r="AF350" s="370"/>
      <c r="AG350" s="370"/>
    </row>
    <row r="351" spans="4:33" s="372" customFormat="1" x14ac:dyDescent="0.25">
      <c r="D351" s="469"/>
      <c r="K351" s="470"/>
      <c r="T351" s="369"/>
      <c r="U351" s="369"/>
      <c r="V351" s="369"/>
      <c r="W351" s="369"/>
      <c r="X351" s="369"/>
      <c r="Y351" s="369"/>
      <c r="AC351" s="370"/>
      <c r="AD351" s="371"/>
      <c r="AE351" s="370"/>
      <c r="AF351" s="370"/>
      <c r="AG351" s="370"/>
    </row>
    <row r="352" spans="4:33" s="372" customFormat="1" x14ac:dyDescent="0.25">
      <c r="D352" s="469"/>
      <c r="K352" s="470"/>
      <c r="T352" s="369"/>
      <c r="U352" s="369"/>
      <c r="V352" s="369"/>
      <c r="W352" s="369"/>
      <c r="X352" s="369"/>
      <c r="Y352" s="369"/>
      <c r="AC352" s="370"/>
      <c r="AD352" s="371"/>
      <c r="AE352" s="370"/>
      <c r="AF352" s="370"/>
      <c r="AG352" s="370"/>
    </row>
    <row r="353" spans="4:33" s="372" customFormat="1" x14ac:dyDescent="0.25">
      <c r="D353" s="469"/>
      <c r="K353" s="470"/>
      <c r="T353" s="369"/>
      <c r="U353" s="369"/>
      <c r="V353" s="369"/>
      <c r="W353" s="369"/>
      <c r="X353" s="369"/>
      <c r="Y353" s="369"/>
      <c r="AC353" s="370"/>
      <c r="AD353" s="371"/>
      <c r="AE353" s="370"/>
      <c r="AF353" s="370"/>
      <c r="AG353" s="370"/>
    </row>
    <row r="354" spans="4:33" s="372" customFormat="1" x14ac:dyDescent="0.25">
      <c r="D354" s="469"/>
      <c r="K354" s="470"/>
      <c r="T354" s="369"/>
      <c r="U354" s="369"/>
      <c r="V354" s="369"/>
      <c r="W354" s="369"/>
      <c r="X354" s="369"/>
      <c r="Y354" s="369"/>
      <c r="AC354" s="370"/>
      <c r="AD354" s="371"/>
      <c r="AE354" s="370"/>
      <c r="AF354" s="370"/>
      <c r="AG354" s="370"/>
    </row>
    <row r="355" spans="4:33" s="372" customFormat="1" x14ac:dyDescent="0.25">
      <c r="D355" s="469"/>
      <c r="K355" s="470"/>
      <c r="T355" s="369"/>
      <c r="U355" s="369"/>
      <c r="V355" s="369"/>
      <c r="W355" s="369"/>
      <c r="X355" s="369"/>
      <c r="Y355" s="369"/>
      <c r="AC355" s="370"/>
      <c r="AD355" s="371"/>
      <c r="AE355" s="370"/>
      <c r="AF355" s="370"/>
      <c r="AG355" s="370"/>
    </row>
    <row r="356" spans="4:33" s="372" customFormat="1" x14ac:dyDescent="0.25">
      <c r="D356" s="469"/>
      <c r="K356" s="470"/>
      <c r="T356" s="369"/>
      <c r="U356" s="369"/>
      <c r="V356" s="369"/>
      <c r="W356" s="369"/>
      <c r="X356" s="369"/>
      <c r="Y356" s="369"/>
      <c r="AC356" s="370"/>
      <c r="AD356" s="371"/>
      <c r="AE356" s="370"/>
      <c r="AF356" s="370"/>
      <c r="AG356" s="370"/>
    </row>
    <row r="357" spans="4:33" s="372" customFormat="1" x14ac:dyDescent="0.25">
      <c r="D357" s="469"/>
      <c r="K357" s="470"/>
      <c r="T357" s="369"/>
      <c r="U357" s="369"/>
      <c r="V357" s="369"/>
      <c r="W357" s="369"/>
      <c r="X357" s="369"/>
      <c r="Y357" s="369"/>
      <c r="AC357" s="370"/>
      <c r="AD357" s="371"/>
      <c r="AE357" s="370"/>
      <c r="AF357" s="370"/>
      <c r="AG357" s="370"/>
    </row>
    <row r="358" spans="4:33" s="372" customFormat="1" x14ac:dyDescent="0.25">
      <c r="D358" s="469"/>
      <c r="K358" s="470"/>
      <c r="T358" s="369"/>
      <c r="U358" s="369"/>
      <c r="V358" s="369"/>
      <c r="W358" s="369"/>
      <c r="X358" s="369"/>
      <c r="Y358" s="369"/>
      <c r="AC358" s="370"/>
      <c r="AD358" s="371"/>
      <c r="AE358" s="370"/>
      <c r="AF358" s="370"/>
      <c r="AG358" s="370"/>
    </row>
    <row r="359" spans="4:33" s="372" customFormat="1" x14ac:dyDescent="0.25">
      <c r="D359" s="469"/>
      <c r="K359" s="470"/>
      <c r="T359" s="369"/>
      <c r="U359" s="369"/>
      <c r="V359" s="369"/>
      <c r="W359" s="369"/>
      <c r="X359" s="369"/>
      <c r="Y359" s="369"/>
      <c r="AC359" s="370"/>
      <c r="AD359" s="371"/>
      <c r="AE359" s="370"/>
      <c r="AF359" s="370"/>
      <c r="AG359" s="370"/>
    </row>
    <row r="360" spans="4:33" s="372" customFormat="1" x14ac:dyDescent="0.25">
      <c r="D360" s="469"/>
      <c r="K360" s="470"/>
      <c r="T360" s="369"/>
      <c r="U360" s="369"/>
      <c r="V360" s="369"/>
      <c r="W360" s="369"/>
      <c r="X360" s="369"/>
      <c r="Y360" s="369"/>
      <c r="AC360" s="370"/>
      <c r="AD360" s="371"/>
      <c r="AE360" s="370"/>
      <c r="AF360" s="370"/>
      <c r="AG360" s="370"/>
    </row>
    <row r="361" spans="4:33" s="372" customFormat="1" x14ac:dyDescent="0.25">
      <c r="D361" s="469"/>
      <c r="K361" s="470"/>
      <c r="T361" s="369"/>
      <c r="U361" s="369"/>
      <c r="V361" s="369"/>
      <c r="W361" s="369"/>
      <c r="X361" s="369"/>
      <c r="Y361" s="369"/>
      <c r="AC361" s="370"/>
      <c r="AD361" s="371"/>
      <c r="AE361" s="370"/>
      <c r="AF361" s="370"/>
      <c r="AG361" s="370"/>
    </row>
    <row r="362" spans="4:33" s="372" customFormat="1" x14ac:dyDescent="0.25">
      <c r="D362" s="469"/>
      <c r="K362" s="470"/>
      <c r="T362" s="369"/>
      <c r="U362" s="369"/>
      <c r="V362" s="369"/>
      <c r="W362" s="369"/>
      <c r="X362" s="369"/>
      <c r="Y362" s="369"/>
      <c r="AC362" s="370"/>
      <c r="AD362" s="371"/>
      <c r="AE362" s="370"/>
      <c r="AF362" s="370"/>
      <c r="AG362" s="370"/>
    </row>
    <row r="363" spans="4:33" s="372" customFormat="1" x14ac:dyDescent="0.25">
      <c r="D363" s="469"/>
      <c r="K363" s="470"/>
      <c r="T363" s="369"/>
      <c r="U363" s="369"/>
      <c r="V363" s="369"/>
      <c r="W363" s="369"/>
      <c r="X363" s="369"/>
      <c r="Y363" s="369"/>
      <c r="AC363" s="370"/>
      <c r="AD363" s="371"/>
      <c r="AE363" s="370"/>
      <c r="AF363" s="370"/>
      <c r="AG363" s="370"/>
    </row>
    <row r="364" spans="4:33" s="372" customFormat="1" x14ac:dyDescent="0.25">
      <c r="D364" s="469"/>
      <c r="K364" s="470"/>
      <c r="T364" s="369"/>
      <c r="U364" s="369"/>
      <c r="V364" s="369"/>
      <c r="W364" s="369"/>
      <c r="X364" s="369"/>
      <c r="Y364" s="369"/>
      <c r="AC364" s="370"/>
      <c r="AD364" s="371"/>
      <c r="AE364" s="370"/>
      <c r="AF364" s="370"/>
      <c r="AG364" s="370"/>
    </row>
    <row r="365" spans="4:33" s="372" customFormat="1" x14ac:dyDescent="0.25">
      <c r="D365" s="469"/>
      <c r="K365" s="470"/>
      <c r="T365" s="369"/>
      <c r="U365" s="369"/>
      <c r="V365" s="369"/>
      <c r="W365" s="369"/>
      <c r="X365" s="369"/>
      <c r="Y365" s="369"/>
      <c r="AC365" s="370"/>
      <c r="AD365" s="371"/>
      <c r="AE365" s="370"/>
      <c r="AF365" s="370"/>
      <c r="AG365" s="370"/>
    </row>
    <row r="366" spans="4:33" s="372" customFormat="1" x14ac:dyDescent="0.25">
      <c r="D366" s="469"/>
      <c r="K366" s="470"/>
      <c r="T366" s="369"/>
      <c r="U366" s="369"/>
      <c r="V366" s="369"/>
      <c r="W366" s="369"/>
      <c r="X366" s="369"/>
      <c r="Y366" s="369"/>
      <c r="AC366" s="370"/>
      <c r="AD366" s="371"/>
      <c r="AE366" s="370"/>
      <c r="AF366" s="370"/>
      <c r="AG366" s="370"/>
    </row>
    <row r="367" spans="4:33" s="372" customFormat="1" x14ac:dyDescent="0.25">
      <c r="D367" s="469"/>
      <c r="K367" s="470"/>
      <c r="T367" s="369"/>
      <c r="U367" s="369"/>
      <c r="V367" s="369"/>
      <c r="W367" s="369"/>
      <c r="X367" s="369"/>
      <c r="Y367" s="369"/>
      <c r="AC367" s="370"/>
      <c r="AD367" s="371"/>
      <c r="AE367" s="370"/>
      <c r="AF367" s="370"/>
      <c r="AG367" s="370"/>
    </row>
    <row r="368" spans="4:33" s="372" customFormat="1" x14ac:dyDescent="0.25">
      <c r="D368" s="469"/>
      <c r="K368" s="470"/>
      <c r="T368" s="369"/>
      <c r="U368" s="369"/>
      <c r="V368" s="369"/>
      <c r="W368" s="369"/>
      <c r="X368" s="369"/>
      <c r="Y368" s="369"/>
      <c r="AC368" s="370"/>
      <c r="AD368" s="371"/>
      <c r="AE368" s="370"/>
      <c r="AF368" s="370"/>
      <c r="AG368" s="370"/>
    </row>
    <row r="369" spans="4:33" s="372" customFormat="1" x14ac:dyDescent="0.25">
      <c r="D369" s="469"/>
      <c r="K369" s="470"/>
      <c r="T369" s="369"/>
      <c r="U369" s="369"/>
      <c r="V369" s="369"/>
      <c r="W369" s="369"/>
      <c r="X369" s="369"/>
      <c r="Y369" s="369"/>
      <c r="AC369" s="370"/>
      <c r="AD369" s="371"/>
      <c r="AE369" s="370"/>
      <c r="AF369" s="370"/>
      <c r="AG369" s="370"/>
    </row>
    <row r="370" spans="4:33" s="372" customFormat="1" x14ac:dyDescent="0.25">
      <c r="D370" s="469"/>
      <c r="K370" s="470"/>
      <c r="T370" s="369"/>
      <c r="U370" s="369"/>
      <c r="V370" s="369"/>
      <c r="W370" s="369"/>
      <c r="X370" s="369"/>
      <c r="Y370" s="369"/>
      <c r="AC370" s="370"/>
      <c r="AD370" s="371"/>
      <c r="AE370" s="370"/>
      <c r="AF370" s="370"/>
      <c r="AG370" s="370"/>
    </row>
    <row r="371" spans="4:33" s="372" customFormat="1" x14ac:dyDescent="0.25">
      <c r="D371" s="469"/>
      <c r="K371" s="470"/>
      <c r="T371" s="369"/>
      <c r="U371" s="369"/>
      <c r="V371" s="369"/>
      <c r="W371" s="369"/>
      <c r="X371" s="369"/>
      <c r="Y371" s="369"/>
      <c r="AC371" s="370"/>
      <c r="AD371" s="371"/>
      <c r="AE371" s="370"/>
      <c r="AF371" s="370"/>
      <c r="AG371" s="370"/>
    </row>
    <row r="372" spans="4:33" s="372" customFormat="1" x14ac:dyDescent="0.25">
      <c r="D372" s="469"/>
      <c r="K372" s="470"/>
      <c r="T372" s="369"/>
      <c r="U372" s="369"/>
      <c r="V372" s="369"/>
      <c r="W372" s="369"/>
      <c r="X372" s="369"/>
      <c r="Y372" s="369"/>
      <c r="AC372" s="370"/>
      <c r="AD372" s="371"/>
      <c r="AE372" s="370"/>
      <c r="AF372" s="370"/>
      <c r="AG372" s="370"/>
    </row>
    <row r="373" spans="4:33" s="372" customFormat="1" x14ac:dyDescent="0.25">
      <c r="D373" s="469"/>
      <c r="K373" s="470"/>
      <c r="T373" s="369"/>
      <c r="U373" s="369"/>
      <c r="V373" s="369"/>
      <c r="W373" s="369"/>
      <c r="X373" s="369"/>
      <c r="Y373" s="369"/>
      <c r="AC373" s="370"/>
      <c r="AD373" s="371"/>
      <c r="AE373" s="370"/>
      <c r="AF373" s="370"/>
      <c r="AG373" s="370"/>
    </row>
    <row r="374" spans="4:33" s="372" customFormat="1" x14ac:dyDescent="0.25">
      <c r="D374" s="469"/>
      <c r="K374" s="470"/>
      <c r="T374" s="369"/>
      <c r="U374" s="369"/>
      <c r="V374" s="369"/>
      <c r="W374" s="369"/>
      <c r="X374" s="369"/>
      <c r="Y374" s="369"/>
      <c r="AC374" s="370"/>
      <c r="AD374" s="371"/>
      <c r="AE374" s="370"/>
      <c r="AF374" s="370"/>
      <c r="AG374" s="370"/>
    </row>
    <row r="375" spans="4:33" s="372" customFormat="1" x14ac:dyDescent="0.25">
      <c r="D375" s="469"/>
      <c r="K375" s="470"/>
      <c r="T375" s="369"/>
      <c r="U375" s="369"/>
      <c r="V375" s="369"/>
      <c r="W375" s="369"/>
      <c r="X375" s="369"/>
      <c r="Y375" s="369"/>
      <c r="AC375" s="370"/>
      <c r="AD375" s="371"/>
      <c r="AE375" s="370"/>
      <c r="AF375" s="370"/>
      <c r="AG375" s="370"/>
    </row>
    <row r="376" spans="4:33" s="372" customFormat="1" x14ac:dyDescent="0.25">
      <c r="D376" s="469"/>
      <c r="K376" s="470"/>
      <c r="T376" s="369"/>
      <c r="U376" s="369"/>
      <c r="V376" s="369"/>
      <c r="W376" s="369"/>
      <c r="X376" s="369"/>
      <c r="Y376" s="369"/>
      <c r="AC376" s="370"/>
      <c r="AD376" s="371"/>
      <c r="AE376" s="370"/>
      <c r="AF376" s="370"/>
      <c r="AG376" s="370"/>
    </row>
    <row r="377" spans="4:33" s="372" customFormat="1" x14ac:dyDescent="0.25">
      <c r="D377" s="469"/>
      <c r="K377" s="470"/>
      <c r="T377" s="369"/>
      <c r="U377" s="369"/>
      <c r="V377" s="369"/>
      <c r="W377" s="369"/>
      <c r="X377" s="369"/>
      <c r="Y377" s="369"/>
      <c r="AC377" s="370"/>
      <c r="AD377" s="371"/>
      <c r="AE377" s="370"/>
      <c r="AF377" s="370"/>
      <c r="AG377" s="370"/>
    </row>
    <row r="378" spans="4:33" s="372" customFormat="1" x14ac:dyDescent="0.25">
      <c r="D378" s="469"/>
      <c r="K378" s="470"/>
      <c r="T378" s="369"/>
      <c r="U378" s="369"/>
      <c r="V378" s="369"/>
      <c r="W378" s="369"/>
      <c r="X378" s="369"/>
      <c r="Y378" s="369"/>
      <c r="AC378" s="370"/>
      <c r="AD378" s="371"/>
      <c r="AE378" s="370"/>
      <c r="AF378" s="370"/>
      <c r="AG378" s="370"/>
    </row>
    <row r="379" spans="4:33" s="372" customFormat="1" x14ac:dyDescent="0.25">
      <c r="D379" s="469"/>
      <c r="K379" s="470"/>
      <c r="T379" s="369"/>
      <c r="U379" s="369"/>
      <c r="V379" s="369"/>
      <c r="W379" s="369"/>
      <c r="X379" s="369"/>
      <c r="Y379" s="369"/>
      <c r="AC379" s="370"/>
      <c r="AD379" s="371"/>
      <c r="AE379" s="370"/>
      <c r="AF379" s="370"/>
      <c r="AG379" s="370"/>
    </row>
    <row r="380" spans="4:33" s="372" customFormat="1" x14ac:dyDescent="0.25">
      <c r="D380" s="469"/>
      <c r="K380" s="470"/>
      <c r="T380" s="369"/>
      <c r="U380" s="369"/>
      <c r="V380" s="369"/>
      <c r="W380" s="369"/>
      <c r="X380" s="369"/>
      <c r="Y380" s="369"/>
      <c r="AC380" s="370"/>
      <c r="AD380" s="371"/>
      <c r="AE380" s="370"/>
      <c r="AF380" s="370"/>
      <c r="AG380" s="370"/>
    </row>
    <row r="381" spans="4:33" s="372" customFormat="1" x14ac:dyDescent="0.25">
      <c r="D381" s="469"/>
      <c r="K381" s="470"/>
      <c r="T381" s="369"/>
      <c r="U381" s="369"/>
      <c r="V381" s="369"/>
      <c r="W381" s="369"/>
      <c r="X381" s="369"/>
      <c r="Y381" s="369"/>
      <c r="AC381" s="370"/>
      <c r="AD381" s="371"/>
      <c r="AE381" s="370"/>
      <c r="AF381" s="370"/>
      <c r="AG381" s="370"/>
    </row>
    <row r="382" spans="4:33" s="372" customFormat="1" x14ac:dyDescent="0.25">
      <c r="D382" s="469"/>
      <c r="K382" s="470"/>
      <c r="T382" s="369"/>
      <c r="U382" s="369"/>
      <c r="V382" s="369"/>
      <c r="W382" s="369"/>
      <c r="X382" s="369"/>
      <c r="Y382" s="369"/>
      <c r="AC382" s="370"/>
      <c r="AD382" s="371"/>
      <c r="AE382" s="370"/>
      <c r="AF382" s="370"/>
      <c r="AG382" s="370"/>
    </row>
    <row r="383" spans="4:33" s="372" customFormat="1" x14ac:dyDescent="0.25">
      <c r="D383" s="469"/>
      <c r="K383" s="470"/>
      <c r="T383" s="369"/>
      <c r="U383" s="369"/>
      <c r="V383" s="369"/>
      <c r="W383" s="369"/>
      <c r="X383" s="369"/>
      <c r="Y383" s="369"/>
      <c r="AC383" s="370"/>
      <c r="AD383" s="371"/>
      <c r="AE383" s="370"/>
      <c r="AF383" s="370"/>
      <c r="AG383" s="370"/>
    </row>
    <row r="384" spans="4:33" s="372" customFormat="1" x14ac:dyDescent="0.25">
      <c r="D384" s="469"/>
      <c r="K384" s="470"/>
      <c r="T384" s="369"/>
      <c r="U384" s="369"/>
      <c r="V384" s="369"/>
      <c r="W384" s="369"/>
      <c r="X384" s="369"/>
      <c r="Y384" s="369"/>
      <c r="AC384" s="370"/>
      <c r="AD384" s="371"/>
      <c r="AE384" s="370"/>
      <c r="AF384" s="370"/>
      <c r="AG384" s="370"/>
    </row>
    <row r="385" spans="4:33" s="372" customFormat="1" x14ac:dyDescent="0.25">
      <c r="D385" s="469"/>
      <c r="K385" s="470"/>
      <c r="T385" s="369"/>
      <c r="U385" s="369"/>
      <c r="V385" s="369"/>
      <c r="W385" s="369"/>
      <c r="X385" s="369"/>
      <c r="Y385" s="369"/>
      <c r="AC385" s="370"/>
      <c r="AD385" s="371"/>
      <c r="AE385" s="370"/>
      <c r="AF385" s="370"/>
      <c r="AG385" s="370"/>
    </row>
    <row r="386" spans="4:33" s="372" customFormat="1" x14ac:dyDescent="0.25">
      <c r="D386" s="469"/>
      <c r="K386" s="470"/>
      <c r="T386" s="369"/>
      <c r="U386" s="369"/>
      <c r="V386" s="369"/>
      <c r="W386" s="369"/>
      <c r="X386" s="369"/>
      <c r="Y386" s="369"/>
      <c r="AC386" s="370"/>
      <c r="AD386" s="371"/>
      <c r="AE386" s="370"/>
      <c r="AF386" s="370"/>
      <c r="AG386" s="370"/>
    </row>
    <row r="387" spans="4:33" s="372" customFormat="1" x14ac:dyDescent="0.25">
      <c r="D387" s="469"/>
      <c r="K387" s="470"/>
      <c r="T387" s="369"/>
      <c r="U387" s="369"/>
      <c r="V387" s="369"/>
      <c r="W387" s="369"/>
      <c r="X387" s="369"/>
      <c r="Y387" s="369"/>
      <c r="AC387" s="370"/>
      <c r="AD387" s="371"/>
      <c r="AE387" s="370"/>
      <c r="AF387" s="370"/>
      <c r="AG387" s="370"/>
    </row>
    <row r="388" spans="4:33" s="372" customFormat="1" x14ac:dyDescent="0.25">
      <c r="D388" s="469"/>
      <c r="K388" s="470"/>
      <c r="T388" s="369"/>
      <c r="U388" s="369"/>
      <c r="V388" s="369"/>
      <c r="W388" s="369"/>
      <c r="X388" s="369"/>
      <c r="Y388" s="369"/>
      <c r="AC388" s="370"/>
      <c r="AD388" s="371"/>
      <c r="AE388" s="370"/>
      <c r="AF388" s="370"/>
      <c r="AG388" s="370"/>
    </row>
    <row r="389" spans="4:33" s="372" customFormat="1" x14ac:dyDescent="0.25">
      <c r="D389" s="469"/>
      <c r="K389" s="470"/>
      <c r="T389" s="369"/>
      <c r="U389" s="369"/>
      <c r="V389" s="369"/>
      <c r="W389" s="369"/>
      <c r="X389" s="369"/>
      <c r="Y389" s="369"/>
      <c r="AC389" s="370"/>
      <c r="AD389" s="371"/>
      <c r="AE389" s="370"/>
      <c r="AF389" s="370"/>
      <c r="AG389" s="370"/>
    </row>
    <row r="390" spans="4:33" s="372" customFormat="1" x14ac:dyDescent="0.25">
      <c r="D390" s="469"/>
      <c r="K390" s="470"/>
      <c r="T390" s="369"/>
      <c r="U390" s="369"/>
      <c r="V390" s="369"/>
      <c r="W390" s="369"/>
      <c r="X390" s="369"/>
      <c r="Y390" s="369"/>
      <c r="AC390" s="370"/>
      <c r="AD390" s="371"/>
      <c r="AE390" s="370"/>
      <c r="AF390" s="370"/>
      <c r="AG390" s="370"/>
    </row>
    <row r="391" spans="4:33" s="372" customFormat="1" x14ac:dyDescent="0.25">
      <c r="D391" s="469"/>
      <c r="K391" s="470"/>
      <c r="T391" s="369"/>
      <c r="U391" s="369"/>
      <c r="V391" s="369"/>
      <c r="W391" s="369"/>
      <c r="X391" s="369"/>
      <c r="Y391" s="369"/>
      <c r="AC391" s="370"/>
      <c r="AD391" s="371"/>
      <c r="AE391" s="370"/>
      <c r="AF391" s="370"/>
      <c r="AG391" s="370"/>
    </row>
    <row r="392" spans="4:33" s="372" customFormat="1" x14ac:dyDescent="0.25">
      <c r="D392" s="469"/>
      <c r="K392" s="470"/>
      <c r="T392" s="369"/>
      <c r="U392" s="369"/>
      <c r="V392" s="369"/>
      <c r="W392" s="369"/>
      <c r="X392" s="369"/>
      <c r="Y392" s="369"/>
      <c r="AC392" s="370"/>
      <c r="AD392" s="371"/>
      <c r="AE392" s="370"/>
      <c r="AF392" s="370"/>
      <c r="AG392" s="370"/>
    </row>
    <row r="393" spans="4:33" s="372" customFormat="1" x14ac:dyDescent="0.25">
      <c r="D393" s="469"/>
      <c r="K393" s="470"/>
      <c r="T393" s="369"/>
      <c r="U393" s="369"/>
      <c r="V393" s="369"/>
      <c r="W393" s="369"/>
      <c r="X393" s="369"/>
      <c r="Y393" s="369"/>
      <c r="AC393" s="370"/>
      <c r="AD393" s="371"/>
      <c r="AE393" s="370"/>
      <c r="AF393" s="370"/>
      <c r="AG393" s="370"/>
    </row>
    <row r="394" spans="4:33" s="372" customFormat="1" x14ac:dyDescent="0.25">
      <c r="D394" s="469"/>
      <c r="K394" s="470"/>
      <c r="T394" s="369"/>
      <c r="U394" s="369"/>
      <c r="V394" s="369"/>
      <c r="W394" s="369"/>
      <c r="X394" s="369"/>
      <c r="Y394" s="369"/>
      <c r="AC394" s="370"/>
      <c r="AD394" s="371"/>
      <c r="AE394" s="370"/>
      <c r="AF394" s="370"/>
      <c r="AG394" s="370"/>
    </row>
    <row r="395" spans="4:33" s="372" customFormat="1" x14ac:dyDescent="0.25">
      <c r="D395" s="469"/>
      <c r="K395" s="470"/>
      <c r="T395" s="369"/>
      <c r="U395" s="369"/>
      <c r="V395" s="369"/>
      <c r="W395" s="369"/>
      <c r="X395" s="369"/>
      <c r="Y395" s="369"/>
      <c r="AC395" s="370"/>
      <c r="AD395" s="371"/>
      <c r="AE395" s="370"/>
      <c r="AF395" s="370"/>
      <c r="AG395" s="370"/>
    </row>
    <row r="396" spans="4:33" s="372" customFormat="1" x14ac:dyDescent="0.25">
      <c r="D396" s="469"/>
      <c r="K396" s="470"/>
      <c r="T396" s="369"/>
      <c r="U396" s="369"/>
      <c r="V396" s="369"/>
      <c r="W396" s="369"/>
      <c r="X396" s="369"/>
      <c r="Y396" s="369"/>
      <c r="AC396" s="370"/>
      <c r="AD396" s="371"/>
      <c r="AE396" s="370"/>
      <c r="AF396" s="370"/>
      <c r="AG396" s="370"/>
    </row>
    <row r="397" spans="4:33" s="372" customFormat="1" x14ac:dyDescent="0.25">
      <c r="D397" s="469"/>
      <c r="K397" s="470"/>
      <c r="T397" s="369"/>
      <c r="U397" s="369"/>
      <c r="V397" s="369"/>
      <c r="W397" s="369"/>
      <c r="X397" s="369"/>
      <c r="Y397" s="369"/>
      <c r="AC397" s="370"/>
      <c r="AD397" s="371"/>
      <c r="AE397" s="370"/>
      <c r="AF397" s="370"/>
      <c r="AG397" s="370"/>
    </row>
    <row r="398" spans="4:33" s="372" customFormat="1" x14ac:dyDescent="0.25">
      <c r="D398" s="469"/>
      <c r="K398" s="470"/>
      <c r="T398" s="369"/>
      <c r="U398" s="369"/>
      <c r="V398" s="369"/>
      <c r="W398" s="369"/>
      <c r="X398" s="369"/>
      <c r="Y398" s="369"/>
      <c r="AC398" s="370"/>
      <c r="AD398" s="371"/>
      <c r="AE398" s="370"/>
      <c r="AF398" s="370"/>
      <c r="AG398" s="370"/>
    </row>
    <row r="399" spans="4:33" s="372" customFormat="1" x14ac:dyDescent="0.25">
      <c r="D399" s="469"/>
      <c r="K399" s="470"/>
      <c r="T399" s="369"/>
      <c r="U399" s="369"/>
      <c r="V399" s="369"/>
      <c r="W399" s="369"/>
      <c r="X399" s="369"/>
      <c r="Y399" s="369"/>
      <c r="AC399" s="370"/>
      <c r="AD399" s="371"/>
      <c r="AE399" s="370"/>
      <c r="AF399" s="370"/>
      <c r="AG399" s="370"/>
    </row>
    <row r="400" spans="4:33" s="372" customFormat="1" x14ac:dyDescent="0.25">
      <c r="D400" s="469"/>
      <c r="K400" s="470"/>
      <c r="T400" s="369"/>
      <c r="U400" s="369"/>
      <c r="V400" s="369"/>
      <c r="W400" s="369"/>
      <c r="X400" s="369"/>
      <c r="Y400" s="369"/>
      <c r="AC400" s="370"/>
      <c r="AD400" s="371"/>
      <c r="AE400" s="370"/>
      <c r="AF400" s="370"/>
      <c r="AG400" s="370"/>
    </row>
    <row r="401" spans="4:33" s="372" customFormat="1" x14ac:dyDescent="0.25">
      <c r="D401" s="469"/>
      <c r="K401" s="470"/>
      <c r="T401" s="369"/>
      <c r="U401" s="369"/>
      <c r="V401" s="369"/>
      <c r="W401" s="369"/>
      <c r="X401" s="369"/>
      <c r="Y401" s="369"/>
      <c r="AC401" s="370"/>
      <c r="AD401" s="371"/>
      <c r="AE401" s="370"/>
      <c r="AF401" s="370"/>
      <c r="AG401" s="370"/>
    </row>
    <row r="402" spans="4:33" s="372" customFormat="1" x14ac:dyDescent="0.25">
      <c r="D402" s="469"/>
      <c r="K402" s="470"/>
      <c r="T402" s="369"/>
      <c r="U402" s="369"/>
      <c r="V402" s="369"/>
      <c r="W402" s="369"/>
      <c r="X402" s="369"/>
      <c r="Y402" s="369"/>
      <c r="AC402" s="370"/>
      <c r="AD402" s="371"/>
      <c r="AE402" s="370"/>
      <c r="AF402" s="370"/>
      <c r="AG402" s="370"/>
    </row>
    <row r="403" spans="4:33" s="372" customFormat="1" x14ac:dyDescent="0.25">
      <c r="D403" s="469"/>
      <c r="K403" s="470"/>
      <c r="T403" s="369"/>
      <c r="U403" s="369"/>
      <c r="V403" s="369"/>
      <c r="W403" s="369"/>
      <c r="X403" s="369"/>
      <c r="Y403" s="369"/>
      <c r="AC403" s="370"/>
      <c r="AD403" s="371"/>
      <c r="AE403" s="370"/>
      <c r="AF403" s="370"/>
      <c r="AG403" s="370"/>
    </row>
    <row r="404" spans="4:33" s="372" customFormat="1" x14ac:dyDescent="0.25">
      <c r="D404" s="469"/>
      <c r="K404" s="470"/>
      <c r="T404" s="369"/>
      <c r="U404" s="369"/>
      <c r="V404" s="369"/>
      <c r="W404" s="369"/>
      <c r="X404" s="369"/>
      <c r="Y404" s="369"/>
      <c r="AC404" s="370"/>
      <c r="AD404" s="371"/>
      <c r="AE404" s="370"/>
      <c r="AF404" s="370"/>
      <c r="AG404" s="370"/>
    </row>
    <row r="405" spans="4:33" s="372" customFormat="1" x14ac:dyDescent="0.25">
      <c r="D405" s="469"/>
      <c r="K405" s="470"/>
      <c r="T405" s="369"/>
      <c r="U405" s="369"/>
      <c r="V405" s="369"/>
      <c r="W405" s="369"/>
      <c r="X405" s="369"/>
      <c r="Y405" s="369"/>
      <c r="AC405" s="370"/>
      <c r="AD405" s="371"/>
      <c r="AE405" s="370"/>
      <c r="AF405" s="370"/>
      <c r="AG405" s="370"/>
    </row>
    <row r="406" spans="4:33" s="372" customFormat="1" x14ac:dyDescent="0.25">
      <c r="D406" s="469"/>
      <c r="K406" s="470"/>
      <c r="T406" s="369"/>
      <c r="U406" s="369"/>
      <c r="V406" s="369"/>
      <c r="W406" s="369"/>
      <c r="X406" s="369"/>
      <c r="Y406" s="369"/>
      <c r="AC406" s="370"/>
      <c r="AD406" s="371"/>
      <c r="AE406" s="370"/>
      <c r="AF406" s="370"/>
      <c r="AG406" s="370"/>
    </row>
    <row r="407" spans="4:33" s="372" customFormat="1" x14ac:dyDescent="0.25">
      <c r="D407" s="469"/>
      <c r="K407" s="470"/>
      <c r="T407" s="369"/>
      <c r="U407" s="369"/>
      <c r="V407" s="369"/>
      <c r="W407" s="369"/>
      <c r="X407" s="369"/>
      <c r="Y407" s="369"/>
      <c r="AC407" s="370"/>
      <c r="AD407" s="371"/>
      <c r="AE407" s="370"/>
      <c r="AF407" s="370"/>
      <c r="AG407" s="370"/>
    </row>
    <row r="408" spans="4:33" s="372" customFormat="1" x14ac:dyDescent="0.25">
      <c r="D408" s="469"/>
      <c r="K408" s="470"/>
      <c r="T408" s="369"/>
      <c r="U408" s="369"/>
      <c r="V408" s="369"/>
      <c r="W408" s="369"/>
      <c r="X408" s="369"/>
      <c r="Y408" s="369"/>
      <c r="AC408" s="370"/>
      <c r="AD408" s="371"/>
      <c r="AE408" s="370"/>
      <c r="AF408" s="370"/>
      <c r="AG408" s="370"/>
    </row>
    <row r="409" spans="4:33" s="372" customFormat="1" x14ac:dyDescent="0.25">
      <c r="D409" s="469"/>
      <c r="K409" s="470"/>
      <c r="T409" s="369"/>
      <c r="U409" s="369"/>
      <c r="V409" s="369"/>
      <c r="W409" s="369"/>
      <c r="X409" s="369"/>
      <c r="Y409" s="369"/>
      <c r="AC409" s="370"/>
      <c r="AD409" s="371"/>
      <c r="AE409" s="370"/>
      <c r="AF409" s="370"/>
      <c r="AG409" s="370"/>
    </row>
    <row r="410" spans="4:33" s="372" customFormat="1" x14ac:dyDescent="0.25">
      <c r="D410" s="469"/>
      <c r="K410" s="470"/>
      <c r="T410" s="369"/>
      <c r="U410" s="369"/>
      <c r="V410" s="369"/>
      <c r="W410" s="369"/>
      <c r="X410" s="369"/>
      <c r="Y410" s="369"/>
      <c r="AC410" s="370"/>
      <c r="AD410" s="371"/>
      <c r="AE410" s="370"/>
      <c r="AF410" s="370"/>
      <c r="AG410" s="370"/>
    </row>
    <row r="411" spans="4:33" s="372" customFormat="1" x14ac:dyDescent="0.25">
      <c r="D411" s="469"/>
      <c r="K411" s="470"/>
      <c r="T411" s="369"/>
      <c r="U411" s="369"/>
      <c r="V411" s="369"/>
      <c r="W411" s="369"/>
      <c r="X411" s="369"/>
      <c r="Y411" s="369"/>
      <c r="AC411" s="370"/>
      <c r="AD411" s="371"/>
      <c r="AE411" s="370"/>
      <c r="AF411" s="370"/>
      <c r="AG411" s="370"/>
    </row>
    <row r="412" spans="4:33" s="372" customFormat="1" x14ac:dyDescent="0.25">
      <c r="D412" s="469"/>
      <c r="K412" s="470"/>
      <c r="T412" s="369"/>
      <c r="U412" s="369"/>
      <c r="V412" s="369"/>
      <c r="W412" s="369"/>
      <c r="X412" s="369"/>
      <c r="Y412" s="369"/>
      <c r="AC412" s="370"/>
      <c r="AD412" s="371"/>
      <c r="AE412" s="370"/>
      <c r="AF412" s="370"/>
      <c r="AG412" s="370"/>
    </row>
    <row r="413" spans="4:33" s="372" customFormat="1" x14ac:dyDescent="0.25">
      <c r="D413" s="469"/>
      <c r="K413" s="470"/>
      <c r="T413" s="369"/>
      <c r="U413" s="369"/>
      <c r="V413" s="369"/>
      <c r="W413" s="369"/>
      <c r="X413" s="369"/>
      <c r="Y413" s="369"/>
      <c r="AC413" s="370"/>
      <c r="AD413" s="371"/>
      <c r="AE413" s="370"/>
      <c r="AF413" s="370"/>
      <c r="AG413" s="370"/>
    </row>
    <row r="414" spans="4:33" s="372" customFormat="1" x14ac:dyDescent="0.25">
      <c r="D414" s="469"/>
      <c r="K414" s="470"/>
      <c r="T414" s="369"/>
      <c r="U414" s="369"/>
      <c r="V414" s="369"/>
      <c r="W414" s="369"/>
      <c r="X414" s="369"/>
      <c r="Y414" s="369"/>
      <c r="AC414" s="370"/>
      <c r="AD414" s="371"/>
      <c r="AE414" s="370"/>
      <c r="AF414" s="370"/>
      <c r="AG414" s="370"/>
    </row>
    <row r="415" spans="4:33" s="372" customFormat="1" x14ac:dyDescent="0.25">
      <c r="D415" s="469"/>
      <c r="K415" s="470"/>
      <c r="T415" s="369"/>
      <c r="U415" s="369"/>
      <c r="V415" s="369"/>
      <c r="W415" s="369"/>
      <c r="X415" s="369"/>
      <c r="Y415" s="369"/>
      <c r="AC415" s="370"/>
      <c r="AD415" s="371"/>
      <c r="AE415" s="370"/>
      <c r="AF415" s="370"/>
      <c r="AG415" s="370"/>
    </row>
    <row r="416" spans="4:33" s="372" customFormat="1" x14ac:dyDescent="0.25">
      <c r="D416" s="469"/>
      <c r="K416" s="470"/>
      <c r="T416" s="369"/>
      <c r="U416" s="369"/>
      <c r="V416" s="369"/>
      <c r="W416" s="369"/>
      <c r="X416" s="369"/>
      <c r="Y416" s="369"/>
      <c r="AC416" s="370"/>
      <c r="AD416" s="371"/>
      <c r="AE416" s="370"/>
      <c r="AF416" s="370"/>
      <c r="AG416" s="370"/>
    </row>
    <row r="417" spans="4:33" s="372" customFormat="1" x14ac:dyDescent="0.25">
      <c r="D417" s="469"/>
      <c r="K417" s="470"/>
      <c r="T417" s="369"/>
      <c r="U417" s="369"/>
      <c r="V417" s="369"/>
      <c r="W417" s="369"/>
      <c r="X417" s="369"/>
      <c r="Y417" s="369"/>
      <c r="AC417" s="370"/>
      <c r="AD417" s="371"/>
      <c r="AE417" s="370"/>
      <c r="AF417" s="370"/>
      <c r="AG417" s="370"/>
    </row>
    <row r="418" spans="4:33" s="372" customFormat="1" x14ac:dyDescent="0.25">
      <c r="D418" s="469"/>
      <c r="K418" s="470"/>
      <c r="T418" s="369"/>
      <c r="U418" s="369"/>
      <c r="V418" s="369"/>
      <c r="W418" s="369"/>
      <c r="X418" s="369"/>
      <c r="Y418" s="369"/>
      <c r="AC418" s="370"/>
      <c r="AD418" s="371"/>
      <c r="AE418" s="370"/>
      <c r="AF418" s="370"/>
      <c r="AG418" s="370"/>
    </row>
    <row r="419" spans="4:33" s="372" customFormat="1" x14ac:dyDescent="0.25">
      <c r="D419" s="469"/>
      <c r="K419" s="470"/>
      <c r="T419" s="369"/>
      <c r="U419" s="369"/>
      <c r="V419" s="369"/>
      <c r="W419" s="369"/>
      <c r="X419" s="369"/>
      <c r="Y419" s="369"/>
      <c r="AC419" s="370"/>
      <c r="AD419" s="371"/>
      <c r="AE419" s="370"/>
      <c r="AF419" s="370"/>
      <c r="AG419" s="370"/>
    </row>
    <row r="420" spans="4:33" s="372" customFormat="1" x14ac:dyDescent="0.25">
      <c r="D420" s="469"/>
      <c r="K420" s="470"/>
      <c r="T420" s="369"/>
      <c r="U420" s="369"/>
      <c r="V420" s="369"/>
      <c r="W420" s="369"/>
      <c r="X420" s="369"/>
      <c r="Y420" s="369"/>
      <c r="AC420" s="370"/>
      <c r="AD420" s="371"/>
      <c r="AE420" s="370"/>
      <c r="AF420" s="370"/>
      <c r="AG420" s="370"/>
    </row>
    <row r="421" spans="4:33" s="372" customFormat="1" x14ac:dyDescent="0.25">
      <c r="D421" s="469"/>
      <c r="K421" s="470"/>
      <c r="T421" s="369"/>
      <c r="U421" s="369"/>
      <c r="V421" s="369"/>
      <c r="W421" s="369"/>
      <c r="X421" s="369"/>
      <c r="Y421" s="369"/>
      <c r="AC421" s="370"/>
      <c r="AD421" s="371"/>
      <c r="AE421" s="370"/>
      <c r="AF421" s="370"/>
      <c r="AG421" s="370"/>
    </row>
    <row r="422" spans="4:33" s="372" customFormat="1" x14ac:dyDescent="0.25">
      <c r="D422" s="469"/>
      <c r="K422" s="470"/>
      <c r="T422" s="369"/>
      <c r="U422" s="369"/>
      <c r="V422" s="369"/>
      <c r="W422" s="369"/>
      <c r="X422" s="369"/>
      <c r="Y422" s="369"/>
      <c r="AC422" s="370"/>
      <c r="AD422" s="371"/>
      <c r="AE422" s="370"/>
      <c r="AF422" s="370"/>
      <c r="AG422" s="370"/>
    </row>
    <row r="423" spans="4:33" s="372" customFormat="1" x14ac:dyDescent="0.25">
      <c r="D423" s="469"/>
      <c r="K423" s="470"/>
      <c r="T423" s="369"/>
      <c r="U423" s="369"/>
      <c r="V423" s="369"/>
      <c r="W423" s="369"/>
      <c r="X423" s="369"/>
      <c r="Y423" s="369"/>
      <c r="AC423" s="370"/>
      <c r="AD423" s="371"/>
      <c r="AE423" s="370"/>
      <c r="AF423" s="370"/>
      <c r="AG423" s="370"/>
    </row>
    <row r="424" spans="4:33" s="372" customFormat="1" x14ac:dyDescent="0.25">
      <c r="D424" s="469"/>
      <c r="K424" s="470"/>
      <c r="T424" s="369"/>
      <c r="U424" s="369"/>
      <c r="V424" s="369"/>
      <c r="W424" s="369"/>
      <c r="X424" s="369"/>
      <c r="Y424" s="369"/>
      <c r="AC424" s="370"/>
      <c r="AD424" s="371"/>
      <c r="AE424" s="370"/>
      <c r="AF424" s="370"/>
      <c r="AG424" s="370"/>
    </row>
    <row r="425" spans="4:33" s="372" customFormat="1" x14ac:dyDescent="0.25">
      <c r="D425" s="469"/>
      <c r="K425" s="470"/>
      <c r="T425" s="369"/>
      <c r="U425" s="369"/>
      <c r="V425" s="369"/>
      <c r="W425" s="369"/>
      <c r="X425" s="369"/>
      <c r="Y425" s="369"/>
      <c r="AC425" s="370"/>
      <c r="AD425" s="371"/>
      <c r="AE425" s="370"/>
      <c r="AF425" s="370"/>
      <c r="AG425" s="370"/>
    </row>
    <row r="426" spans="4:33" s="372" customFormat="1" x14ac:dyDescent="0.25">
      <c r="D426" s="469"/>
      <c r="K426" s="470"/>
      <c r="T426" s="369"/>
      <c r="U426" s="369"/>
      <c r="V426" s="369"/>
      <c r="W426" s="369"/>
      <c r="X426" s="369"/>
      <c r="Y426" s="369"/>
      <c r="AC426" s="370"/>
      <c r="AD426" s="371"/>
      <c r="AE426" s="370"/>
      <c r="AF426" s="370"/>
      <c r="AG426" s="370"/>
    </row>
    <row r="427" spans="4:33" s="372" customFormat="1" x14ac:dyDescent="0.25">
      <c r="D427" s="469"/>
      <c r="K427" s="470"/>
      <c r="T427" s="369"/>
      <c r="U427" s="369"/>
      <c r="V427" s="369"/>
      <c r="W427" s="369"/>
      <c r="X427" s="369"/>
      <c r="Y427" s="369"/>
      <c r="AC427" s="370"/>
      <c r="AD427" s="371"/>
      <c r="AE427" s="370"/>
      <c r="AF427" s="370"/>
      <c r="AG427" s="370"/>
    </row>
    <row r="428" spans="4:33" s="372" customFormat="1" x14ac:dyDescent="0.25">
      <c r="D428" s="469"/>
      <c r="K428" s="470"/>
      <c r="T428" s="369"/>
      <c r="U428" s="369"/>
      <c r="V428" s="369"/>
      <c r="W428" s="369"/>
      <c r="X428" s="369"/>
      <c r="Y428" s="369"/>
      <c r="AC428" s="370"/>
      <c r="AD428" s="371"/>
      <c r="AE428" s="370"/>
      <c r="AF428" s="370"/>
      <c r="AG428" s="370"/>
    </row>
    <row r="429" spans="4:33" s="372" customFormat="1" x14ac:dyDescent="0.25">
      <c r="D429" s="469"/>
      <c r="K429" s="470"/>
      <c r="T429" s="369"/>
      <c r="U429" s="369"/>
      <c r="V429" s="369"/>
      <c r="W429" s="369"/>
      <c r="X429" s="369"/>
      <c r="Y429" s="369"/>
      <c r="AC429" s="370"/>
      <c r="AD429" s="371"/>
      <c r="AE429" s="370"/>
      <c r="AF429" s="370"/>
      <c r="AG429" s="370"/>
    </row>
    <row r="430" spans="4:33" s="372" customFormat="1" x14ac:dyDescent="0.25">
      <c r="D430" s="469"/>
      <c r="K430" s="470"/>
      <c r="T430" s="369"/>
      <c r="U430" s="369"/>
      <c r="V430" s="369"/>
      <c r="W430" s="369"/>
      <c r="X430" s="369"/>
      <c r="Y430" s="369"/>
      <c r="AC430" s="370"/>
      <c r="AD430" s="371"/>
      <c r="AE430" s="370"/>
      <c r="AF430" s="370"/>
      <c r="AG430" s="370"/>
    </row>
    <row r="431" spans="4:33" s="372" customFormat="1" x14ac:dyDescent="0.25">
      <c r="D431" s="469"/>
      <c r="K431" s="470"/>
      <c r="T431" s="369"/>
      <c r="U431" s="369"/>
      <c r="V431" s="369"/>
      <c r="W431" s="369"/>
      <c r="X431" s="369"/>
      <c r="Y431" s="369"/>
      <c r="AC431" s="370"/>
      <c r="AD431" s="371"/>
      <c r="AE431" s="370"/>
      <c r="AF431" s="370"/>
      <c r="AG431" s="370"/>
    </row>
    <row r="432" spans="4:33" s="372" customFormat="1" x14ac:dyDescent="0.25">
      <c r="D432" s="469"/>
      <c r="K432" s="470"/>
      <c r="T432" s="369"/>
      <c r="U432" s="369"/>
      <c r="V432" s="369"/>
      <c r="W432" s="369"/>
      <c r="X432" s="369"/>
      <c r="Y432" s="369"/>
      <c r="AC432" s="370"/>
      <c r="AD432" s="371"/>
      <c r="AE432" s="370"/>
      <c r="AF432" s="370"/>
      <c r="AG432" s="370"/>
    </row>
    <row r="433" spans="4:33" s="372" customFormat="1" x14ac:dyDescent="0.25">
      <c r="D433" s="469"/>
      <c r="K433" s="470"/>
      <c r="T433" s="369"/>
      <c r="U433" s="369"/>
      <c r="V433" s="369"/>
      <c r="W433" s="369"/>
      <c r="X433" s="369"/>
      <c r="Y433" s="369"/>
      <c r="AC433" s="370"/>
      <c r="AD433" s="371"/>
      <c r="AE433" s="370"/>
      <c r="AF433" s="370"/>
      <c r="AG433" s="370"/>
    </row>
    <row r="434" spans="4:33" s="372" customFormat="1" x14ac:dyDescent="0.25">
      <c r="D434" s="469"/>
      <c r="K434" s="470"/>
      <c r="T434" s="369"/>
      <c r="U434" s="369"/>
      <c r="V434" s="369"/>
      <c r="W434" s="369"/>
      <c r="X434" s="369"/>
      <c r="Y434" s="369"/>
      <c r="AC434" s="370"/>
      <c r="AD434" s="371"/>
      <c r="AE434" s="370"/>
      <c r="AF434" s="370"/>
      <c r="AG434" s="370"/>
    </row>
    <row r="435" spans="4:33" s="372" customFormat="1" x14ac:dyDescent="0.25">
      <c r="D435" s="469"/>
      <c r="K435" s="470"/>
      <c r="T435" s="369"/>
      <c r="U435" s="369"/>
      <c r="V435" s="369"/>
      <c r="W435" s="369"/>
      <c r="X435" s="369"/>
      <c r="Y435" s="369"/>
      <c r="AC435" s="370"/>
      <c r="AD435" s="371"/>
      <c r="AE435" s="370"/>
      <c r="AF435" s="370"/>
      <c r="AG435" s="370"/>
    </row>
    <row r="436" spans="4:33" s="372" customFormat="1" x14ac:dyDescent="0.25">
      <c r="D436" s="469"/>
      <c r="K436" s="470"/>
      <c r="T436" s="369"/>
      <c r="U436" s="369"/>
      <c r="V436" s="369"/>
      <c r="W436" s="369"/>
      <c r="X436" s="369"/>
      <c r="Y436" s="369"/>
      <c r="AC436" s="370"/>
      <c r="AD436" s="371"/>
      <c r="AE436" s="370"/>
      <c r="AF436" s="370"/>
      <c r="AG436" s="370"/>
    </row>
    <row r="437" spans="4:33" s="372" customFormat="1" x14ac:dyDescent="0.25">
      <c r="D437" s="469"/>
      <c r="K437" s="470"/>
      <c r="T437" s="369"/>
      <c r="U437" s="369"/>
      <c r="V437" s="369"/>
      <c r="W437" s="369"/>
      <c r="X437" s="369"/>
      <c r="Y437" s="369"/>
      <c r="AC437" s="370"/>
      <c r="AD437" s="371"/>
      <c r="AE437" s="370"/>
      <c r="AF437" s="370"/>
      <c r="AG437" s="370"/>
    </row>
    <row r="438" spans="4:33" s="372" customFormat="1" x14ac:dyDescent="0.25">
      <c r="D438" s="469"/>
      <c r="K438" s="470"/>
      <c r="T438" s="369"/>
      <c r="U438" s="369"/>
      <c r="V438" s="369"/>
      <c r="W438" s="369"/>
      <c r="X438" s="369"/>
      <c r="Y438" s="369"/>
      <c r="AC438" s="370"/>
      <c r="AD438" s="371"/>
      <c r="AE438" s="370"/>
      <c r="AF438" s="370"/>
      <c r="AG438" s="370"/>
    </row>
    <row r="439" spans="4:33" s="372" customFormat="1" x14ac:dyDescent="0.25">
      <c r="D439" s="469"/>
      <c r="K439" s="470"/>
      <c r="T439" s="369"/>
      <c r="U439" s="369"/>
      <c r="V439" s="369"/>
      <c r="W439" s="369"/>
      <c r="X439" s="369"/>
      <c r="Y439" s="369"/>
      <c r="AC439" s="370"/>
      <c r="AD439" s="371"/>
      <c r="AE439" s="370"/>
      <c r="AF439" s="370"/>
      <c r="AG439" s="370"/>
    </row>
    <row r="440" spans="4:33" s="372" customFormat="1" x14ac:dyDescent="0.25">
      <c r="D440" s="469"/>
      <c r="K440" s="470"/>
      <c r="T440" s="369"/>
      <c r="U440" s="369"/>
      <c r="V440" s="369"/>
      <c r="W440" s="369"/>
      <c r="X440" s="369"/>
      <c r="Y440" s="369"/>
      <c r="AC440" s="370"/>
      <c r="AD440" s="371"/>
      <c r="AE440" s="370"/>
      <c r="AF440" s="370"/>
      <c r="AG440" s="370"/>
    </row>
    <row r="441" spans="4:33" s="372" customFormat="1" x14ac:dyDescent="0.25">
      <c r="D441" s="469"/>
      <c r="K441" s="470"/>
      <c r="T441" s="369"/>
      <c r="U441" s="369"/>
      <c r="V441" s="369"/>
      <c r="W441" s="369"/>
      <c r="X441" s="369"/>
      <c r="Y441" s="369"/>
      <c r="AC441" s="370"/>
      <c r="AD441" s="371"/>
      <c r="AE441" s="370"/>
      <c r="AF441" s="370"/>
      <c r="AG441" s="370"/>
    </row>
    <row r="442" spans="4:33" s="372" customFormat="1" x14ac:dyDescent="0.25">
      <c r="D442" s="469"/>
      <c r="K442" s="470"/>
      <c r="T442" s="369"/>
      <c r="U442" s="369"/>
      <c r="V442" s="369"/>
      <c r="W442" s="369"/>
      <c r="X442" s="369"/>
      <c r="Y442" s="369"/>
      <c r="AC442" s="370"/>
      <c r="AD442" s="371"/>
      <c r="AE442" s="370"/>
      <c r="AF442" s="370"/>
      <c r="AG442" s="370"/>
    </row>
    <row r="443" spans="4:33" s="372" customFormat="1" x14ac:dyDescent="0.25">
      <c r="D443" s="469"/>
      <c r="K443" s="470"/>
      <c r="T443" s="369"/>
      <c r="U443" s="369"/>
      <c r="V443" s="369"/>
      <c r="W443" s="369"/>
      <c r="X443" s="369"/>
      <c r="Y443" s="369"/>
      <c r="AC443" s="370"/>
      <c r="AD443" s="371"/>
      <c r="AE443" s="370"/>
      <c r="AF443" s="370"/>
      <c r="AG443" s="370"/>
    </row>
    <row r="444" spans="4:33" s="372" customFormat="1" x14ac:dyDescent="0.25">
      <c r="D444" s="469"/>
      <c r="K444" s="470"/>
      <c r="T444" s="369"/>
      <c r="U444" s="369"/>
      <c r="V444" s="369"/>
      <c r="W444" s="369"/>
      <c r="X444" s="369"/>
      <c r="Y444" s="369"/>
      <c r="AC444" s="370"/>
      <c r="AD444" s="371"/>
      <c r="AE444" s="370"/>
      <c r="AF444" s="370"/>
      <c r="AG444" s="370"/>
    </row>
    <row r="445" spans="4:33" s="372" customFormat="1" x14ac:dyDescent="0.25">
      <c r="D445" s="469"/>
      <c r="K445" s="470"/>
      <c r="T445" s="369"/>
      <c r="U445" s="369"/>
      <c r="V445" s="369"/>
      <c r="W445" s="369"/>
      <c r="X445" s="369"/>
      <c r="Y445" s="369"/>
      <c r="AC445" s="370"/>
      <c r="AD445" s="371"/>
      <c r="AE445" s="370"/>
      <c r="AF445" s="370"/>
      <c r="AG445" s="370"/>
    </row>
    <row r="446" spans="4:33" s="372" customFormat="1" x14ac:dyDescent="0.25">
      <c r="D446" s="469"/>
      <c r="K446" s="470"/>
      <c r="T446" s="369"/>
      <c r="U446" s="369"/>
      <c r="V446" s="369"/>
      <c r="W446" s="369"/>
      <c r="X446" s="369"/>
      <c r="Y446" s="369"/>
      <c r="AC446" s="370"/>
      <c r="AD446" s="371"/>
      <c r="AE446" s="370"/>
      <c r="AF446" s="370"/>
      <c r="AG446" s="370"/>
    </row>
    <row r="447" spans="4:33" s="372" customFormat="1" x14ac:dyDescent="0.25">
      <c r="D447" s="469"/>
      <c r="K447" s="470"/>
      <c r="T447" s="369"/>
      <c r="U447" s="369"/>
      <c r="V447" s="369"/>
      <c r="W447" s="369"/>
      <c r="X447" s="369"/>
      <c r="Y447" s="369"/>
      <c r="AC447" s="370"/>
      <c r="AD447" s="371"/>
      <c r="AE447" s="370"/>
      <c r="AF447" s="370"/>
      <c r="AG447" s="370"/>
    </row>
    <row r="448" spans="4:33" s="372" customFormat="1" x14ac:dyDescent="0.25">
      <c r="D448" s="469"/>
      <c r="K448" s="470"/>
      <c r="T448" s="369"/>
      <c r="U448" s="369"/>
      <c r="V448" s="369"/>
      <c r="W448" s="369"/>
      <c r="X448" s="369"/>
      <c r="Y448" s="369"/>
      <c r="AC448" s="370"/>
      <c r="AD448" s="371"/>
      <c r="AE448" s="370"/>
      <c r="AF448" s="370"/>
      <c r="AG448" s="370"/>
    </row>
    <row r="449" spans="4:33" s="372" customFormat="1" x14ac:dyDescent="0.25">
      <c r="D449" s="469"/>
      <c r="K449" s="470"/>
      <c r="T449" s="369"/>
      <c r="U449" s="369"/>
      <c r="V449" s="369"/>
      <c r="W449" s="369"/>
      <c r="X449" s="369"/>
      <c r="Y449" s="369"/>
      <c r="AC449" s="370"/>
      <c r="AD449" s="371"/>
      <c r="AE449" s="370"/>
      <c r="AF449" s="370"/>
      <c r="AG449" s="370"/>
    </row>
    <row r="450" spans="4:33" s="372" customFormat="1" x14ac:dyDescent="0.25">
      <c r="D450" s="469"/>
      <c r="K450" s="470"/>
      <c r="T450" s="369"/>
      <c r="U450" s="369"/>
      <c r="V450" s="369"/>
      <c r="W450" s="369"/>
      <c r="X450" s="369"/>
      <c r="Y450" s="369"/>
      <c r="AC450" s="370"/>
      <c r="AD450" s="371"/>
      <c r="AE450" s="370"/>
      <c r="AF450" s="370"/>
      <c r="AG450" s="370"/>
    </row>
    <row r="451" spans="4:33" s="372" customFormat="1" x14ac:dyDescent="0.25">
      <c r="D451" s="469"/>
      <c r="K451" s="470"/>
      <c r="T451" s="369"/>
      <c r="U451" s="369"/>
      <c r="V451" s="369"/>
      <c r="W451" s="369"/>
      <c r="X451" s="369"/>
      <c r="Y451" s="369"/>
      <c r="AC451" s="370"/>
      <c r="AD451" s="371"/>
      <c r="AE451" s="370"/>
      <c r="AF451" s="370"/>
      <c r="AG451" s="370"/>
    </row>
    <row r="452" spans="4:33" s="372" customFormat="1" x14ac:dyDescent="0.25">
      <c r="D452" s="469"/>
      <c r="K452" s="470"/>
      <c r="T452" s="369"/>
      <c r="U452" s="369"/>
      <c r="V452" s="369"/>
      <c r="W452" s="369"/>
      <c r="X452" s="369"/>
      <c r="Y452" s="369"/>
      <c r="AC452" s="370"/>
      <c r="AD452" s="371"/>
      <c r="AE452" s="370"/>
      <c r="AF452" s="370"/>
      <c r="AG452" s="370"/>
    </row>
    <row r="453" spans="4:33" s="372" customFormat="1" x14ac:dyDescent="0.25">
      <c r="D453" s="469"/>
      <c r="K453" s="470"/>
      <c r="T453" s="369"/>
      <c r="U453" s="369"/>
      <c r="V453" s="369"/>
      <c r="W453" s="369"/>
      <c r="X453" s="369"/>
      <c r="Y453" s="369"/>
      <c r="AC453" s="370"/>
      <c r="AD453" s="371"/>
      <c r="AE453" s="370"/>
      <c r="AF453" s="370"/>
      <c r="AG453" s="370"/>
    </row>
    <row r="454" spans="4:33" s="372" customFormat="1" x14ac:dyDescent="0.25">
      <c r="D454" s="469"/>
      <c r="K454" s="470"/>
      <c r="T454" s="369"/>
      <c r="U454" s="369"/>
      <c r="V454" s="369"/>
      <c r="W454" s="369"/>
      <c r="X454" s="369"/>
      <c r="Y454" s="369"/>
      <c r="AC454" s="370"/>
      <c r="AD454" s="371"/>
      <c r="AE454" s="370"/>
      <c r="AF454" s="370"/>
      <c r="AG454" s="370"/>
    </row>
    <row r="455" spans="4:33" s="372" customFormat="1" x14ac:dyDescent="0.25">
      <c r="D455" s="469"/>
      <c r="K455" s="470"/>
      <c r="T455" s="369"/>
      <c r="U455" s="369"/>
      <c r="V455" s="369"/>
      <c r="W455" s="369"/>
      <c r="X455" s="369"/>
      <c r="Y455" s="369"/>
      <c r="AC455" s="370"/>
      <c r="AD455" s="371"/>
      <c r="AE455" s="370"/>
      <c r="AF455" s="370"/>
      <c r="AG455" s="370"/>
    </row>
    <row r="456" spans="4:33" s="372" customFormat="1" x14ac:dyDescent="0.25">
      <c r="D456" s="469"/>
      <c r="K456" s="470"/>
      <c r="T456" s="369"/>
      <c r="U456" s="369"/>
      <c r="V456" s="369"/>
      <c r="W456" s="369"/>
      <c r="X456" s="369"/>
      <c r="Y456" s="369"/>
      <c r="AC456" s="370"/>
      <c r="AD456" s="371"/>
      <c r="AE456" s="370"/>
      <c r="AF456" s="370"/>
      <c r="AG456" s="370"/>
    </row>
    <row r="457" spans="4:33" s="372" customFormat="1" x14ac:dyDescent="0.25">
      <c r="D457" s="469"/>
      <c r="K457" s="470"/>
      <c r="T457" s="369"/>
      <c r="U457" s="369"/>
      <c r="V457" s="369"/>
      <c r="W457" s="369"/>
      <c r="X457" s="369"/>
      <c r="Y457" s="369"/>
      <c r="AC457" s="370"/>
      <c r="AD457" s="371"/>
      <c r="AE457" s="370"/>
      <c r="AF457" s="370"/>
      <c r="AG457" s="370"/>
    </row>
    <row r="458" spans="4:33" s="372" customFormat="1" x14ac:dyDescent="0.25">
      <c r="D458" s="469"/>
      <c r="K458" s="470"/>
      <c r="T458" s="369"/>
      <c r="U458" s="369"/>
      <c r="V458" s="369"/>
      <c r="W458" s="369"/>
      <c r="X458" s="369"/>
      <c r="Y458" s="369"/>
      <c r="AC458" s="370"/>
      <c r="AD458" s="371"/>
      <c r="AE458" s="370"/>
      <c r="AF458" s="370"/>
      <c r="AG458" s="370"/>
    </row>
    <row r="459" spans="4:33" s="372" customFormat="1" x14ac:dyDescent="0.25">
      <c r="D459" s="469"/>
      <c r="K459" s="470"/>
      <c r="T459" s="369"/>
      <c r="U459" s="369"/>
      <c r="V459" s="369"/>
      <c r="W459" s="369"/>
      <c r="X459" s="369"/>
      <c r="Y459" s="369"/>
      <c r="AC459" s="370"/>
      <c r="AD459" s="371"/>
      <c r="AE459" s="370"/>
      <c r="AF459" s="370"/>
      <c r="AG459" s="370"/>
    </row>
    <row r="460" spans="4:33" s="372" customFormat="1" x14ac:dyDescent="0.25">
      <c r="D460" s="469"/>
      <c r="K460" s="470"/>
      <c r="T460" s="369"/>
      <c r="U460" s="369"/>
      <c r="V460" s="369"/>
      <c r="W460" s="369"/>
      <c r="X460" s="369"/>
      <c r="Y460" s="369"/>
      <c r="AC460" s="370"/>
      <c r="AD460" s="371"/>
      <c r="AE460" s="370"/>
      <c r="AF460" s="370"/>
      <c r="AG460" s="370"/>
    </row>
    <row r="461" spans="4:33" s="372" customFormat="1" x14ac:dyDescent="0.25">
      <c r="D461" s="469"/>
      <c r="K461" s="470"/>
      <c r="T461" s="369"/>
      <c r="U461" s="369"/>
      <c r="V461" s="369"/>
      <c r="W461" s="369"/>
      <c r="X461" s="369"/>
      <c r="Y461" s="369"/>
      <c r="AC461" s="370"/>
      <c r="AD461" s="371"/>
      <c r="AE461" s="370"/>
      <c r="AF461" s="370"/>
      <c r="AG461" s="370"/>
    </row>
    <row r="462" spans="4:33" s="372" customFormat="1" x14ac:dyDescent="0.25">
      <c r="D462" s="469"/>
      <c r="K462" s="470"/>
      <c r="T462" s="369"/>
      <c r="U462" s="369"/>
      <c r="V462" s="369"/>
      <c r="W462" s="369"/>
      <c r="X462" s="369"/>
      <c r="Y462" s="369"/>
      <c r="AC462" s="370"/>
      <c r="AD462" s="371"/>
      <c r="AE462" s="370"/>
      <c r="AF462" s="370"/>
      <c r="AG462" s="370"/>
    </row>
    <row r="463" spans="4:33" s="372" customFormat="1" x14ac:dyDescent="0.25">
      <c r="D463" s="469"/>
      <c r="K463" s="470"/>
      <c r="T463" s="369"/>
      <c r="U463" s="369"/>
      <c r="V463" s="369"/>
      <c r="W463" s="369"/>
      <c r="X463" s="369"/>
      <c r="Y463" s="369"/>
      <c r="AC463" s="370"/>
      <c r="AD463" s="371"/>
      <c r="AE463" s="370"/>
      <c r="AF463" s="370"/>
      <c r="AG463" s="370"/>
    </row>
    <row r="464" spans="4:33" s="372" customFormat="1" x14ac:dyDescent="0.25">
      <c r="D464" s="469"/>
      <c r="K464" s="470"/>
      <c r="T464" s="369"/>
      <c r="U464" s="369"/>
      <c r="V464" s="369"/>
      <c r="W464" s="369"/>
      <c r="X464" s="369"/>
      <c r="Y464" s="369"/>
      <c r="AC464" s="370"/>
      <c r="AD464" s="371"/>
      <c r="AE464" s="370"/>
      <c r="AF464" s="370"/>
      <c r="AG464" s="370"/>
    </row>
    <row r="465" spans="4:33" s="372" customFormat="1" x14ac:dyDescent="0.25">
      <c r="D465" s="469"/>
      <c r="K465" s="470"/>
      <c r="T465" s="369"/>
      <c r="U465" s="369"/>
      <c r="V465" s="369"/>
      <c r="W465" s="369"/>
      <c r="X465" s="369"/>
      <c r="Y465" s="369"/>
      <c r="AC465" s="370"/>
      <c r="AD465" s="371"/>
      <c r="AE465" s="370"/>
      <c r="AF465" s="370"/>
      <c r="AG465" s="370"/>
    </row>
    <row r="466" spans="4:33" s="372" customFormat="1" x14ac:dyDescent="0.25">
      <c r="D466" s="469"/>
      <c r="K466" s="470"/>
      <c r="T466" s="369"/>
      <c r="U466" s="369"/>
      <c r="V466" s="369"/>
      <c r="W466" s="369"/>
      <c r="X466" s="369"/>
      <c r="Y466" s="369"/>
      <c r="AC466" s="370"/>
      <c r="AD466" s="371"/>
      <c r="AE466" s="370"/>
      <c r="AF466" s="370"/>
      <c r="AG466" s="370"/>
    </row>
    <row r="467" spans="4:33" s="372" customFormat="1" x14ac:dyDescent="0.25">
      <c r="D467" s="469"/>
      <c r="K467" s="470"/>
      <c r="T467" s="369"/>
      <c r="U467" s="369"/>
      <c r="V467" s="369"/>
      <c r="W467" s="369"/>
      <c r="X467" s="369"/>
      <c r="Y467" s="369"/>
      <c r="AC467" s="370"/>
      <c r="AD467" s="371"/>
      <c r="AE467" s="370"/>
      <c r="AF467" s="370"/>
      <c r="AG467" s="370"/>
    </row>
    <row r="468" spans="4:33" s="372" customFormat="1" x14ac:dyDescent="0.25">
      <c r="D468" s="469"/>
      <c r="K468" s="470"/>
      <c r="T468" s="369"/>
      <c r="U468" s="369"/>
      <c r="V468" s="369"/>
      <c r="W468" s="369"/>
      <c r="X468" s="369"/>
      <c r="Y468" s="369"/>
      <c r="AC468" s="370"/>
      <c r="AD468" s="371"/>
      <c r="AE468" s="370"/>
      <c r="AF468" s="370"/>
      <c r="AG468" s="370"/>
    </row>
    <row r="469" spans="4:33" s="372" customFormat="1" x14ac:dyDescent="0.25">
      <c r="D469" s="469"/>
      <c r="K469" s="470"/>
      <c r="T469" s="369"/>
      <c r="U469" s="369"/>
      <c r="V469" s="369"/>
      <c r="W469" s="369"/>
      <c r="X469" s="369"/>
      <c r="Y469" s="369"/>
      <c r="AC469" s="370"/>
      <c r="AD469" s="371"/>
      <c r="AE469" s="370"/>
      <c r="AF469" s="370"/>
      <c r="AG469" s="370"/>
    </row>
    <row r="470" spans="4:33" s="372" customFormat="1" x14ac:dyDescent="0.25">
      <c r="D470" s="469"/>
      <c r="K470" s="470"/>
      <c r="T470" s="369"/>
      <c r="U470" s="369"/>
      <c r="V470" s="369"/>
      <c r="W470" s="369"/>
      <c r="X470" s="369"/>
      <c r="Y470" s="369"/>
      <c r="AC470" s="370"/>
      <c r="AD470" s="371"/>
      <c r="AE470" s="370"/>
      <c r="AF470" s="370"/>
      <c r="AG470" s="370"/>
    </row>
    <row r="471" spans="4:33" s="372" customFormat="1" x14ac:dyDescent="0.25">
      <c r="D471" s="469"/>
      <c r="K471" s="470"/>
      <c r="T471" s="369"/>
      <c r="U471" s="369"/>
      <c r="V471" s="369"/>
      <c r="W471" s="369"/>
      <c r="X471" s="369"/>
      <c r="Y471" s="369"/>
      <c r="AC471" s="370"/>
      <c r="AD471" s="371"/>
      <c r="AE471" s="370"/>
      <c r="AF471" s="370"/>
      <c r="AG471" s="370"/>
    </row>
    <row r="472" spans="4:33" s="372" customFormat="1" x14ac:dyDescent="0.25">
      <c r="D472" s="469"/>
      <c r="K472" s="470"/>
      <c r="T472" s="369"/>
      <c r="U472" s="369"/>
      <c r="V472" s="369"/>
      <c r="W472" s="369"/>
      <c r="X472" s="369"/>
      <c r="Y472" s="369"/>
      <c r="AC472" s="370"/>
      <c r="AD472" s="371"/>
      <c r="AE472" s="370"/>
      <c r="AF472" s="370"/>
      <c r="AG472" s="370"/>
    </row>
    <row r="473" spans="4:33" s="372" customFormat="1" x14ac:dyDescent="0.25">
      <c r="D473" s="469"/>
      <c r="K473" s="470"/>
      <c r="T473" s="369"/>
      <c r="U473" s="369"/>
      <c r="V473" s="369"/>
      <c r="W473" s="369"/>
      <c r="X473" s="369"/>
      <c r="Y473" s="369"/>
      <c r="AC473" s="370"/>
      <c r="AD473" s="371"/>
      <c r="AE473" s="370"/>
      <c r="AF473" s="370"/>
      <c r="AG473" s="370"/>
    </row>
    <row r="474" spans="4:33" s="372" customFormat="1" x14ac:dyDescent="0.25">
      <c r="D474" s="469"/>
      <c r="K474" s="470"/>
      <c r="T474" s="369"/>
      <c r="U474" s="369"/>
      <c r="V474" s="369"/>
      <c r="W474" s="369"/>
      <c r="X474" s="369"/>
      <c r="Y474" s="369"/>
      <c r="AC474" s="370"/>
      <c r="AD474" s="371"/>
      <c r="AE474" s="370"/>
      <c r="AF474" s="370"/>
      <c r="AG474" s="370"/>
    </row>
    <row r="475" spans="4:33" s="372" customFormat="1" x14ac:dyDescent="0.25">
      <c r="D475" s="469"/>
      <c r="K475" s="470"/>
      <c r="T475" s="369"/>
      <c r="U475" s="369"/>
      <c r="V475" s="369"/>
      <c r="W475" s="369"/>
      <c r="X475" s="369"/>
      <c r="Y475" s="369"/>
      <c r="AC475" s="370"/>
      <c r="AD475" s="371"/>
      <c r="AE475" s="370"/>
      <c r="AF475" s="370"/>
      <c r="AG475" s="370"/>
    </row>
    <row r="476" spans="4:33" s="372" customFormat="1" x14ac:dyDescent="0.25">
      <c r="D476" s="469"/>
      <c r="K476" s="470"/>
      <c r="T476" s="369"/>
      <c r="U476" s="369"/>
      <c r="V476" s="369"/>
      <c r="W476" s="369"/>
      <c r="X476" s="369"/>
      <c r="Y476" s="369"/>
      <c r="AC476" s="370"/>
      <c r="AD476" s="371"/>
      <c r="AE476" s="370"/>
      <c r="AF476" s="370"/>
      <c r="AG476" s="370"/>
    </row>
    <row r="477" spans="4:33" s="372" customFormat="1" x14ac:dyDescent="0.25">
      <c r="D477" s="469"/>
      <c r="K477" s="470"/>
      <c r="T477" s="369"/>
      <c r="U477" s="369"/>
      <c r="V477" s="369"/>
      <c r="W477" s="369"/>
      <c r="X477" s="369"/>
      <c r="Y477" s="369"/>
      <c r="AC477" s="370"/>
      <c r="AD477" s="371"/>
      <c r="AE477" s="370"/>
      <c r="AF477" s="370"/>
      <c r="AG477" s="370"/>
    </row>
    <row r="478" spans="4:33" s="372" customFormat="1" x14ac:dyDescent="0.25">
      <c r="D478" s="469"/>
      <c r="K478" s="470"/>
      <c r="T478" s="369"/>
      <c r="U478" s="369"/>
      <c r="V478" s="369"/>
      <c r="W478" s="369"/>
      <c r="X478" s="369"/>
      <c r="Y478" s="369"/>
      <c r="AC478" s="370"/>
      <c r="AD478" s="371"/>
      <c r="AE478" s="370"/>
      <c r="AF478" s="370"/>
      <c r="AG478" s="370"/>
    </row>
    <row r="479" spans="4:33" s="372" customFormat="1" x14ac:dyDescent="0.25">
      <c r="D479" s="469"/>
      <c r="K479" s="470"/>
      <c r="T479" s="369"/>
      <c r="U479" s="369"/>
      <c r="V479" s="369"/>
      <c r="W479" s="369"/>
      <c r="X479" s="369"/>
      <c r="Y479" s="369"/>
      <c r="AC479" s="370"/>
      <c r="AD479" s="371"/>
      <c r="AE479" s="370"/>
      <c r="AF479" s="370"/>
      <c r="AG479" s="370"/>
    </row>
    <row r="480" spans="4:33" s="372" customFormat="1" x14ac:dyDescent="0.25">
      <c r="D480" s="469"/>
      <c r="K480" s="470"/>
      <c r="T480" s="369"/>
      <c r="U480" s="369"/>
      <c r="V480" s="369"/>
      <c r="W480" s="369"/>
      <c r="X480" s="369"/>
      <c r="Y480" s="369"/>
      <c r="AC480" s="370"/>
      <c r="AD480" s="371"/>
      <c r="AE480" s="370"/>
      <c r="AF480" s="370"/>
      <c r="AG480" s="370"/>
    </row>
    <row r="481" spans="4:33" s="372" customFormat="1" x14ac:dyDescent="0.25">
      <c r="D481" s="469"/>
      <c r="K481" s="470"/>
      <c r="T481" s="369"/>
      <c r="U481" s="369"/>
      <c r="V481" s="369"/>
      <c r="W481" s="369"/>
      <c r="X481" s="369"/>
      <c r="Y481" s="369"/>
      <c r="AC481" s="370"/>
      <c r="AD481" s="371"/>
      <c r="AE481" s="370"/>
      <c r="AF481" s="370"/>
      <c r="AG481" s="370"/>
    </row>
    <row r="482" spans="4:33" s="372" customFormat="1" x14ac:dyDescent="0.25">
      <c r="D482" s="469"/>
      <c r="K482" s="470"/>
      <c r="T482" s="369"/>
      <c r="U482" s="369"/>
      <c r="V482" s="369"/>
      <c r="W482" s="369"/>
      <c r="X482" s="369"/>
      <c r="Y482" s="369"/>
      <c r="AC482" s="370"/>
      <c r="AD482" s="371"/>
      <c r="AE482" s="370"/>
      <c r="AF482" s="370"/>
      <c r="AG482" s="370"/>
    </row>
    <row r="483" spans="4:33" s="372" customFormat="1" x14ac:dyDescent="0.25">
      <c r="D483" s="469"/>
      <c r="K483" s="470"/>
      <c r="T483" s="369"/>
      <c r="U483" s="369"/>
      <c r="V483" s="369"/>
      <c r="W483" s="369"/>
      <c r="X483" s="369"/>
      <c r="Y483" s="369"/>
      <c r="AC483" s="370"/>
      <c r="AD483" s="371"/>
      <c r="AE483" s="370"/>
      <c r="AF483" s="370"/>
      <c r="AG483" s="370"/>
    </row>
    <row r="484" spans="4:33" s="372" customFormat="1" x14ac:dyDescent="0.25">
      <c r="D484" s="469"/>
      <c r="K484" s="470"/>
      <c r="T484" s="369"/>
      <c r="U484" s="369"/>
      <c r="V484" s="369"/>
      <c r="W484" s="369"/>
      <c r="X484" s="369"/>
      <c r="Y484" s="369"/>
      <c r="AC484" s="370"/>
      <c r="AD484" s="371"/>
      <c r="AE484" s="370"/>
      <c r="AF484" s="370"/>
      <c r="AG484" s="370"/>
    </row>
    <row r="485" spans="4:33" s="372" customFormat="1" x14ac:dyDescent="0.25">
      <c r="D485" s="469"/>
      <c r="K485" s="470"/>
      <c r="T485" s="369"/>
      <c r="U485" s="369"/>
      <c r="V485" s="369"/>
      <c r="W485" s="369"/>
      <c r="X485" s="369"/>
      <c r="Y485" s="369"/>
      <c r="AC485" s="370"/>
      <c r="AD485" s="371"/>
      <c r="AE485" s="370"/>
      <c r="AF485" s="370"/>
      <c r="AG485" s="370"/>
    </row>
    <row r="486" spans="4:33" s="372" customFormat="1" x14ac:dyDescent="0.25">
      <c r="D486" s="469"/>
      <c r="K486" s="470"/>
      <c r="T486" s="369"/>
      <c r="U486" s="369"/>
      <c r="V486" s="369"/>
      <c r="W486" s="369"/>
      <c r="X486" s="369"/>
      <c r="Y486" s="369"/>
      <c r="AC486" s="370"/>
      <c r="AD486" s="371"/>
      <c r="AE486" s="370"/>
      <c r="AF486" s="370"/>
      <c r="AG486" s="370"/>
    </row>
    <row r="487" spans="4:33" s="372" customFormat="1" x14ac:dyDescent="0.25">
      <c r="D487" s="469"/>
      <c r="K487" s="470"/>
      <c r="T487" s="369"/>
      <c r="U487" s="369"/>
      <c r="V487" s="369"/>
      <c r="W487" s="369"/>
      <c r="X487" s="369"/>
      <c r="Y487" s="369"/>
      <c r="AC487" s="370"/>
      <c r="AD487" s="371"/>
      <c r="AE487" s="370"/>
      <c r="AF487" s="370"/>
      <c r="AG487" s="370"/>
    </row>
    <row r="488" spans="4:33" s="372" customFormat="1" x14ac:dyDescent="0.25">
      <c r="D488" s="469"/>
      <c r="K488" s="470"/>
      <c r="T488" s="369"/>
      <c r="U488" s="369"/>
      <c r="V488" s="369"/>
      <c r="W488" s="369"/>
      <c r="X488" s="369"/>
      <c r="Y488" s="369"/>
      <c r="AC488" s="370"/>
      <c r="AD488" s="371"/>
      <c r="AE488" s="370"/>
      <c r="AF488" s="370"/>
      <c r="AG488" s="370"/>
    </row>
    <row r="489" spans="4:33" s="372" customFormat="1" x14ac:dyDescent="0.25">
      <c r="D489" s="469"/>
      <c r="K489" s="470"/>
      <c r="T489" s="369"/>
      <c r="U489" s="369"/>
      <c r="V489" s="369"/>
      <c r="W489" s="369"/>
      <c r="X489" s="369"/>
      <c r="Y489" s="369"/>
      <c r="AC489" s="370"/>
      <c r="AD489" s="371"/>
      <c r="AE489" s="370"/>
      <c r="AF489" s="370"/>
      <c r="AG489" s="370"/>
    </row>
    <row r="490" spans="4:33" s="372" customFormat="1" x14ac:dyDescent="0.25">
      <c r="D490" s="469"/>
      <c r="K490" s="470"/>
      <c r="T490" s="369"/>
      <c r="U490" s="369"/>
      <c r="V490" s="369"/>
      <c r="W490" s="369"/>
      <c r="X490" s="369"/>
      <c r="Y490" s="369"/>
      <c r="AC490" s="370"/>
      <c r="AD490" s="371"/>
      <c r="AE490" s="370"/>
      <c r="AF490" s="370"/>
      <c r="AG490" s="370"/>
    </row>
    <row r="491" spans="4:33" s="372" customFormat="1" x14ac:dyDescent="0.25">
      <c r="D491" s="469"/>
      <c r="K491" s="470"/>
      <c r="T491" s="369"/>
      <c r="U491" s="369"/>
      <c r="V491" s="369"/>
      <c r="W491" s="369"/>
      <c r="X491" s="369"/>
      <c r="Y491" s="369"/>
      <c r="AC491" s="370"/>
      <c r="AD491" s="371"/>
      <c r="AE491" s="370"/>
      <c r="AF491" s="370"/>
      <c r="AG491" s="370"/>
    </row>
    <row r="492" spans="4:33" s="372" customFormat="1" x14ac:dyDescent="0.25">
      <c r="D492" s="469"/>
      <c r="K492" s="470"/>
      <c r="T492" s="369"/>
      <c r="U492" s="369"/>
      <c r="V492" s="369"/>
      <c r="W492" s="369"/>
      <c r="X492" s="369"/>
      <c r="Y492" s="369"/>
      <c r="AC492" s="370"/>
      <c r="AD492" s="371"/>
      <c r="AE492" s="370"/>
      <c r="AF492" s="370"/>
      <c r="AG492" s="370"/>
    </row>
    <row r="493" spans="4:33" s="372" customFormat="1" x14ac:dyDescent="0.25">
      <c r="D493" s="469"/>
      <c r="K493" s="470"/>
      <c r="T493" s="369"/>
      <c r="U493" s="369"/>
      <c r="V493" s="369"/>
      <c r="W493" s="369"/>
      <c r="X493" s="369"/>
      <c r="Y493" s="369"/>
      <c r="AC493" s="370"/>
      <c r="AD493" s="371"/>
      <c r="AE493" s="370"/>
      <c r="AF493" s="370"/>
      <c r="AG493" s="370"/>
    </row>
    <row r="494" spans="4:33" s="372" customFormat="1" x14ac:dyDescent="0.25">
      <c r="D494" s="469"/>
      <c r="K494" s="470"/>
      <c r="T494" s="369"/>
      <c r="U494" s="369"/>
      <c r="V494" s="369"/>
      <c r="W494" s="369"/>
      <c r="X494" s="369"/>
      <c r="Y494" s="369"/>
      <c r="AC494" s="370"/>
      <c r="AD494" s="371"/>
      <c r="AE494" s="370"/>
      <c r="AF494" s="370"/>
      <c r="AG494" s="370"/>
    </row>
    <row r="495" spans="4:33" s="372" customFormat="1" x14ac:dyDescent="0.25">
      <c r="D495" s="469"/>
      <c r="K495" s="470"/>
      <c r="T495" s="369"/>
      <c r="U495" s="369"/>
      <c r="V495" s="369"/>
      <c r="W495" s="369"/>
      <c r="X495" s="369"/>
      <c r="Y495" s="369"/>
      <c r="AC495" s="370"/>
      <c r="AD495" s="371"/>
      <c r="AE495" s="370"/>
      <c r="AF495" s="370"/>
      <c r="AG495" s="370"/>
    </row>
    <row r="496" spans="4:33" s="372" customFormat="1" x14ac:dyDescent="0.25">
      <c r="D496" s="469"/>
      <c r="K496" s="470"/>
      <c r="T496" s="369"/>
      <c r="U496" s="369"/>
      <c r="V496" s="369"/>
      <c r="W496" s="369"/>
      <c r="X496" s="369"/>
      <c r="Y496" s="369"/>
      <c r="AC496" s="370"/>
      <c r="AD496" s="371"/>
      <c r="AE496" s="370"/>
      <c r="AF496" s="370"/>
      <c r="AG496" s="370"/>
    </row>
    <row r="497" spans="4:33" s="372" customFormat="1" x14ac:dyDescent="0.25">
      <c r="D497" s="469"/>
      <c r="K497" s="470"/>
      <c r="T497" s="369"/>
      <c r="U497" s="369"/>
      <c r="V497" s="369"/>
      <c r="W497" s="369"/>
      <c r="X497" s="369"/>
      <c r="Y497" s="369"/>
      <c r="AC497" s="370"/>
      <c r="AD497" s="371"/>
      <c r="AE497" s="370"/>
      <c r="AF497" s="370"/>
      <c r="AG497" s="370"/>
    </row>
    <row r="498" spans="4:33" s="372" customFormat="1" x14ac:dyDescent="0.25">
      <c r="D498" s="469"/>
      <c r="K498" s="470"/>
      <c r="T498" s="369"/>
      <c r="U498" s="369"/>
      <c r="V498" s="369"/>
      <c r="W498" s="369"/>
      <c r="X498" s="369"/>
      <c r="Y498" s="369"/>
      <c r="AC498" s="370"/>
      <c r="AD498" s="371"/>
      <c r="AE498" s="370"/>
      <c r="AF498" s="370"/>
      <c r="AG498" s="370"/>
    </row>
    <row r="499" spans="4:33" s="372" customFormat="1" x14ac:dyDescent="0.25">
      <c r="D499" s="469"/>
      <c r="K499" s="470"/>
      <c r="T499" s="369"/>
      <c r="U499" s="369"/>
      <c r="V499" s="369"/>
      <c r="W499" s="369"/>
      <c r="X499" s="369"/>
      <c r="Y499" s="369"/>
      <c r="AC499" s="370"/>
      <c r="AD499" s="371"/>
      <c r="AE499" s="370"/>
      <c r="AF499" s="370"/>
      <c r="AG499" s="370"/>
    </row>
    <row r="500" spans="4:33" s="372" customFormat="1" x14ac:dyDescent="0.25">
      <c r="D500" s="469"/>
      <c r="K500" s="470"/>
      <c r="T500" s="369"/>
      <c r="U500" s="369"/>
      <c r="V500" s="369"/>
      <c r="W500" s="369"/>
      <c r="X500" s="369"/>
      <c r="Y500" s="369"/>
      <c r="AC500" s="370"/>
      <c r="AD500" s="371"/>
      <c r="AE500" s="370"/>
      <c r="AF500" s="370"/>
      <c r="AG500" s="370"/>
    </row>
    <row r="501" spans="4:33" s="372" customFormat="1" x14ac:dyDescent="0.25">
      <c r="D501" s="469"/>
      <c r="K501" s="470"/>
      <c r="T501" s="369"/>
      <c r="U501" s="369"/>
      <c r="V501" s="369"/>
      <c r="W501" s="369"/>
      <c r="X501" s="369"/>
      <c r="Y501" s="369"/>
      <c r="AC501" s="370"/>
      <c r="AD501" s="371"/>
      <c r="AE501" s="370"/>
      <c r="AF501" s="370"/>
      <c r="AG501" s="370"/>
    </row>
    <row r="502" spans="4:33" s="372" customFormat="1" x14ac:dyDescent="0.25">
      <c r="D502" s="469"/>
      <c r="K502" s="470"/>
      <c r="T502" s="369"/>
      <c r="U502" s="369"/>
      <c r="V502" s="369"/>
      <c r="W502" s="369"/>
      <c r="X502" s="369"/>
      <c r="Y502" s="369"/>
      <c r="AC502" s="370"/>
      <c r="AD502" s="371"/>
      <c r="AE502" s="370"/>
      <c r="AF502" s="370"/>
      <c r="AG502" s="370"/>
    </row>
    <row r="503" spans="4:33" s="372" customFormat="1" x14ac:dyDescent="0.25">
      <c r="D503" s="469"/>
      <c r="K503" s="470"/>
      <c r="T503" s="369"/>
      <c r="U503" s="369"/>
      <c r="V503" s="369"/>
      <c r="W503" s="369"/>
      <c r="X503" s="369"/>
      <c r="Y503" s="369"/>
      <c r="AC503" s="370"/>
      <c r="AD503" s="371"/>
      <c r="AE503" s="370"/>
      <c r="AF503" s="370"/>
      <c r="AG503" s="370"/>
    </row>
    <row r="504" spans="4:33" s="372" customFormat="1" x14ac:dyDescent="0.25">
      <c r="D504" s="469"/>
      <c r="K504" s="470"/>
      <c r="T504" s="369"/>
      <c r="U504" s="369"/>
      <c r="V504" s="369"/>
      <c r="W504" s="369"/>
      <c r="X504" s="369"/>
      <c r="Y504" s="369"/>
      <c r="AC504" s="370"/>
      <c r="AD504" s="371"/>
      <c r="AE504" s="370"/>
      <c r="AF504" s="370"/>
      <c r="AG504" s="370"/>
    </row>
    <row r="505" spans="4:33" s="372" customFormat="1" x14ac:dyDescent="0.25">
      <c r="D505" s="469"/>
      <c r="K505" s="470"/>
      <c r="T505" s="369"/>
      <c r="U505" s="369"/>
      <c r="V505" s="369"/>
      <c r="W505" s="369"/>
      <c r="X505" s="369"/>
      <c r="Y505" s="369"/>
      <c r="AC505" s="370"/>
      <c r="AD505" s="371"/>
      <c r="AE505" s="370"/>
      <c r="AF505" s="370"/>
      <c r="AG505" s="370"/>
    </row>
    <row r="506" spans="4:33" s="372" customFormat="1" x14ac:dyDescent="0.25">
      <c r="D506" s="469"/>
      <c r="K506" s="470"/>
      <c r="T506" s="369"/>
      <c r="U506" s="369"/>
      <c r="V506" s="369"/>
      <c r="W506" s="369"/>
      <c r="X506" s="369"/>
      <c r="Y506" s="369"/>
      <c r="AC506" s="370"/>
      <c r="AD506" s="371"/>
      <c r="AE506" s="370"/>
      <c r="AF506" s="370"/>
      <c r="AG506" s="370"/>
    </row>
    <row r="507" spans="4:33" s="372" customFormat="1" x14ac:dyDescent="0.25">
      <c r="D507" s="469"/>
      <c r="K507" s="470"/>
      <c r="T507" s="369"/>
      <c r="U507" s="369"/>
      <c r="V507" s="369"/>
      <c r="W507" s="369"/>
      <c r="X507" s="369"/>
      <c r="Y507" s="369"/>
      <c r="AC507" s="370"/>
      <c r="AD507" s="371"/>
      <c r="AE507" s="370"/>
      <c r="AF507" s="370"/>
      <c r="AG507" s="370"/>
    </row>
    <row r="508" spans="4:33" s="372" customFormat="1" x14ac:dyDescent="0.25">
      <c r="D508" s="469"/>
      <c r="K508" s="470"/>
      <c r="T508" s="369"/>
      <c r="U508" s="369"/>
      <c r="V508" s="369"/>
      <c r="W508" s="369"/>
      <c r="X508" s="369"/>
      <c r="Y508" s="369"/>
      <c r="AC508" s="370"/>
      <c r="AD508" s="371"/>
      <c r="AE508" s="370"/>
      <c r="AF508" s="370"/>
      <c r="AG508" s="370"/>
    </row>
    <row r="509" spans="4:33" s="372" customFormat="1" x14ac:dyDescent="0.25">
      <c r="D509" s="469"/>
      <c r="K509" s="470"/>
      <c r="T509" s="369"/>
      <c r="U509" s="369"/>
      <c r="V509" s="369"/>
      <c r="W509" s="369"/>
      <c r="X509" s="369"/>
      <c r="Y509" s="369"/>
      <c r="AC509" s="370"/>
      <c r="AD509" s="371"/>
      <c r="AE509" s="370"/>
      <c r="AF509" s="370"/>
      <c r="AG509" s="370"/>
    </row>
    <row r="510" spans="4:33" s="372" customFormat="1" x14ac:dyDescent="0.25">
      <c r="D510" s="469"/>
      <c r="K510" s="470"/>
      <c r="T510" s="369"/>
      <c r="U510" s="369"/>
      <c r="V510" s="369"/>
      <c r="W510" s="369"/>
      <c r="X510" s="369"/>
      <c r="Y510" s="369"/>
      <c r="AC510" s="370"/>
      <c r="AD510" s="371"/>
      <c r="AE510" s="370"/>
      <c r="AF510" s="370"/>
      <c r="AG510" s="370"/>
    </row>
    <row r="511" spans="4:33" s="372" customFormat="1" x14ac:dyDescent="0.25">
      <c r="D511" s="469"/>
      <c r="K511" s="470"/>
      <c r="T511" s="369"/>
      <c r="U511" s="369"/>
      <c r="V511" s="369"/>
      <c r="W511" s="369"/>
      <c r="X511" s="369"/>
      <c r="Y511" s="369"/>
      <c r="AC511" s="370"/>
      <c r="AD511" s="371"/>
      <c r="AE511" s="370"/>
      <c r="AF511" s="370"/>
      <c r="AG511" s="370"/>
    </row>
    <row r="512" spans="4:33" s="372" customFormat="1" x14ac:dyDescent="0.25">
      <c r="D512" s="469"/>
      <c r="K512" s="470"/>
      <c r="T512" s="369"/>
      <c r="U512" s="369"/>
      <c r="V512" s="369"/>
      <c r="W512" s="369"/>
      <c r="X512" s="369"/>
      <c r="Y512" s="369"/>
      <c r="AC512" s="370"/>
      <c r="AD512" s="371"/>
      <c r="AE512" s="370"/>
      <c r="AF512" s="370"/>
      <c r="AG512" s="370"/>
    </row>
    <row r="513" spans="4:33" s="372" customFormat="1" x14ac:dyDescent="0.25">
      <c r="D513" s="469"/>
      <c r="K513" s="470"/>
      <c r="T513" s="369"/>
      <c r="U513" s="369"/>
      <c r="V513" s="369"/>
      <c r="W513" s="369"/>
      <c r="X513" s="369"/>
      <c r="Y513" s="369"/>
      <c r="AC513" s="370"/>
      <c r="AD513" s="371"/>
      <c r="AE513" s="370"/>
      <c r="AF513" s="370"/>
      <c r="AG513" s="370"/>
    </row>
    <row r="514" spans="4:33" s="372" customFormat="1" x14ac:dyDescent="0.25">
      <c r="D514" s="469"/>
      <c r="K514" s="470"/>
      <c r="T514" s="369"/>
      <c r="U514" s="369"/>
      <c r="V514" s="369"/>
      <c r="W514" s="369"/>
      <c r="X514" s="369"/>
      <c r="Y514" s="369"/>
      <c r="AC514" s="370"/>
      <c r="AD514" s="371"/>
      <c r="AE514" s="370"/>
      <c r="AF514" s="370"/>
      <c r="AG514" s="370"/>
    </row>
    <row r="515" spans="4:33" s="372" customFormat="1" x14ac:dyDescent="0.25">
      <c r="D515" s="469"/>
      <c r="K515" s="470"/>
      <c r="T515" s="369"/>
      <c r="U515" s="369"/>
      <c r="V515" s="369"/>
      <c r="W515" s="369"/>
      <c r="X515" s="369"/>
      <c r="Y515" s="369"/>
      <c r="AC515" s="370"/>
      <c r="AD515" s="371"/>
      <c r="AE515" s="370"/>
      <c r="AF515" s="370"/>
      <c r="AG515" s="370"/>
    </row>
    <row r="516" spans="4:33" s="372" customFormat="1" x14ac:dyDescent="0.25">
      <c r="D516" s="469"/>
      <c r="K516" s="470"/>
      <c r="T516" s="369"/>
      <c r="U516" s="369"/>
      <c r="V516" s="369"/>
      <c r="W516" s="369"/>
      <c r="X516" s="369"/>
      <c r="Y516" s="369"/>
      <c r="AC516" s="370"/>
      <c r="AD516" s="371"/>
      <c r="AE516" s="370"/>
      <c r="AF516" s="370"/>
      <c r="AG516" s="370"/>
    </row>
    <row r="517" spans="4:33" s="372" customFormat="1" x14ac:dyDescent="0.25">
      <c r="D517" s="469"/>
      <c r="K517" s="470"/>
      <c r="T517" s="369"/>
      <c r="U517" s="369"/>
      <c r="V517" s="369"/>
      <c r="W517" s="369"/>
      <c r="X517" s="369"/>
      <c r="Y517" s="369"/>
      <c r="AC517" s="370"/>
      <c r="AD517" s="371"/>
      <c r="AE517" s="370"/>
      <c r="AF517" s="370"/>
      <c r="AG517" s="370"/>
    </row>
    <row r="518" spans="4:33" s="372" customFormat="1" x14ac:dyDescent="0.25">
      <c r="D518" s="469"/>
      <c r="K518" s="470"/>
      <c r="T518" s="369"/>
      <c r="U518" s="369"/>
      <c r="V518" s="369"/>
      <c r="W518" s="369"/>
      <c r="X518" s="369"/>
      <c r="Y518" s="369"/>
      <c r="AC518" s="370"/>
      <c r="AD518" s="371"/>
      <c r="AE518" s="370"/>
      <c r="AF518" s="370"/>
      <c r="AG518" s="370"/>
    </row>
    <row r="519" spans="4:33" s="372" customFormat="1" x14ac:dyDescent="0.25">
      <c r="D519" s="469"/>
      <c r="K519" s="470"/>
      <c r="T519" s="369"/>
      <c r="U519" s="369"/>
      <c r="V519" s="369"/>
      <c r="W519" s="369"/>
      <c r="X519" s="369"/>
      <c r="Y519" s="369"/>
      <c r="AC519" s="370"/>
      <c r="AD519" s="371"/>
      <c r="AE519" s="370"/>
      <c r="AF519" s="370"/>
      <c r="AG519" s="370"/>
    </row>
    <row r="520" spans="4:33" s="372" customFormat="1" x14ac:dyDescent="0.25">
      <c r="D520" s="469"/>
      <c r="K520" s="470"/>
      <c r="T520" s="369"/>
      <c r="U520" s="369"/>
      <c r="V520" s="369"/>
      <c r="W520" s="369"/>
      <c r="X520" s="369"/>
      <c r="Y520" s="369"/>
      <c r="AC520" s="370"/>
      <c r="AD520" s="371"/>
      <c r="AE520" s="370"/>
      <c r="AF520" s="370"/>
      <c r="AG520" s="370"/>
    </row>
    <row r="521" spans="4:33" s="372" customFormat="1" x14ac:dyDescent="0.25">
      <c r="D521" s="469"/>
      <c r="K521" s="470"/>
      <c r="T521" s="369"/>
      <c r="U521" s="369"/>
      <c r="V521" s="369"/>
      <c r="W521" s="369"/>
      <c r="X521" s="369"/>
      <c r="Y521" s="369"/>
      <c r="AC521" s="370"/>
      <c r="AD521" s="371"/>
      <c r="AE521" s="370"/>
      <c r="AF521" s="370"/>
      <c r="AG521" s="370"/>
    </row>
    <row r="522" spans="4:33" s="372" customFormat="1" x14ac:dyDescent="0.25">
      <c r="D522" s="469"/>
      <c r="K522" s="470"/>
      <c r="T522" s="369"/>
      <c r="U522" s="369"/>
      <c r="V522" s="369"/>
      <c r="W522" s="369"/>
      <c r="X522" s="369"/>
      <c r="Y522" s="369"/>
      <c r="AC522" s="370"/>
      <c r="AD522" s="371"/>
      <c r="AE522" s="370"/>
      <c r="AF522" s="370"/>
      <c r="AG522" s="370"/>
    </row>
    <row r="523" spans="4:33" s="372" customFormat="1" x14ac:dyDescent="0.25">
      <c r="D523" s="469"/>
      <c r="K523" s="470"/>
      <c r="T523" s="369"/>
      <c r="U523" s="369"/>
      <c r="V523" s="369"/>
      <c r="W523" s="369"/>
      <c r="X523" s="369"/>
      <c r="Y523" s="369"/>
      <c r="AC523" s="370"/>
      <c r="AD523" s="371"/>
      <c r="AE523" s="370"/>
      <c r="AF523" s="370"/>
      <c r="AG523" s="370"/>
    </row>
    <row r="524" spans="4:33" s="372" customFormat="1" x14ac:dyDescent="0.25">
      <c r="D524" s="469"/>
      <c r="K524" s="470"/>
      <c r="T524" s="369"/>
      <c r="U524" s="369"/>
      <c r="V524" s="369"/>
      <c r="W524" s="369"/>
      <c r="X524" s="369"/>
      <c r="Y524" s="369"/>
      <c r="AC524" s="370"/>
      <c r="AD524" s="371"/>
      <c r="AE524" s="370"/>
      <c r="AF524" s="370"/>
      <c r="AG524" s="370"/>
    </row>
    <row r="525" spans="4:33" s="372" customFormat="1" x14ac:dyDescent="0.25">
      <c r="D525" s="469"/>
      <c r="K525" s="470"/>
      <c r="T525" s="369"/>
      <c r="U525" s="369"/>
      <c r="V525" s="369"/>
      <c r="W525" s="369"/>
      <c r="X525" s="369"/>
      <c r="Y525" s="369"/>
      <c r="AC525" s="370"/>
      <c r="AD525" s="371"/>
      <c r="AE525" s="370"/>
      <c r="AF525" s="370"/>
      <c r="AG525" s="370"/>
    </row>
    <row r="526" spans="4:33" s="372" customFormat="1" x14ac:dyDescent="0.25">
      <c r="D526" s="469"/>
      <c r="K526" s="470"/>
      <c r="T526" s="369"/>
      <c r="U526" s="369"/>
      <c r="V526" s="369"/>
      <c r="W526" s="369"/>
      <c r="X526" s="369"/>
      <c r="Y526" s="369"/>
      <c r="AC526" s="370"/>
      <c r="AD526" s="371"/>
      <c r="AE526" s="370"/>
      <c r="AF526" s="370"/>
      <c r="AG526" s="370"/>
    </row>
    <row r="527" spans="4:33" s="372" customFormat="1" x14ac:dyDescent="0.25">
      <c r="D527" s="469"/>
      <c r="K527" s="470"/>
      <c r="T527" s="369"/>
      <c r="U527" s="369"/>
      <c r="V527" s="369"/>
      <c r="W527" s="369"/>
      <c r="X527" s="369"/>
      <c r="Y527" s="369"/>
      <c r="AC527" s="370"/>
      <c r="AD527" s="371"/>
      <c r="AE527" s="370"/>
      <c r="AF527" s="370"/>
      <c r="AG527" s="370"/>
    </row>
    <row r="528" spans="4:33" s="372" customFormat="1" x14ac:dyDescent="0.25">
      <c r="D528" s="469"/>
      <c r="K528" s="470"/>
      <c r="T528" s="369"/>
      <c r="U528" s="369"/>
      <c r="V528" s="369"/>
      <c r="W528" s="369"/>
      <c r="X528" s="369"/>
      <c r="Y528" s="369"/>
      <c r="AC528" s="370"/>
      <c r="AD528" s="371"/>
      <c r="AE528" s="370"/>
      <c r="AF528" s="370"/>
      <c r="AG528" s="370"/>
    </row>
    <row r="529" spans="4:33" s="372" customFormat="1" x14ac:dyDescent="0.25">
      <c r="D529" s="469"/>
      <c r="K529" s="470"/>
      <c r="T529" s="369"/>
      <c r="U529" s="369"/>
      <c r="V529" s="369"/>
      <c r="W529" s="369"/>
      <c r="X529" s="369"/>
      <c r="Y529" s="369"/>
      <c r="AC529" s="370"/>
      <c r="AD529" s="371"/>
      <c r="AE529" s="370"/>
      <c r="AF529" s="370"/>
      <c r="AG529" s="370"/>
    </row>
    <row r="530" spans="4:33" s="372" customFormat="1" x14ac:dyDescent="0.25">
      <c r="D530" s="469"/>
      <c r="K530" s="470"/>
      <c r="T530" s="369"/>
      <c r="U530" s="369"/>
      <c r="V530" s="369"/>
      <c r="W530" s="369"/>
      <c r="X530" s="369"/>
      <c r="Y530" s="369"/>
      <c r="AC530" s="370"/>
      <c r="AD530" s="371"/>
      <c r="AE530" s="370"/>
      <c r="AF530" s="370"/>
      <c r="AG530" s="370"/>
    </row>
    <row r="531" spans="4:33" s="372" customFormat="1" x14ac:dyDescent="0.25">
      <c r="D531" s="469"/>
      <c r="K531" s="470"/>
      <c r="T531" s="369"/>
      <c r="U531" s="369"/>
      <c r="V531" s="369"/>
      <c r="W531" s="369"/>
      <c r="X531" s="369"/>
      <c r="Y531" s="369"/>
      <c r="AC531" s="370"/>
      <c r="AD531" s="371"/>
      <c r="AE531" s="370"/>
      <c r="AF531" s="370"/>
      <c r="AG531" s="370"/>
    </row>
    <row r="532" spans="4:33" s="372" customFormat="1" x14ac:dyDescent="0.25">
      <c r="D532" s="469"/>
      <c r="K532" s="470"/>
      <c r="T532" s="369"/>
      <c r="U532" s="369"/>
      <c r="V532" s="369"/>
      <c r="W532" s="369"/>
      <c r="X532" s="369"/>
      <c r="Y532" s="369"/>
      <c r="AC532" s="370"/>
      <c r="AD532" s="371"/>
      <c r="AE532" s="370"/>
      <c r="AF532" s="370"/>
      <c r="AG532" s="370"/>
    </row>
    <row r="533" spans="4:33" s="372" customFormat="1" x14ac:dyDescent="0.25">
      <c r="D533" s="469"/>
      <c r="K533" s="470"/>
      <c r="T533" s="369"/>
      <c r="U533" s="369"/>
      <c r="V533" s="369"/>
      <c r="W533" s="369"/>
      <c r="X533" s="369"/>
      <c r="Y533" s="369"/>
      <c r="AC533" s="370"/>
      <c r="AD533" s="371"/>
      <c r="AE533" s="370"/>
      <c r="AF533" s="370"/>
      <c r="AG533" s="370"/>
    </row>
    <row r="534" spans="4:33" s="372" customFormat="1" x14ac:dyDescent="0.25">
      <c r="D534" s="469"/>
      <c r="K534" s="470"/>
      <c r="T534" s="369"/>
      <c r="U534" s="369"/>
      <c r="V534" s="369"/>
      <c r="W534" s="369"/>
      <c r="X534" s="369"/>
      <c r="Y534" s="369"/>
      <c r="AC534" s="370"/>
      <c r="AD534" s="371"/>
      <c r="AE534" s="370"/>
      <c r="AF534" s="370"/>
      <c r="AG534" s="370"/>
    </row>
    <row r="535" spans="4:33" s="372" customFormat="1" x14ac:dyDescent="0.25">
      <c r="D535" s="469"/>
      <c r="K535" s="470"/>
      <c r="T535" s="369"/>
      <c r="U535" s="369"/>
      <c r="V535" s="369"/>
      <c r="W535" s="369"/>
      <c r="X535" s="369"/>
      <c r="Y535" s="369"/>
      <c r="AC535" s="370"/>
      <c r="AD535" s="371"/>
      <c r="AE535" s="370"/>
      <c r="AF535" s="370"/>
      <c r="AG535" s="370"/>
    </row>
    <row r="536" spans="4:33" s="372" customFormat="1" x14ac:dyDescent="0.25">
      <c r="D536" s="469"/>
      <c r="K536" s="470"/>
      <c r="T536" s="369"/>
      <c r="U536" s="369"/>
      <c r="V536" s="369"/>
      <c r="W536" s="369"/>
      <c r="X536" s="369"/>
      <c r="Y536" s="369"/>
      <c r="AC536" s="370"/>
      <c r="AD536" s="371"/>
      <c r="AE536" s="370"/>
      <c r="AF536" s="370"/>
      <c r="AG536" s="370"/>
    </row>
    <row r="537" spans="4:33" s="372" customFormat="1" x14ac:dyDescent="0.25">
      <c r="D537" s="469"/>
      <c r="K537" s="470"/>
      <c r="T537" s="369"/>
      <c r="U537" s="369"/>
      <c r="V537" s="369"/>
      <c r="W537" s="369"/>
      <c r="X537" s="369"/>
      <c r="Y537" s="369"/>
      <c r="AC537" s="370"/>
      <c r="AD537" s="371"/>
      <c r="AE537" s="370"/>
      <c r="AF537" s="370"/>
      <c r="AG537" s="370"/>
    </row>
    <row r="538" spans="4:33" s="372" customFormat="1" x14ac:dyDescent="0.25">
      <c r="D538" s="469"/>
      <c r="K538" s="470"/>
      <c r="T538" s="369"/>
      <c r="U538" s="369"/>
      <c r="V538" s="369"/>
      <c r="W538" s="369"/>
      <c r="X538" s="369"/>
      <c r="Y538" s="369"/>
      <c r="AC538" s="370"/>
      <c r="AD538" s="371"/>
      <c r="AE538" s="370"/>
      <c r="AF538" s="370"/>
      <c r="AG538" s="370"/>
    </row>
    <row r="539" spans="4:33" s="372" customFormat="1" x14ac:dyDescent="0.25">
      <c r="D539" s="469"/>
      <c r="K539" s="470"/>
      <c r="T539" s="369"/>
      <c r="U539" s="369"/>
      <c r="V539" s="369"/>
      <c r="W539" s="369"/>
      <c r="X539" s="369"/>
      <c r="Y539" s="369"/>
      <c r="AC539" s="370"/>
      <c r="AD539" s="371"/>
      <c r="AE539" s="370"/>
      <c r="AF539" s="370"/>
      <c r="AG539" s="370"/>
    </row>
    <row r="540" spans="4:33" s="372" customFormat="1" x14ac:dyDescent="0.25">
      <c r="D540" s="469"/>
      <c r="K540" s="470"/>
      <c r="T540" s="369"/>
      <c r="U540" s="369"/>
      <c r="V540" s="369"/>
      <c r="W540" s="369"/>
      <c r="X540" s="369"/>
      <c r="Y540" s="369"/>
      <c r="AC540" s="370"/>
      <c r="AD540" s="371"/>
      <c r="AE540" s="370"/>
      <c r="AF540" s="370"/>
      <c r="AG540" s="370"/>
    </row>
    <row r="541" spans="4:33" s="372" customFormat="1" x14ac:dyDescent="0.25">
      <c r="D541" s="469"/>
      <c r="K541" s="470"/>
      <c r="T541" s="369"/>
      <c r="U541" s="369"/>
      <c r="V541" s="369"/>
      <c r="W541" s="369"/>
      <c r="X541" s="369"/>
      <c r="Y541" s="369"/>
      <c r="AC541" s="370"/>
      <c r="AD541" s="371"/>
      <c r="AE541" s="370"/>
      <c r="AF541" s="370"/>
      <c r="AG541" s="370"/>
    </row>
    <row r="542" spans="4:33" s="372" customFormat="1" x14ac:dyDescent="0.25">
      <c r="D542" s="469"/>
      <c r="K542" s="470"/>
      <c r="T542" s="369"/>
      <c r="U542" s="369"/>
      <c r="V542" s="369"/>
      <c r="W542" s="369"/>
      <c r="X542" s="369"/>
      <c r="Y542" s="369"/>
      <c r="AC542" s="370"/>
      <c r="AD542" s="371"/>
      <c r="AE542" s="370"/>
      <c r="AF542" s="370"/>
      <c r="AG542" s="370"/>
    </row>
    <row r="543" spans="4:33" s="372" customFormat="1" x14ac:dyDescent="0.25">
      <c r="D543" s="469"/>
      <c r="K543" s="470"/>
      <c r="T543" s="369"/>
      <c r="U543" s="369"/>
      <c r="V543" s="369"/>
      <c r="W543" s="369"/>
      <c r="X543" s="369"/>
      <c r="Y543" s="369"/>
      <c r="AC543" s="370"/>
      <c r="AD543" s="371"/>
      <c r="AE543" s="370"/>
      <c r="AF543" s="370"/>
      <c r="AG543" s="370"/>
    </row>
    <row r="544" spans="4:33" s="372" customFormat="1" x14ac:dyDescent="0.25">
      <c r="D544" s="469"/>
      <c r="K544" s="470"/>
      <c r="T544" s="369"/>
      <c r="U544" s="369"/>
      <c r="V544" s="369"/>
      <c r="W544" s="369"/>
      <c r="X544" s="369"/>
      <c r="Y544" s="369"/>
      <c r="AC544" s="370"/>
      <c r="AD544" s="371"/>
      <c r="AE544" s="370"/>
      <c r="AF544" s="370"/>
      <c r="AG544" s="370"/>
    </row>
    <row r="545" spans="4:33" s="372" customFormat="1" x14ac:dyDescent="0.25">
      <c r="D545" s="469"/>
      <c r="K545" s="470"/>
      <c r="T545" s="369"/>
      <c r="U545" s="369"/>
      <c r="V545" s="369"/>
      <c r="W545" s="369"/>
      <c r="X545" s="369"/>
      <c r="Y545" s="369"/>
      <c r="AC545" s="370"/>
      <c r="AD545" s="371"/>
      <c r="AE545" s="370"/>
      <c r="AF545" s="370"/>
      <c r="AG545" s="370"/>
    </row>
    <row r="546" spans="4:33" s="372" customFormat="1" x14ac:dyDescent="0.25">
      <c r="D546" s="469"/>
      <c r="K546" s="470"/>
      <c r="T546" s="369"/>
      <c r="U546" s="369"/>
      <c r="V546" s="369"/>
      <c r="W546" s="369"/>
      <c r="X546" s="369"/>
      <c r="Y546" s="369"/>
      <c r="AC546" s="370"/>
      <c r="AD546" s="371"/>
      <c r="AE546" s="370"/>
      <c r="AF546" s="370"/>
      <c r="AG546" s="370"/>
    </row>
    <row r="547" spans="4:33" s="372" customFormat="1" x14ac:dyDescent="0.25">
      <c r="D547" s="469"/>
      <c r="K547" s="470"/>
      <c r="T547" s="369"/>
      <c r="U547" s="369"/>
      <c r="V547" s="369"/>
      <c r="W547" s="369"/>
      <c r="X547" s="369"/>
      <c r="Y547" s="369"/>
      <c r="AC547" s="370"/>
      <c r="AD547" s="371"/>
      <c r="AE547" s="370"/>
      <c r="AF547" s="370"/>
      <c r="AG547" s="370"/>
    </row>
    <row r="548" spans="4:33" s="372" customFormat="1" x14ac:dyDescent="0.25">
      <c r="D548" s="469"/>
      <c r="K548" s="470"/>
      <c r="T548" s="369"/>
      <c r="U548" s="369"/>
      <c r="V548" s="369"/>
      <c r="W548" s="369"/>
      <c r="X548" s="369"/>
      <c r="Y548" s="369"/>
      <c r="AC548" s="370"/>
      <c r="AD548" s="371"/>
      <c r="AE548" s="370"/>
      <c r="AF548" s="370"/>
      <c r="AG548" s="370"/>
    </row>
    <row r="549" spans="4:33" s="372" customFormat="1" x14ac:dyDescent="0.25">
      <c r="D549" s="469"/>
      <c r="K549" s="470"/>
      <c r="T549" s="369"/>
      <c r="U549" s="369"/>
      <c r="V549" s="369"/>
      <c r="W549" s="369"/>
      <c r="X549" s="369"/>
      <c r="Y549" s="369"/>
      <c r="AC549" s="370"/>
      <c r="AD549" s="371"/>
      <c r="AE549" s="370"/>
      <c r="AF549" s="370"/>
      <c r="AG549" s="370"/>
    </row>
    <row r="550" spans="4:33" s="372" customFormat="1" x14ac:dyDescent="0.25">
      <c r="D550" s="469"/>
      <c r="K550" s="470"/>
      <c r="T550" s="369"/>
      <c r="U550" s="369"/>
      <c r="V550" s="369"/>
      <c r="W550" s="369"/>
      <c r="X550" s="369"/>
      <c r="Y550" s="369"/>
      <c r="AC550" s="370"/>
      <c r="AD550" s="371"/>
      <c r="AE550" s="370"/>
      <c r="AF550" s="370"/>
      <c r="AG550" s="370"/>
    </row>
    <row r="551" spans="4:33" s="372" customFormat="1" x14ac:dyDescent="0.25">
      <c r="D551" s="469"/>
      <c r="K551" s="470"/>
      <c r="T551" s="369"/>
      <c r="U551" s="369"/>
      <c r="V551" s="369"/>
      <c r="W551" s="369"/>
      <c r="X551" s="369"/>
      <c r="Y551" s="369"/>
      <c r="AC551" s="370"/>
      <c r="AD551" s="371"/>
      <c r="AE551" s="370"/>
      <c r="AF551" s="370"/>
      <c r="AG551" s="370"/>
    </row>
    <row r="552" spans="4:33" s="372" customFormat="1" x14ac:dyDescent="0.25">
      <c r="D552" s="469"/>
      <c r="K552" s="470"/>
      <c r="T552" s="369"/>
      <c r="U552" s="369"/>
      <c r="V552" s="369"/>
      <c r="W552" s="369"/>
      <c r="X552" s="369"/>
      <c r="Y552" s="369"/>
      <c r="AC552" s="370"/>
      <c r="AD552" s="371"/>
      <c r="AE552" s="370"/>
      <c r="AF552" s="370"/>
      <c r="AG552" s="370"/>
    </row>
    <row r="553" spans="4:33" s="372" customFormat="1" x14ac:dyDescent="0.25">
      <c r="D553" s="469"/>
      <c r="K553" s="470"/>
      <c r="T553" s="369"/>
      <c r="U553" s="369"/>
      <c r="V553" s="369"/>
      <c r="W553" s="369"/>
      <c r="X553" s="369"/>
      <c r="Y553" s="369"/>
      <c r="AC553" s="370"/>
      <c r="AD553" s="371"/>
      <c r="AE553" s="370"/>
      <c r="AF553" s="370"/>
      <c r="AG553" s="370"/>
    </row>
    <row r="554" spans="4:33" s="372" customFormat="1" x14ac:dyDescent="0.25">
      <c r="D554" s="469"/>
      <c r="K554" s="470"/>
      <c r="T554" s="369"/>
      <c r="U554" s="369"/>
      <c r="V554" s="369"/>
      <c r="W554" s="369"/>
      <c r="X554" s="369"/>
      <c r="Y554" s="369"/>
      <c r="AC554" s="370"/>
      <c r="AD554" s="371"/>
      <c r="AE554" s="370"/>
      <c r="AF554" s="370"/>
      <c r="AG554" s="370"/>
    </row>
    <row r="555" spans="4:33" s="372" customFormat="1" x14ac:dyDescent="0.25">
      <c r="D555" s="469"/>
      <c r="K555" s="470"/>
      <c r="T555" s="369"/>
      <c r="U555" s="369"/>
      <c r="V555" s="369"/>
      <c r="W555" s="369"/>
      <c r="X555" s="369"/>
      <c r="Y555" s="369"/>
      <c r="AC555" s="370"/>
      <c r="AD555" s="371"/>
      <c r="AE555" s="370"/>
      <c r="AF555" s="370"/>
      <c r="AG555" s="370"/>
    </row>
    <row r="556" spans="4:33" s="372" customFormat="1" x14ac:dyDescent="0.25">
      <c r="D556" s="469"/>
      <c r="K556" s="470"/>
      <c r="T556" s="369"/>
      <c r="U556" s="369"/>
      <c r="V556" s="369"/>
      <c r="W556" s="369"/>
      <c r="X556" s="369"/>
      <c r="Y556" s="369"/>
      <c r="AC556" s="370"/>
      <c r="AD556" s="371"/>
      <c r="AE556" s="370"/>
      <c r="AF556" s="370"/>
      <c r="AG556" s="370"/>
    </row>
    <row r="557" spans="4:33" s="372" customFormat="1" x14ac:dyDescent="0.25">
      <c r="D557" s="469"/>
      <c r="K557" s="470"/>
      <c r="T557" s="369"/>
      <c r="U557" s="369"/>
      <c r="V557" s="369"/>
      <c r="W557" s="369"/>
      <c r="X557" s="369"/>
      <c r="Y557" s="369"/>
      <c r="AC557" s="370"/>
      <c r="AD557" s="371"/>
      <c r="AE557" s="370"/>
      <c r="AF557" s="370"/>
      <c r="AG557" s="370"/>
    </row>
    <row r="558" spans="4:33" s="372" customFormat="1" x14ac:dyDescent="0.25">
      <c r="D558" s="469"/>
      <c r="K558" s="470"/>
      <c r="T558" s="369"/>
      <c r="U558" s="369"/>
      <c r="V558" s="369"/>
      <c r="W558" s="369"/>
      <c r="X558" s="369"/>
      <c r="Y558" s="369"/>
      <c r="AC558" s="370"/>
      <c r="AD558" s="371"/>
      <c r="AE558" s="370"/>
      <c r="AF558" s="370"/>
      <c r="AG558" s="370"/>
    </row>
    <row r="559" spans="4:33" s="372" customFormat="1" x14ac:dyDescent="0.25">
      <c r="D559" s="469"/>
      <c r="K559" s="470"/>
      <c r="T559" s="369"/>
      <c r="U559" s="369"/>
      <c r="V559" s="369"/>
      <c r="W559" s="369"/>
      <c r="X559" s="369"/>
      <c r="Y559" s="369"/>
      <c r="AC559" s="370"/>
      <c r="AD559" s="371"/>
      <c r="AE559" s="370"/>
      <c r="AF559" s="370"/>
      <c r="AG559" s="370"/>
    </row>
    <row r="560" spans="4:33" s="372" customFormat="1" x14ac:dyDescent="0.25">
      <c r="D560" s="469"/>
      <c r="K560" s="470"/>
      <c r="T560" s="369"/>
      <c r="U560" s="369"/>
      <c r="V560" s="369"/>
      <c r="W560" s="369"/>
      <c r="X560" s="369"/>
      <c r="Y560" s="369"/>
      <c r="AC560" s="370"/>
      <c r="AD560" s="371"/>
      <c r="AE560" s="370"/>
      <c r="AF560" s="370"/>
      <c r="AG560" s="370"/>
    </row>
    <row r="561" spans="4:33" s="372" customFormat="1" x14ac:dyDescent="0.25">
      <c r="D561" s="469"/>
      <c r="K561" s="470"/>
      <c r="T561" s="369"/>
      <c r="U561" s="369"/>
      <c r="V561" s="369"/>
      <c r="W561" s="369"/>
      <c r="X561" s="369"/>
      <c r="Y561" s="369"/>
      <c r="AC561" s="370"/>
      <c r="AD561" s="371"/>
      <c r="AE561" s="370"/>
      <c r="AF561" s="370"/>
      <c r="AG561" s="370"/>
    </row>
    <row r="562" spans="4:33" s="372" customFormat="1" x14ac:dyDescent="0.25">
      <c r="D562" s="469"/>
      <c r="K562" s="470"/>
      <c r="T562" s="369"/>
      <c r="U562" s="369"/>
      <c r="V562" s="369"/>
      <c r="W562" s="369"/>
      <c r="X562" s="369"/>
      <c r="Y562" s="369"/>
      <c r="AC562" s="370"/>
      <c r="AD562" s="371"/>
      <c r="AE562" s="370"/>
      <c r="AF562" s="370"/>
      <c r="AG562" s="370"/>
    </row>
    <row r="563" spans="4:33" s="372" customFormat="1" x14ac:dyDescent="0.25">
      <c r="D563" s="469"/>
      <c r="K563" s="470"/>
      <c r="T563" s="369"/>
      <c r="U563" s="369"/>
      <c r="V563" s="369"/>
      <c r="W563" s="369"/>
      <c r="X563" s="369"/>
      <c r="Y563" s="369"/>
      <c r="AC563" s="370"/>
      <c r="AD563" s="371"/>
      <c r="AE563" s="370"/>
      <c r="AF563" s="370"/>
      <c r="AG563" s="370"/>
    </row>
    <row r="564" spans="4:33" s="372" customFormat="1" x14ac:dyDescent="0.25">
      <c r="D564" s="469"/>
      <c r="K564" s="470"/>
      <c r="T564" s="369"/>
      <c r="U564" s="369"/>
      <c r="V564" s="369"/>
      <c r="W564" s="369"/>
      <c r="X564" s="369"/>
      <c r="Y564" s="369"/>
      <c r="AC564" s="370"/>
      <c r="AD564" s="371"/>
      <c r="AE564" s="370"/>
      <c r="AF564" s="370"/>
      <c r="AG564" s="370"/>
    </row>
    <row r="565" spans="4:33" s="372" customFormat="1" x14ac:dyDescent="0.25">
      <c r="D565" s="469"/>
      <c r="K565" s="470"/>
      <c r="T565" s="369"/>
      <c r="U565" s="369"/>
      <c r="V565" s="369"/>
      <c r="W565" s="369"/>
      <c r="X565" s="369"/>
      <c r="Y565" s="369"/>
      <c r="AC565" s="370"/>
      <c r="AD565" s="371"/>
      <c r="AE565" s="370"/>
      <c r="AF565" s="370"/>
      <c r="AG565" s="370"/>
    </row>
    <row r="566" spans="4:33" s="372" customFormat="1" x14ac:dyDescent="0.25">
      <c r="D566" s="469"/>
      <c r="K566" s="470"/>
      <c r="T566" s="369"/>
      <c r="U566" s="369"/>
      <c r="V566" s="369"/>
      <c r="W566" s="369"/>
      <c r="X566" s="369"/>
      <c r="Y566" s="369"/>
      <c r="AC566" s="370"/>
      <c r="AD566" s="371"/>
      <c r="AE566" s="370"/>
      <c r="AF566" s="370"/>
      <c r="AG566" s="370"/>
    </row>
    <row r="567" spans="4:33" s="372" customFormat="1" x14ac:dyDescent="0.25">
      <c r="D567" s="469"/>
      <c r="K567" s="470"/>
      <c r="T567" s="369"/>
      <c r="U567" s="369"/>
      <c r="V567" s="369"/>
      <c r="W567" s="369"/>
      <c r="X567" s="369"/>
      <c r="Y567" s="369"/>
      <c r="AC567" s="370"/>
      <c r="AD567" s="371"/>
      <c r="AE567" s="370"/>
      <c r="AF567" s="370"/>
      <c r="AG567" s="370"/>
    </row>
    <row r="568" spans="4:33" s="372" customFormat="1" x14ac:dyDescent="0.25">
      <c r="D568" s="469"/>
      <c r="K568" s="470"/>
      <c r="T568" s="369"/>
      <c r="U568" s="369"/>
      <c r="V568" s="369"/>
      <c r="W568" s="369"/>
      <c r="X568" s="369"/>
      <c r="Y568" s="369"/>
      <c r="AC568" s="370"/>
      <c r="AD568" s="371"/>
      <c r="AE568" s="370"/>
      <c r="AF568" s="370"/>
      <c r="AG568" s="370"/>
    </row>
    <row r="569" spans="4:33" s="372" customFormat="1" x14ac:dyDescent="0.25">
      <c r="D569" s="469"/>
      <c r="K569" s="470"/>
      <c r="T569" s="369"/>
      <c r="U569" s="369"/>
      <c r="V569" s="369"/>
      <c r="W569" s="369"/>
      <c r="X569" s="369"/>
      <c r="Y569" s="369"/>
      <c r="AC569" s="370"/>
      <c r="AD569" s="371"/>
      <c r="AE569" s="370"/>
      <c r="AF569" s="370"/>
      <c r="AG569" s="370"/>
    </row>
    <row r="570" spans="4:33" s="372" customFormat="1" x14ac:dyDescent="0.25">
      <c r="D570" s="469"/>
      <c r="K570" s="470"/>
      <c r="T570" s="369"/>
      <c r="U570" s="369"/>
      <c r="V570" s="369"/>
      <c r="W570" s="369"/>
      <c r="X570" s="369"/>
      <c r="Y570" s="369"/>
      <c r="AC570" s="370"/>
      <c r="AD570" s="371"/>
      <c r="AE570" s="370"/>
      <c r="AF570" s="370"/>
      <c r="AG570" s="370"/>
    </row>
    <row r="571" spans="4:33" s="372" customFormat="1" x14ac:dyDescent="0.25">
      <c r="D571" s="469"/>
      <c r="K571" s="470"/>
      <c r="T571" s="369"/>
      <c r="U571" s="369"/>
      <c r="V571" s="369"/>
      <c r="W571" s="369"/>
      <c r="X571" s="369"/>
      <c r="Y571" s="369"/>
      <c r="AC571" s="370"/>
      <c r="AD571" s="371"/>
      <c r="AE571" s="370"/>
      <c r="AF571" s="370"/>
      <c r="AG571" s="370"/>
    </row>
    <row r="572" spans="4:33" s="372" customFormat="1" x14ac:dyDescent="0.25">
      <c r="D572" s="469"/>
      <c r="K572" s="470"/>
      <c r="T572" s="369"/>
      <c r="U572" s="369"/>
      <c r="V572" s="369"/>
      <c r="W572" s="369"/>
      <c r="X572" s="369"/>
      <c r="Y572" s="369"/>
      <c r="AC572" s="370"/>
      <c r="AD572" s="371"/>
      <c r="AE572" s="370"/>
      <c r="AF572" s="370"/>
      <c r="AG572" s="370"/>
    </row>
    <row r="573" spans="4:33" s="372" customFormat="1" x14ac:dyDescent="0.25">
      <c r="D573" s="469"/>
      <c r="K573" s="470"/>
      <c r="T573" s="369"/>
      <c r="U573" s="369"/>
      <c r="V573" s="369"/>
      <c r="W573" s="369"/>
      <c r="X573" s="369"/>
      <c r="Y573" s="369"/>
      <c r="AC573" s="370"/>
      <c r="AD573" s="371"/>
      <c r="AE573" s="370"/>
      <c r="AF573" s="370"/>
      <c r="AG573" s="370"/>
    </row>
    <row r="574" spans="4:33" s="372" customFormat="1" x14ac:dyDescent="0.25">
      <c r="D574" s="469"/>
      <c r="K574" s="470"/>
      <c r="T574" s="369"/>
      <c r="U574" s="369"/>
      <c r="V574" s="369"/>
      <c r="W574" s="369"/>
      <c r="X574" s="369"/>
      <c r="Y574" s="369"/>
      <c r="AC574" s="370"/>
      <c r="AD574" s="371"/>
      <c r="AE574" s="370"/>
      <c r="AF574" s="370"/>
      <c r="AG574" s="370"/>
    </row>
    <row r="575" spans="4:33" s="372" customFormat="1" x14ac:dyDescent="0.25">
      <c r="D575" s="469"/>
      <c r="K575" s="470"/>
      <c r="T575" s="369"/>
      <c r="U575" s="369"/>
      <c r="V575" s="369"/>
      <c r="W575" s="369"/>
      <c r="X575" s="369"/>
      <c r="Y575" s="369"/>
      <c r="AC575" s="370"/>
      <c r="AD575" s="371"/>
      <c r="AE575" s="370"/>
      <c r="AF575" s="370"/>
      <c r="AG575" s="370"/>
    </row>
    <row r="576" spans="4:33" s="372" customFormat="1" x14ac:dyDescent="0.25">
      <c r="D576" s="469"/>
      <c r="K576" s="470"/>
      <c r="T576" s="369"/>
      <c r="U576" s="369"/>
      <c r="V576" s="369"/>
      <c r="W576" s="369"/>
      <c r="X576" s="369"/>
      <c r="Y576" s="369"/>
      <c r="AC576" s="370"/>
      <c r="AD576" s="371"/>
      <c r="AE576" s="370"/>
      <c r="AF576" s="370"/>
      <c r="AG576" s="370"/>
    </row>
    <row r="577" spans="1:33" s="372" customFormat="1" x14ac:dyDescent="0.25">
      <c r="D577" s="469"/>
      <c r="K577" s="470"/>
      <c r="T577" s="369"/>
      <c r="U577" s="369"/>
      <c r="V577" s="369"/>
      <c r="W577" s="369"/>
      <c r="X577" s="369"/>
      <c r="Y577" s="369"/>
      <c r="AC577" s="370"/>
      <c r="AD577" s="371"/>
      <c r="AE577" s="370"/>
      <c r="AF577" s="370"/>
      <c r="AG577" s="370"/>
    </row>
    <row r="578" spans="1:33" s="372" customFormat="1" x14ac:dyDescent="0.25">
      <c r="D578" s="469"/>
      <c r="K578" s="470"/>
      <c r="T578" s="369"/>
      <c r="U578" s="369"/>
      <c r="V578" s="369"/>
      <c r="W578" s="369"/>
      <c r="X578" s="369"/>
      <c r="Y578" s="369"/>
      <c r="AC578" s="370"/>
      <c r="AD578" s="371"/>
      <c r="AE578" s="370"/>
      <c r="AF578" s="370"/>
      <c r="AG578" s="370"/>
    </row>
    <row r="579" spans="1:33" s="372" customFormat="1" x14ac:dyDescent="0.25">
      <c r="D579" s="469"/>
      <c r="K579" s="470"/>
      <c r="T579" s="369"/>
      <c r="U579" s="369"/>
      <c r="V579" s="369"/>
      <c r="W579" s="369"/>
      <c r="X579" s="369"/>
      <c r="Y579" s="369"/>
      <c r="AC579" s="370"/>
      <c r="AD579" s="371"/>
      <c r="AE579" s="370"/>
      <c r="AF579" s="370"/>
      <c r="AG579" s="370"/>
    </row>
    <row r="580" spans="1:33" s="372" customFormat="1" x14ac:dyDescent="0.25">
      <c r="D580" s="469"/>
      <c r="K580" s="470"/>
      <c r="T580" s="369"/>
      <c r="U580" s="369"/>
      <c r="V580" s="369"/>
      <c r="W580" s="369"/>
      <c r="X580" s="369"/>
      <c r="Y580" s="369"/>
      <c r="AC580" s="370"/>
      <c r="AD580" s="371"/>
      <c r="AE580" s="370"/>
      <c r="AF580" s="370"/>
      <c r="AG580" s="370"/>
    </row>
    <row r="581" spans="1:33" s="372" customFormat="1" x14ac:dyDescent="0.25">
      <c r="D581" s="469"/>
      <c r="K581" s="470"/>
      <c r="T581" s="369"/>
      <c r="U581" s="369"/>
      <c r="V581" s="369"/>
      <c r="W581" s="369"/>
      <c r="X581" s="369"/>
      <c r="Y581" s="369"/>
      <c r="AC581" s="370"/>
      <c r="AD581" s="371"/>
      <c r="AE581" s="370"/>
      <c r="AF581" s="370"/>
      <c r="AG581" s="370"/>
    </row>
    <row r="582" spans="1:33" s="372" customFormat="1" x14ac:dyDescent="0.25">
      <c r="D582" s="469"/>
      <c r="K582" s="470"/>
      <c r="T582" s="369"/>
      <c r="U582" s="369"/>
      <c r="V582" s="369"/>
      <c r="W582" s="369"/>
      <c r="X582" s="369"/>
      <c r="Y582" s="369"/>
      <c r="AC582" s="370"/>
      <c r="AD582" s="371"/>
      <c r="AE582" s="370"/>
      <c r="AF582" s="370"/>
      <c r="AG582" s="370"/>
    </row>
    <row r="583" spans="1:33" s="372" customFormat="1" x14ac:dyDescent="0.25">
      <c r="D583" s="469"/>
      <c r="K583" s="470"/>
      <c r="T583" s="369"/>
      <c r="U583" s="369"/>
      <c r="V583" s="369"/>
      <c r="W583" s="369"/>
      <c r="X583" s="369"/>
      <c r="Y583" s="369"/>
      <c r="AC583" s="370"/>
      <c r="AD583" s="371"/>
      <c r="AE583" s="370"/>
      <c r="AF583" s="370"/>
      <c r="AG583" s="370"/>
    </row>
    <row r="584" spans="1:33" s="372" customFormat="1" x14ac:dyDescent="0.25">
      <c r="D584" s="469"/>
      <c r="K584" s="470"/>
      <c r="T584" s="369"/>
      <c r="U584" s="369"/>
      <c r="V584" s="369"/>
      <c r="W584" s="369"/>
      <c r="X584" s="369"/>
      <c r="Y584" s="369"/>
      <c r="AC584" s="370"/>
      <c r="AD584" s="371"/>
      <c r="AE584" s="370"/>
      <c r="AF584" s="370"/>
      <c r="AG584" s="370"/>
    </row>
    <row r="585" spans="1:33" s="372" customFormat="1" x14ac:dyDescent="0.25">
      <c r="D585" s="469"/>
      <c r="K585" s="470"/>
      <c r="T585" s="369"/>
      <c r="U585" s="369"/>
      <c r="V585" s="369"/>
      <c r="W585" s="369"/>
      <c r="X585" s="369"/>
      <c r="Y585" s="369"/>
      <c r="AC585" s="370"/>
      <c r="AD585" s="371"/>
      <c r="AE585" s="370"/>
      <c r="AF585" s="370"/>
      <c r="AG585" s="370"/>
    </row>
    <row r="586" spans="1:33" s="372" customFormat="1" x14ac:dyDescent="0.25">
      <c r="D586" s="469"/>
      <c r="K586" s="470"/>
      <c r="T586" s="369"/>
      <c r="U586" s="369"/>
      <c r="V586" s="369"/>
      <c r="W586" s="369"/>
      <c r="X586" s="369"/>
      <c r="Y586" s="369"/>
      <c r="AC586" s="370"/>
      <c r="AD586" s="371"/>
      <c r="AE586" s="370"/>
      <c r="AF586" s="370"/>
      <c r="AG586" s="370"/>
    </row>
    <row r="587" spans="1:33" s="372" customFormat="1" x14ac:dyDescent="0.25">
      <c r="D587" s="469"/>
      <c r="K587" s="470"/>
      <c r="T587" s="369"/>
      <c r="U587" s="369"/>
      <c r="V587" s="369"/>
      <c r="W587" s="369"/>
      <c r="X587" s="369"/>
      <c r="Y587" s="369"/>
      <c r="AC587" s="370"/>
      <c r="AD587" s="371"/>
      <c r="AE587" s="370"/>
      <c r="AF587" s="370"/>
      <c r="AG587" s="370"/>
    </row>
    <row r="588" spans="1:33" s="372" customFormat="1" x14ac:dyDescent="0.25">
      <c r="D588" s="469"/>
      <c r="K588" s="470"/>
      <c r="T588" s="369"/>
      <c r="U588" s="369"/>
      <c r="V588" s="369"/>
      <c r="W588" s="369"/>
      <c r="X588" s="369"/>
      <c r="Y588" s="369"/>
      <c r="AC588" s="370"/>
      <c r="AD588" s="371"/>
      <c r="AE588" s="370"/>
      <c r="AF588" s="370"/>
      <c r="AG588" s="370"/>
    </row>
    <row r="589" spans="1:33" s="372" customFormat="1" x14ac:dyDescent="0.25">
      <c r="D589" s="469"/>
      <c r="K589" s="470"/>
      <c r="T589" s="369"/>
      <c r="U589" s="369"/>
      <c r="V589" s="369"/>
      <c r="W589" s="369"/>
      <c r="X589" s="369"/>
      <c r="Y589" s="369"/>
      <c r="AC589" s="370"/>
      <c r="AD589" s="371"/>
      <c r="AE589" s="370"/>
      <c r="AF589" s="370"/>
      <c r="AG589" s="370"/>
    </row>
    <row r="590" spans="1:33" x14ac:dyDescent="0.25">
      <c r="A590" s="372"/>
      <c r="Z590" s="372"/>
      <c r="AA590" s="372"/>
      <c r="AB590" s="372"/>
    </row>
  </sheetData>
  <sheetProtection formatCells="0" formatColumns="0" formatRows="0"/>
  <mergeCells count="66">
    <mergeCell ref="K21:AJ21"/>
    <mergeCell ref="H37:I37"/>
    <mergeCell ref="N1:O1"/>
    <mergeCell ref="F2:L2"/>
    <mergeCell ref="N2:O2"/>
    <mergeCell ref="F3:L3"/>
    <mergeCell ref="M3:O3"/>
    <mergeCell ref="H34:I34"/>
    <mergeCell ref="H35:I35"/>
    <mergeCell ref="H31:I31"/>
    <mergeCell ref="H32:I32"/>
    <mergeCell ref="H33:I33"/>
    <mergeCell ref="H29:I29"/>
    <mergeCell ref="Q29:T29"/>
    <mergeCell ref="H30:I30"/>
    <mergeCell ref="Q30:T30"/>
    <mergeCell ref="A1:E3"/>
    <mergeCell ref="F1:L1"/>
    <mergeCell ref="K22:AJ22"/>
    <mergeCell ref="V27:V28"/>
    <mergeCell ref="AB27:AB28"/>
    <mergeCell ref="X27:X28"/>
    <mergeCell ref="H5:R5"/>
    <mergeCell ref="H14:I15"/>
    <mergeCell ref="K14:K15"/>
    <mergeCell ref="K27:K28"/>
    <mergeCell ref="H27:I28"/>
    <mergeCell ref="M27:M28"/>
    <mergeCell ref="H17:I18"/>
    <mergeCell ref="H20:I21"/>
    <mergeCell ref="H23:I24"/>
    <mergeCell ref="H26:AJ26"/>
    <mergeCell ref="AN27:AN28"/>
    <mergeCell ref="AO27:AO28"/>
    <mergeCell ref="F17:F24"/>
    <mergeCell ref="F27:F28"/>
    <mergeCell ref="K17:AJ17"/>
    <mergeCell ref="K18:AJ18"/>
    <mergeCell ref="K19:AJ19"/>
    <mergeCell ref="AF27:AJ27"/>
    <mergeCell ref="K23:AJ24"/>
    <mergeCell ref="AL27:AL28"/>
    <mergeCell ref="Y27:Y28"/>
    <mergeCell ref="O27:O28"/>
    <mergeCell ref="Q27:T28"/>
    <mergeCell ref="AD27:AD28"/>
    <mergeCell ref="AM27:AM28"/>
    <mergeCell ref="K20:AJ20"/>
    <mergeCell ref="H43:I43"/>
    <mergeCell ref="H136:I136"/>
    <mergeCell ref="H81:I81"/>
    <mergeCell ref="H82:I82"/>
    <mergeCell ref="H41:I41"/>
    <mergeCell ref="H44:I44"/>
    <mergeCell ref="H36:I36"/>
    <mergeCell ref="H42:I42"/>
    <mergeCell ref="H38:I38"/>
    <mergeCell ref="H39:I39"/>
    <mergeCell ref="H40:I40"/>
    <mergeCell ref="B139:AO139"/>
    <mergeCell ref="H77:I77"/>
    <mergeCell ref="H78:I78"/>
    <mergeCell ref="H79:I79"/>
    <mergeCell ref="H80:I80"/>
    <mergeCell ref="H137:I137"/>
    <mergeCell ref="Q137:T137"/>
  </mergeCells>
  <conditionalFormatting sqref="I11">
    <cfRule type="expression" dxfId="481" priority="10">
      <formula>+IF($K$9="Sede Direccion General",1,0)</formula>
    </cfRule>
    <cfRule type="expression" dxfId="480" priority="11">
      <formula>+IF($K$9="",1,0)</formula>
    </cfRule>
  </conditionalFormatting>
  <conditionalFormatting sqref="K11">
    <cfRule type="expression" dxfId="479" priority="1">
      <formula>OR(AND(K9="NACIONAL",K11&lt;&gt;"NO APLICA"),AND(K9="REGIONAL",K11="NO APLICA"))</formula>
    </cfRule>
    <cfRule type="expression" dxfId="478" priority="3">
      <formula>COUNTIF(INDIRECT($K$10),$K$11)&lt;1=TRUE</formula>
    </cfRule>
  </conditionalFormatting>
  <conditionalFormatting sqref="K10">
    <cfRule type="expression" dxfId="477" priority="2">
      <formula>OR(AND(K9="NACIONAL",K10&lt;&gt;"NO APLICA"),AND(K9="REGIONAL",K10="NO APLICA"))</formula>
    </cfRule>
  </conditionalFormatting>
  <dataValidations count="2">
    <dataValidation type="list" allowBlank="1" showInputMessage="1" showErrorMessage="1" sqref="K8 I29:I32 H29:H137" xr:uid="{00000000-0002-0000-0000-000000000000}">
      <formula1>PROCESO</formula1>
    </dataValidation>
    <dataValidation type="list" allowBlank="1" showInputMessage="1" showErrorMessage="1" sqref="F29:G137" xr:uid="{00000000-0002-0000-0000-000001000000}">
      <formula1>EJE</formula1>
    </dataValidation>
  </dataValidations>
  <pageMargins left="0.70866141732283472" right="0.70866141732283472" top="0.74803149606299213" bottom="0.74803149606299213" header="0.31496062992125984" footer="0.31496062992125984"/>
  <pageSetup scale="19" orientation="landscape" horizontalDpi="300" verticalDpi="300" r:id="rId1"/>
  <rowBreaks count="1" manualBreakCount="1">
    <brk id="139" max="16383" man="1"/>
  </rowBreaks>
  <drawing r:id="rId2"/>
  <legacyDrawing r:id="rId3"/>
  <controls>
    <mc:AlternateContent xmlns:mc="http://schemas.openxmlformats.org/markup-compatibility/2006">
      <mc:Choice Requires="x14">
        <control shapeId="1060" r:id="rId4" name="CmdVCorrupcion">
          <controlPr defaultSize="0" autoLine="0" r:id="rId5">
            <anchor moveWithCells="1">
              <from>
                <xdr:col>23</xdr:col>
                <xdr:colOff>0</xdr:colOff>
                <xdr:row>43</xdr:row>
                <xdr:rowOff>0</xdr:rowOff>
              </from>
              <to>
                <xdr:col>23</xdr:col>
                <xdr:colOff>361950</xdr:colOff>
                <xdr:row>43</xdr:row>
                <xdr:rowOff>285750</xdr:rowOff>
              </to>
            </anchor>
          </controlPr>
        </control>
      </mc:Choice>
      <mc:Fallback>
        <control shapeId="1060" r:id="rId4" name="CmdVCorrupcion"/>
      </mc:Fallback>
    </mc:AlternateContent>
    <mc:AlternateContent xmlns:mc="http://schemas.openxmlformats.org/markup-compatibility/2006">
      <mc:Choice Requires="x14">
        <control shapeId="1049" r:id="rId6" name="CmdCInterno">
          <controlPr defaultSize="0" print="0" autoLine="0" r:id="rId7">
            <anchor>
              <from>
                <xdr:col>10</xdr:col>
                <xdr:colOff>0</xdr:colOff>
                <xdr:row>19</xdr:row>
                <xdr:rowOff>0</xdr:rowOff>
              </from>
              <to>
                <xdr:col>10</xdr:col>
                <xdr:colOff>361950</xdr:colOff>
                <xdr:row>19</xdr:row>
                <xdr:rowOff>371475</xdr:rowOff>
              </to>
            </anchor>
          </controlPr>
        </control>
      </mc:Choice>
      <mc:Fallback>
        <control shapeId="1049" r:id="rId6" name="CmdCInterno"/>
      </mc:Fallback>
    </mc:AlternateContent>
    <mc:AlternateContent xmlns:mc="http://schemas.openxmlformats.org/markup-compatibility/2006">
      <mc:Choice Requires="x14">
        <control shapeId="1052" r:id="rId8" name="CmdCExterno">
          <controlPr defaultSize="0" print="0" autoLine="0" r:id="rId9">
            <anchor>
              <from>
                <xdr:col>10</xdr:col>
                <xdr:colOff>0</xdr:colOff>
                <xdr:row>16</xdr:row>
                <xdr:rowOff>0</xdr:rowOff>
              </from>
              <to>
                <xdr:col>10</xdr:col>
                <xdr:colOff>342900</xdr:colOff>
                <xdr:row>16</xdr:row>
                <xdr:rowOff>304800</xdr:rowOff>
              </to>
            </anchor>
          </controlPr>
        </control>
      </mc:Choice>
      <mc:Fallback>
        <control shapeId="1052" r:id="rId8" name="CmdCExterno"/>
      </mc:Fallback>
    </mc:AlternateContent>
    <mc:AlternateContent xmlns:mc="http://schemas.openxmlformats.org/markup-compatibility/2006">
      <mc:Choice Requires="x14">
        <control shapeId="1068" r:id="rId10" name="CmdCProceso">
          <controlPr defaultSize="0" print="0" autoLine="0" r:id="rId11">
            <anchor>
              <from>
                <xdr:col>10</xdr:col>
                <xdr:colOff>0</xdr:colOff>
                <xdr:row>22</xdr:row>
                <xdr:rowOff>0</xdr:rowOff>
              </from>
              <to>
                <xdr:col>10</xdr:col>
                <xdr:colOff>342900</xdr:colOff>
                <xdr:row>22</xdr:row>
                <xdr:rowOff>314325</xdr:rowOff>
              </to>
            </anchor>
          </controlPr>
        </control>
      </mc:Choice>
      <mc:Fallback>
        <control shapeId="1068" r:id="rId10" name="CmdCProceso"/>
      </mc:Fallback>
    </mc:AlternateContent>
  </controls>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V140:V141 V29:V138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E145"/>
  <sheetViews>
    <sheetView showGridLines="0" workbookViewId="0">
      <selection activeCell="E4" sqref="E4"/>
    </sheetView>
  </sheetViews>
  <sheetFormatPr baseColWidth="10" defaultRowHeight="15" x14ac:dyDescent="0.25"/>
  <cols>
    <col min="2" max="2" width="59.7109375" customWidth="1"/>
    <col min="3" max="3" width="29.28515625" customWidth="1"/>
  </cols>
  <sheetData>
    <row r="1" spans="2:5" ht="15.75" thickBot="1" x14ac:dyDescent="0.3"/>
    <row r="2" spans="2:5" ht="15.75" thickBot="1" x14ac:dyDescent="0.3">
      <c r="B2" s="134" t="s">
        <v>1479</v>
      </c>
      <c r="C2" s="135" t="s">
        <v>314</v>
      </c>
    </row>
    <row r="3" spans="2:5" ht="16.5" thickTop="1" thickBot="1" x14ac:dyDescent="0.3">
      <c r="B3" s="136" t="s">
        <v>1332</v>
      </c>
      <c r="C3" s="666" t="s">
        <v>1333</v>
      </c>
    </row>
    <row r="4" spans="2:5" ht="15.75" thickBot="1" x14ac:dyDescent="0.3">
      <c r="B4" s="136" t="s">
        <v>1334</v>
      </c>
      <c r="C4" s="667"/>
    </row>
    <row r="5" spans="2:5" ht="15.75" thickBot="1" x14ac:dyDescent="0.3">
      <c r="B5" s="136" t="s">
        <v>1335</v>
      </c>
      <c r="C5" s="667"/>
    </row>
    <row r="6" spans="2:5" ht="15.75" thickBot="1" x14ac:dyDescent="0.3">
      <c r="B6" s="136" t="s">
        <v>1336</v>
      </c>
      <c r="C6" s="667"/>
    </row>
    <row r="7" spans="2:5" ht="15.75" thickBot="1" x14ac:dyDescent="0.3">
      <c r="B7" s="136" t="s">
        <v>1337</v>
      </c>
      <c r="C7" s="667"/>
    </row>
    <row r="8" spans="2:5" ht="15.75" thickBot="1" x14ac:dyDescent="0.3">
      <c r="B8" s="136" t="s">
        <v>1338</v>
      </c>
      <c r="C8" s="667"/>
    </row>
    <row r="9" spans="2:5" ht="15.75" thickBot="1" x14ac:dyDescent="0.3">
      <c r="B9" s="136" t="s">
        <v>1339</v>
      </c>
      <c r="C9" s="667"/>
    </row>
    <row r="10" spans="2:5" ht="15.75" thickBot="1" x14ac:dyDescent="0.3">
      <c r="B10" s="136" t="s">
        <v>1340</v>
      </c>
      <c r="C10" s="667"/>
    </row>
    <row r="11" spans="2:5" ht="15.75" thickBot="1" x14ac:dyDescent="0.3">
      <c r="B11" s="136" t="s">
        <v>1341</v>
      </c>
      <c r="C11" s="667"/>
    </row>
    <row r="12" spans="2:5" ht="15.75" thickBot="1" x14ac:dyDescent="0.3">
      <c r="B12" s="136" t="s">
        <v>1342</v>
      </c>
      <c r="C12" s="667"/>
    </row>
    <row r="13" spans="2:5" ht="15.75" thickBot="1" x14ac:dyDescent="0.3">
      <c r="B13" s="136" t="s">
        <v>1343</v>
      </c>
      <c r="C13" s="667"/>
    </row>
    <row r="14" spans="2:5" ht="15.75" thickBot="1" x14ac:dyDescent="0.3">
      <c r="B14" s="136" t="s">
        <v>1344</v>
      </c>
      <c r="C14" s="667"/>
    </row>
    <row r="15" spans="2:5" ht="15.75" thickBot="1" x14ac:dyDescent="0.3">
      <c r="B15" s="136" t="s">
        <v>1345</v>
      </c>
      <c r="C15" s="667"/>
    </row>
    <row r="16" spans="2:5" ht="15.75" thickBot="1" x14ac:dyDescent="0.3">
      <c r="B16" s="136" t="s">
        <v>1346</v>
      </c>
      <c r="C16" s="667"/>
    </row>
    <row r="17" spans="2:3" ht="15.75" thickBot="1" x14ac:dyDescent="0.3">
      <c r="B17" s="136" t="s">
        <v>1347</v>
      </c>
      <c r="C17" s="667"/>
    </row>
    <row r="18" spans="2:3" ht="15.75" thickBot="1" x14ac:dyDescent="0.3">
      <c r="B18" s="136" t="s">
        <v>1348</v>
      </c>
      <c r="C18" s="667"/>
    </row>
    <row r="19" spans="2:3" ht="15.75" thickBot="1" x14ac:dyDescent="0.3">
      <c r="B19" s="136" t="s">
        <v>1349</v>
      </c>
      <c r="C19" s="667"/>
    </row>
    <row r="20" spans="2:3" ht="15.75" thickBot="1" x14ac:dyDescent="0.3">
      <c r="B20" s="136" t="s">
        <v>1350</v>
      </c>
      <c r="C20" s="667"/>
    </row>
    <row r="21" spans="2:3" ht="15.75" thickBot="1" x14ac:dyDescent="0.3">
      <c r="B21" s="136" t="s">
        <v>1351</v>
      </c>
      <c r="C21" s="667"/>
    </row>
    <row r="22" spans="2:3" ht="15.75" thickBot="1" x14ac:dyDescent="0.3">
      <c r="B22" s="136" t="s">
        <v>1352</v>
      </c>
      <c r="C22" s="667"/>
    </row>
    <row r="23" spans="2:3" ht="15.75" thickBot="1" x14ac:dyDescent="0.3">
      <c r="B23" s="136" t="s">
        <v>1353</v>
      </c>
      <c r="C23" s="667"/>
    </row>
    <row r="24" spans="2:3" ht="15.75" thickBot="1" x14ac:dyDescent="0.3">
      <c r="B24" s="136" t="s">
        <v>1354</v>
      </c>
      <c r="C24" s="667"/>
    </row>
    <row r="25" spans="2:3" ht="15.75" thickBot="1" x14ac:dyDescent="0.3">
      <c r="B25" s="136" t="s">
        <v>1355</v>
      </c>
      <c r="C25" s="667"/>
    </row>
    <row r="26" spans="2:3" ht="15.75" thickBot="1" x14ac:dyDescent="0.3">
      <c r="B26" s="136" t="s">
        <v>1356</v>
      </c>
      <c r="C26" s="667"/>
    </row>
    <row r="27" spans="2:3" ht="15.75" thickBot="1" x14ac:dyDescent="0.3">
      <c r="B27" s="136" t="s">
        <v>1357</v>
      </c>
      <c r="C27" s="667"/>
    </row>
    <row r="28" spans="2:3" ht="15.75" thickBot="1" x14ac:dyDescent="0.3">
      <c r="B28" s="136" t="s">
        <v>1358</v>
      </c>
      <c r="C28" s="667"/>
    </row>
    <row r="29" spans="2:3" ht="26.25" thickBot="1" x14ac:dyDescent="0.3">
      <c r="B29" s="136" t="s">
        <v>1359</v>
      </c>
      <c r="C29" s="667"/>
    </row>
    <row r="30" spans="2:3" ht="26.25" thickBot="1" x14ac:dyDescent="0.3">
      <c r="B30" s="136" t="s">
        <v>1360</v>
      </c>
      <c r="C30" s="667"/>
    </row>
    <row r="31" spans="2:3" ht="15.75" thickBot="1" x14ac:dyDescent="0.3">
      <c r="B31" s="136" t="s">
        <v>1361</v>
      </c>
      <c r="C31" s="667"/>
    </row>
    <row r="32" spans="2:3" ht="15.75" thickBot="1" x14ac:dyDescent="0.3">
      <c r="B32" s="136" t="s">
        <v>1362</v>
      </c>
      <c r="C32" s="667"/>
    </row>
    <row r="33" spans="2:3" ht="15.75" thickBot="1" x14ac:dyDescent="0.3">
      <c r="B33" s="136" t="s">
        <v>1363</v>
      </c>
      <c r="C33" s="667"/>
    </row>
    <row r="34" spans="2:3" ht="15.75" thickBot="1" x14ac:dyDescent="0.3">
      <c r="B34" s="136" t="s">
        <v>1364</v>
      </c>
      <c r="C34" s="667"/>
    </row>
    <row r="35" spans="2:3" ht="15.75" thickBot="1" x14ac:dyDescent="0.3">
      <c r="B35" s="136" t="s">
        <v>1365</v>
      </c>
      <c r="C35" s="667"/>
    </row>
    <row r="36" spans="2:3" ht="26.25" thickBot="1" x14ac:dyDescent="0.3">
      <c r="B36" s="136" t="s">
        <v>1366</v>
      </c>
      <c r="C36" s="667"/>
    </row>
    <row r="37" spans="2:3" ht="15.75" thickBot="1" x14ac:dyDescent="0.3">
      <c r="B37" s="136" t="s">
        <v>1367</v>
      </c>
      <c r="C37" s="667"/>
    </row>
    <row r="38" spans="2:3" ht="15.75" thickBot="1" x14ac:dyDescent="0.3">
      <c r="B38" s="136" t="s">
        <v>1368</v>
      </c>
      <c r="C38" s="668"/>
    </row>
    <row r="39" spans="2:3" ht="26.25" thickBot="1" x14ac:dyDescent="0.3">
      <c r="B39" s="136" t="s">
        <v>1369</v>
      </c>
      <c r="C39" s="669" t="s">
        <v>1551</v>
      </c>
    </row>
    <row r="40" spans="2:3" ht="15.75" thickBot="1" x14ac:dyDescent="0.3">
      <c r="B40" s="136" t="s">
        <v>1370</v>
      </c>
      <c r="C40" s="667"/>
    </row>
    <row r="41" spans="2:3" ht="15.75" thickBot="1" x14ac:dyDescent="0.3">
      <c r="B41" s="136" t="s">
        <v>1371</v>
      </c>
      <c r="C41" s="667"/>
    </row>
    <row r="42" spans="2:3" ht="26.25" thickBot="1" x14ac:dyDescent="0.3">
      <c r="B42" s="136" t="s">
        <v>1372</v>
      </c>
      <c r="C42" s="667"/>
    </row>
    <row r="43" spans="2:3" ht="26.25" thickBot="1" x14ac:dyDescent="0.3">
      <c r="B43" s="136" t="s">
        <v>1373</v>
      </c>
      <c r="C43" s="667"/>
    </row>
    <row r="44" spans="2:3" ht="15.75" thickBot="1" x14ac:dyDescent="0.3">
      <c r="B44" s="136" t="s">
        <v>1374</v>
      </c>
      <c r="C44" s="667"/>
    </row>
    <row r="45" spans="2:3" ht="26.25" thickBot="1" x14ac:dyDescent="0.3">
      <c r="B45" s="136" t="s">
        <v>1375</v>
      </c>
      <c r="C45" s="667"/>
    </row>
    <row r="46" spans="2:3" ht="20.25" customHeight="1" thickBot="1" x14ac:dyDescent="0.3">
      <c r="B46" s="136" t="s">
        <v>1376</v>
      </c>
      <c r="C46" s="667"/>
    </row>
    <row r="47" spans="2:3" ht="26.25" thickBot="1" x14ac:dyDescent="0.3">
      <c r="B47" s="136" t="s">
        <v>1377</v>
      </c>
      <c r="C47" s="667"/>
    </row>
    <row r="48" spans="2:3" ht="26.25" thickBot="1" x14ac:dyDescent="0.3">
      <c r="B48" s="136" t="s">
        <v>1378</v>
      </c>
      <c r="C48" s="667"/>
    </row>
    <row r="49" spans="2:3" ht="15.75" thickBot="1" x14ac:dyDescent="0.3">
      <c r="B49" s="136" t="s">
        <v>1379</v>
      </c>
      <c r="C49" s="667"/>
    </row>
    <row r="50" spans="2:3" ht="15.75" thickBot="1" x14ac:dyDescent="0.3">
      <c r="B50" s="136" t="s">
        <v>1380</v>
      </c>
      <c r="C50" s="667"/>
    </row>
    <row r="51" spans="2:3" ht="15.75" thickBot="1" x14ac:dyDescent="0.3">
      <c r="B51" s="136" t="s">
        <v>1381</v>
      </c>
      <c r="C51" s="667"/>
    </row>
    <row r="52" spans="2:3" ht="15.75" thickBot="1" x14ac:dyDescent="0.3">
      <c r="B52" s="136" t="s">
        <v>1382</v>
      </c>
      <c r="C52" s="667"/>
    </row>
    <row r="53" spans="2:3" ht="15.75" thickBot="1" x14ac:dyDescent="0.3">
      <c r="B53" s="136" t="s">
        <v>1383</v>
      </c>
      <c r="C53" s="667"/>
    </row>
    <row r="54" spans="2:3" ht="15.75" thickBot="1" x14ac:dyDescent="0.3">
      <c r="B54" s="136" t="s">
        <v>1384</v>
      </c>
      <c r="C54" s="667"/>
    </row>
    <row r="55" spans="2:3" ht="15.75" thickBot="1" x14ac:dyDescent="0.3">
      <c r="B55" s="136" t="s">
        <v>1674</v>
      </c>
      <c r="C55" s="667"/>
    </row>
    <row r="56" spans="2:3" ht="15.75" thickBot="1" x14ac:dyDescent="0.3">
      <c r="B56" s="136" t="s">
        <v>1385</v>
      </c>
      <c r="C56" s="667"/>
    </row>
    <row r="57" spans="2:3" ht="15.75" thickBot="1" x14ac:dyDescent="0.3">
      <c r="B57" s="136" t="s">
        <v>1386</v>
      </c>
      <c r="C57" s="667"/>
    </row>
    <row r="58" spans="2:3" ht="26.25" thickBot="1" x14ac:dyDescent="0.3">
      <c r="B58" s="136" t="s">
        <v>1387</v>
      </c>
      <c r="C58" s="667"/>
    </row>
    <row r="59" spans="2:3" ht="15.75" thickBot="1" x14ac:dyDescent="0.3">
      <c r="B59" s="136" t="s">
        <v>1388</v>
      </c>
      <c r="C59" s="667"/>
    </row>
    <row r="60" spans="2:3" ht="15.75" thickBot="1" x14ac:dyDescent="0.3">
      <c r="B60" s="136" t="s">
        <v>1389</v>
      </c>
      <c r="C60" s="667"/>
    </row>
    <row r="61" spans="2:3" ht="15.75" thickBot="1" x14ac:dyDescent="0.3">
      <c r="B61" s="136" t="s">
        <v>1390</v>
      </c>
      <c r="C61" s="667"/>
    </row>
    <row r="62" spans="2:3" ht="15.75" thickBot="1" x14ac:dyDescent="0.3">
      <c r="B62" s="136" t="s">
        <v>1391</v>
      </c>
      <c r="C62" s="667"/>
    </row>
    <row r="63" spans="2:3" ht="26.25" thickBot="1" x14ac:dyDescent="0.3">
      <c r="B63" s="136" t="s">
        <v>1392</v>
      </c>
      <c r="C63" s="667"/>
    </row>
    <row r="64" spans="2:3" ht="15.75" thickBot="1" x14ac:dyDescent="0.3">
      <c r="B64" s="136" t="s">
        <v>1393</v>
      </c>
      <c r="C64" s="667"/>
    </row>
    <row r="65" spans="2:3" ht="15.75" thickBot="1" x14ac:dyDescent="0.3">
      <c r="B65" s="136" t="s">
        <v>1394</v>
      </c>
      <c r="C65" s="667"/>
    </row>
    <row r="66" spans="2:3" ht="15.75" thickBot="1" x14ac:dyDescent="0.3">
      <c r="B66" s="136" t="s">
        <v>1395</v>
      </c>
      <c r="C66" s="668"/>
    </row>
    <row r="67" spans="2:3" ht="15.75" thickBot="1" x14ac:dyDescent="0.3">
      <c r="B67" s="137" t="s">
        <v>1403</v>
      </c>
      <c r="C67" s="673" t="s">
        <v>1404</v>
      </c>
    </row>
    <row r="68" spans="2:3" ht="15.75" thickBot="1" x14ac:dyDescent="0.3">
      <c r="B68" s="136" t="s">
        <v>1405</v>
      </c>
      <c r="C68" s="674"/>
    </row>
    <row r="69" spans="2:3" ht="15.75" thickBot="1" x14ac:dyDescent="0.3">
      <c r="B69" s="136" t="s">
        <v>1406</v>
      </c>
      <c r="C69" s="674"/>
    </row>
    <row r="70" spans="2:3" ht="15.75" thickBot="1" x14ac:dyDescent="0.3">
      <c r="B70" s="136" t="s">
        <v>1407</v>
      </c>
      <c r="C70" s="674"/>
    </row>
    <row r="71" spans="2:3" ht="15.75" thickBot="1" x14ac:dyDescent="0.3">
      <c r="B71" s="136" t="s">
        <v>1408</v>
      </c>
      <c r="C71" s="674"/>
    </row>
    <row r="72" spans="2:3" ht="15.75" thickBot="1" x14ac:dyDescent="0.3">
      <c r="B72" s="136" t="s">
        <v>1409</v>
      </c>
      <c r="C72" s="674"/>
    </row>
    <row r="73" spans="2:3" ht="15.75" thickBot="1" x14ac:dyDescent="0.3">
      <c r="B73" s="136" t="s">
        <v>1410</v>
      </c>
      <c r="C73" s="674"/>
    </row>
    <row r="74" spans="2:3" ht="15.75" thickBot="1" x14ac:dyDescent="0.3">
      <c r="B74" s="136" t="s">
        <v>1411</v>
      </c>
      <c r="C74" s="674"/>
    </row>
    <row r="75" spans="2:3" ht="15.75" thickBot="1" x14ac:dyDescent="0.3">
      <c r="B75" s="136" t="s">
        <v>1412</v>
      </c>
      <c r="C75" s="674"/>
    </row>
    <row r="76" spans="2:3" ht="15.75" thickBot="1" x14ac:dyDescent="0.3">
      <c r="B76" s="136" t="s">
        <v>1413</v>
      </c>
      <c r="C76" s="674"/>
    </row>
    <row r="77" spans="2:3" ht="15.75" thickBot="1" x14ac:dyDescent="0.3">
      <c r="B77" s="136" t="s">
        <v>1414</v>
      </c>
      <c r="C77" s="674"/>
    </row>
    <row r="78" spans="2:3" ht="15.75" thickBot="1" x14ac:dyDescent="0.3">
      <c r="B78" s="136" t="s">
        <v>1415</v>
      </c>
      <c r="C78" s="674"/>
    </row>
    <row r="79" spans="2:3" ht="15.75" thickBot="1" x14ac:dyDescent="0.3">
      <c r="B79" s="136" t="s">
        <v>1416</v>
      </c>
      <c r="C79" s="674"/>
    </row>
    <row r="80" spans="2:3" ht="15.75" thickBot="1" x14ac:dyDescent="0.3">
      <c r="B80" s="136" t="s">
        <v>1417</v>
      </c>
      <c r="C80" s="674"/>
    </row>
    <row r="81" spans="2:3" ht="15.75" thickBot="1" x14ac:dyDescent="0.3">
      <c r="B81" s="136" t="s">
        <v>1418</v>
      </c>
      <c r="C81" s="674"/>
    </row>
    <row r="82" spans="2:3" ht="15.75" thickBot="1" x14ac:dyDescent="0.3">
      <c r="B82" s="136" t="s">
        <v>1419</v>
      </c>
      <c r="C82" s="674"/>
    </row>
    <row r="83" spans="2:3" ht="15.75" thickBot="1" x14ac:dyDescent="0.3">
      <c r="B83" s="136" t="s">
        <v>1420</v>
      </c>
      <c r="C83" s="674"/>
    </row>
    <row r="84" spans="2:3" ht="15.75" thickBot="1" x14ac:dyDescent="0.3">
      <c r="B84" s="136" t="s">
        <v>1421</v>
      </c>
      <c r="C84" s="675"/>
    </row>
    <row r="85" spans="2:3" ht="15.75" thickBot="1" x14ac:dyDescent="0.3">
      <c r="B85" s="136" t="s">
        <v>1422</v>
      </c>
      <c r="C85" s="673" t="s">
        <v>1423</v>
      </c>
    </row>
    <row r="86" spans="2:3" ht="15.75" thickBot="1" x14ac:dyDescent="0.3">
      <c r="B86" s="136" t="s">
        <v>1424</v>
      </c>
      <c r="C86" s="674"/>
    </row>
    <row r="87" spans="2:3" ht="15.75" thickBot="1" x14ac:dyDescent="0.3">
      <c r="B87" s="136" t="s">
        <v>1425</v>
      </c>
      <c r="C87" s="674"/>
    </row>
    <row r="88" spans="2:3" ht="15.75" thickBot="1" x14ac:dyDescent="0.3">
      <c r="B88" s="136" t="s">
        <v>1426</v>
      </c>
      <c r="C88" s="674"/>
    </row>
    <row r="89" spans="2:3" ht="15.75" thickBot="1" x14ac:dyDescent="0.3">
      <c r="B89" s="136" t="s">
        <v>1427</v>
      </c>
      <c r="C89" s="674"/>
    </row>
    <row r="90" spans="2:3" ht="15.75" thickBot="1" x14ac:dyDescent="0.3">
      <c r="B90" s="136" t="s">
        <v>1428</v>
      </c>
      <c r="C90" s="674"/>
    </row>
    <row r="91" spans="2:3" ht="15.75" thickBot="1" x14ac:dyDescent="0.3">
      <c r="B91" s="136" t="s">
        <v>1429</v>
      </c>
      <c r="C91" s="675"/>
    </row>
    <row r="92" spans="2:3" ht="15.75" thickBot="1" x14ac:dyDescent="0.3">
      <c r="B92" s="136" t="s">
        <v>1396</v>
      </c>
      <c r="C92" s="673" t="s">
        <v>1397</v>
      </c>
    </row>
    <row r="93" spans="2:3" ht="15.75" thickBot="1" x14ac:dyDescent="0.3">
      <c r="B93" s="136" t="s">
        <v>1398</v>
      </c>
      <c r="C93" s="674"/>
    </row>
    <row r="94" spans="2:3" ht="15.75" thickBot="1" x14ac:dyDescent="0.3">
      <c r="B94" s="136" t="s">
        <v>1399</v>
      </c>
      <c r="C94" s="674"/>
    </row>
    <row r="95" spans="2:3" ht="15.75" thickBot="1" x14ac:dyDescent="0.3">
      <c r="B95" s="136" t="s">
        <v>1400</v>
      </c>
      <c r="C95" s="674"/>
    </row>
    <row r="96" spans="2:3" ht="15.75" thickBot="1" x14ac:dyDescent="0.3">
      <c r="B96" s="136" t="s">
        <v>1401</v>
      </c>
      <c r="C96" s="674"/>
    </row>
    <row r="97" spans="2:3" ht="26.25" thickBot="1" x14ac:dyDescent="0.3">
      <c r="B97" s="136" t="s">
        <v>1402</v>
      </c>
      <c r="C97" s="675"/>
    </row>
    <row r="98" spans="2:3" ht="16.5" customHeight="1" thickBot="1" x14ac:dyDescent="0.3">
      <c r="B98" s="137" t="s">
        <v>1430</v>
      </c>
      <c r="C98" s="673" t="s">
        <v>1431</v>
      </c>
    </row>
    <row r="99" spans="2:3" ht="15.75" thickBot="1" x14ac:dyDescent="0.3">
      <c r="B99" s="137" t="s">
        <v>1432</v>
      </c>
      <c r="C99" s="674"/>
    </row>
    <row r="100" spans="2:3" ht="15.75" thickBot="1" x14ac:dyDescent="0.3">
      <c r="B100" s="137" t="s">
        <v>1433</v>
      </c>
      <c r="C100" s="674"/>
    </row>
    <row r="101" spans="2:3" ht="15.75" thickBot="1" x14ac:dyDescent="0.3">
      <c r="B101" s="137" t="s">
        <v>1434</v>
      </c>
      <c r="C101" s="674"/>
    </row>
    <row r="102" spans="2:3" ht="15.75" thickBot="1" x14ac:dyDescent="0.3">
      <c r="B102" s="137" t="s">
        <v>1435</v>
      </c>
      <c r="C102" s="674"/>
    </row>
    <row r="103" spans="2:3" ht="15.75" thickBot="1" x14ac:dyDescent="0.3">
      <c r="B103" s="137" t="s">
        <v>1436</v>
      </c>
      <c r="C103" s="674"/>
    </row>
    <row r="104" spans="2:3" ht="15.75" thickBot="1" x14ac:dyDescent="0.3">
      <c r="B104" s="137" t="s">
        <v>1437</v>
      </c>
      <c r="C104" s="674"/>
    </row>
    <row r="105" spans="2:3" ht="15.75" thickBot="1" x14ac:dyDescent="0.3">
      <c r="B105" s="137" t="s">
        <v>1438</v>
      </c>
      <c r="C105" s="674"/>
    </row>
    <row r="106" spans="2:3" ht="15.75" thickBot="1" x14ac:dyDescent="0.3">
      <c r="B106" s="137" t="s">
        <v>1439</v>
      </c>
      <c r="C106" s="675"/>
    </row>
    <row r="107" spans="2:3" ht="15.75" thickBot="1" x14ac:dyDescent="0.3">
      <c r="B107" s="137" t="s">
        <v>1440</v>
      </c>
      <c r="C107" s="673" t="s">
        <v>1441</v>
      </c>
    </row>
    <row r="108" spans="2:3" ht="15.75" thickBot="1" x14ac:dyDescent="0.3">
      <c r="B108" s="137" t="s">
        <v>1442</v>
      </c>
      <c r="C108" s="674"/>
    </row>
    <row r="109" spans="2:3" ht="15.75" thickBot="1" x14ac:dyDescent="0.3">
      <c r="B109" s="137" t="s">
        <v>1443</v>
      </c>
      <c r="C109" s="674"/>
    </row>
    <row r="110" spans="2:3" ht="15.75" thickBot="1" x14ac:dyDescent="0.3">
      <c r="B110" s="137" t="s">
        <v>1444</v>
      </c>
      <c r="C110" s="674"/>
    </row>
    <row r="111" spans="2:3" ht="15.75" thickBot="1" x14ac:dyDescent="0.3">
      <c r="B111" s="137" t="s">
        <v>1445</v>
      </c>
      <c r="C111" s="674"/>
    </row>
    <row r="112" spans="2:3" ht="15.75" thickBot="1" x14ac:dyDescent="0.3">
      <c r="B112" s="137" t="s">
        <v>1446</v>
      </c>
      <c r="C112" s="674"/>
    </row>
    <row r="113" spans="2:3" ht="15.75" thickBot="1" x14ac:dyDescent="0.3">
      <c r="B113" s="137" t="s">
        <v>1447</v>
      </c>
      <c r="C113" s="674"/>
    </row>
    <row r="114" spans="2:3" ht="15.75" thickBot="1" x14ac:dyDescent="0.3">
      <c r="B114" s="137" t="s">
        <v>1446</v>
      </c>
      <c r="C114" s="675"/>
    </row>
    <row r="115" spans="2:3" ht="15.75" thickBot="1" x14ac:dyDescent="0.3">
      <c r="B115" s="137" t="s">
        <v>1448</v>
      </c>
      <c r="C115" s="673" t="s">
        <v>1449</v>
      </c>
    </row>
    <row r="116" spans="2:3" ht="15.75" thickBot="1" x14ac:dyDescent="0.3">
      <c r="B116" s="137" t="s">
        <v>1450</v>
      </c>
      <c r="C116" s="674"/>
    </row>
    <row r="117" spans="2:3" ht="15.75" thickBot="1" x14ac:dyDescent="0.3">
      <c r="B117" s="137" t="s">
        <v>1451</v>
      </c>
      <c r="C117" s="674"/>
    </row>
    <row r="118" spans="2:3" ht="15.75" thickBot="1" x14ac:dyDescent="0.3">
      <c r="B118" s="137" t="s">
        <v>1452</v>
      </c>
      <c r="C118" s="674"/>
    </row>
    <row r="119" spans="2:3" ht="15.75" thickBot="1" x14ac:dyDescent="0.3">
      <c r="B119" s="137" t="s">
        <v>1453</v>
      </c>
      <c r="C119" s="674"/>
    </row>
    <row r="120" spans="2:3" ht="15.75" thickBot="1" x14ac:dyDescent="0.3">
      <c r="B120" s="137" t="s">
        <v>1454</v>
      </c>
      <c r="C120" s="674"/>
    </row>
    <row r="121" spans="2:3" ht="15.75" thickBot="1" x14ac:dyDescent="0.3">
      <c r="B121" s="137" t="s">
        <v>1455</v>
      </c>
      <c r="C121" s="674"/>
    </row>
    <row r="122" spans="2:3" ht="15.75" thickBot="1" x14ac:dyDescent="0.3">
      <c r="B122" s="137" t="s">
        <v>1456</v>
      </c>
      <c r="C122" s="674"/>
    </row>
    <row r="123" spans="2:3" ht="15.75" thickBot="1" x14ac:dyDescent="0.3">
      <c r="B123" s="137" t="s">
        <v>1552</v>
      </c>
      <c r="C123" s="675"/>
    </row>
    <row r="124" spans="2:3" ht="15.75" thickBot="1" x14ac:dyDescent="0.3">
      <c r="B124" s="137" t="s">
        <v>1457</v>
      </c>
      <c r="C124" s="673" t="s">
        <v>1458</v>
      </c>
    </row>
    <row r="125" spans="2:3" ht="15.75" thickBot="1" x14ac:dyDescent="0.3">
      <c r="B125" s="137" t="s">
        <v>1459</v>
      </c>
      <c r="C125" s="674"/>
    </row>
    <row r="126" spans="2:3" ht="15.75" thickBot="1" x14ac:dyDescent="0.3">
      <c r="B126" s="137" t="s">
        <v>1460</v>
      </c>
      <c r="C126" s="674"/>
    </row>
    <row r="127" spans="2:3" ht="15.75" thickBot="1" x14ac:dyDescent="0.3">
      <c r="B127" s="137" t="s">
        <v>1461</v>
      </c>
      <c r="C127" s="674"/>
    </row>
    <row r="128" spans="2:3" ht="15.75" thickBot="1" x14ac:dyDescent="0.3">
      <c r="B128" s="137" t="s">
        <v>1462</v>
      </c>
      <c r="C128" s="674"/>
    </row>
    <row r="129" spans="2:3" ht="15.75" thickBot="1" x14ac:dyDescent="0.3">
      <c r="B129" s="137" t="s">
        <v>1463</v>
      </c>
      <c r="C129" s="674"/>
    </row>
    <row r="130" spans="2:3" ht="15.75" thickBot="1" x14ac:dyDescent="0.3">
      <c r="B130" s="137" t="s">
        <v>1464</v>
      </c>
      <c r="C130" s="674"/>
    </row>
    <row r="131" spans="2:3" ht="15.75" thickBot="1" x14ac:dyDescent="0.3">
      <c r="B131" s="137" t="s">
        <v>1465</v>
      </c>
      <c r="C131" s="674"/>
    </row>
    <row r="132" spans="2:3" ht="15.75" thickBot="1" x14ac:dyDescent="0.3">
      <c r="B132" s="137" t="s">
        <v>1466</v>
      </c>
      <c r="C132" s="674"/>
    </row>
    <row r="133" spans="2:3" ht="15.75" thickBot="1" x14ac:dyDescent="0.3">
      <c r="B133" s="137" t="s">
        <v>1467</v>
      </c>
      <c r="C133" s="674"/>
    </row>
    <row r="134" spans="2:3" ht="15.75" thickBot="1" x14ac:dyDescent="0.3">
      <c r="B134" s="137" t="s">
        <v>1468</v>
      </c>
      <c r="C134" s="674"/>
    </row>
    <row r="135" spans="2:3" ht="15.75" thickBot="1" x14ac:dyDescent="0.3">
      <c r="B135" s="137" t="s">
        <v>1469</v>
      </c>
      <c r="C135" s="674"/>
    </row>
    <row r="136" spans="2:3" ht="15.75" thickBot="1" x14ac:dyDescent="0.3">
      <c r="B136" s="137" t="s">
        <v>1470</v>
      </c>
      <c r="C136" s="674"/>
    </row>
    <row r="137" spans="2:3" ht="15.75" thickBot="1" x14ac:dyDescent="0.3">
      <c r="B137" s="137" t="s">
        <v>1471</v>
      </c>
      <c r="C137" s="675"/>
    </row>
    <row r="138" spans="2:3" ht="15.75" thickBot="1" x14ac:dyDescent="0.3">
      <c r="B138" s="137" t="s">
        <v>1472</v>
      </c>
      <c r="C138" s="670" t="s">
        <v>1473</v>
      </c>
    </row>
    <row r="139" spans="2:3" ht="15.75" thickBot="1" x14ac:dyDescent="0.3">
      <c r="B139" s="137" t="s">
        <v>1474</v>
      </c>
      <c r="C139" s="671"/>
    </row>
    <row r="140" spans="2:3" ht="15.75" thickBot="1" x14ac:dyDescent="0.3">
      <c r="B140" s="137" t="s">
        <v>1475</v>
      </c>
      <c r="C140" s="671"/>
    </row>
    <row r="141" spans="2:3" ht="15.75" thickBot="1" x14ac:dyDescent="0.3">
      <c r="B141" s="137" t="s">
        <v>1476</v>
      </c>
      <c r="C141" s="671"/>
    </row>
    <row r="142" spans="2:3" ht="15.75" thickBot="1" x14ac:dyDescent="0.3">
      <c r="B142" s="137" t="s">
        <v>1477</v>
      </c>
      <c r="C142" s="671"/>
    </row>
    <row r="143" spans="2:3" ht="15.75" thickBot="1" x14ac:dyDescent="0.3">
      <c r="B143" s="137" t="s">
        <v>1478</v>
      </c>
      <c r="C143" s="671"/>
    </row>
    <row r="144" spans="2:3" ht="15.75" thickBot="1" x14ac:dyDescent="0.3">
      <c r="B144" s="137" t="s">
        <v>1455</v>
      </c>
      <c r="C144" s="671"/>
    </row>
    <row r="145" spans="2:3" ht="15.75" thickBot="1" x14ac:dyDescent="0.3">
      <c r="B145" s="137" t="s">
        <v>1456</v>
      </c>
      <c r="C145" s="672"/>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D40"/>
  <sheetViews>
    <sheetView showGridLines="0" zoomScaleNormal="100" workbookViewId="0">
      <selection activeCell="B8" sqref="B8"/>
    </sheetView>
  </sheetViews>
  <sheetFormatPr baseColWidth="10" defaultRowHeight="15" x14ac:dyDescent="0.25"/>
  <cols>
    <col min="2" max="2" width="58.7109375" customWidth="1"/>
  </cols>
  <sheetData>
    <row r="3" spans="2:4" ht="15.75" thickBot="1" x14ac:dyDescent="0.3"/>
    <row r="4" spans="2:4" ht="15.75" thickBot="1" x14ac:dyDescent="0.3">
      <c r="B4" s="82" t="s">
        <v>1331</v>
      </c>
    </row>
    <row r="5" spans="2:4" ht="16.5" thickTop="1" thickBot="1" x14ac:dyDescent="0.3">
      <c r="B5" s="83" t="s">
        <v>1302</v>
      </c>
    </row>
    <row r="6" spans="2:4" ht="15.75" thickBot="1" x14ac:dyDescent="0.3">
      <c r="B6" s="83" t="s">
        <v>1289</v>
      </c>
    </row>
    <row r="7" spans="2:4" ht="19.5" customHeight="1" thickBot="1" x14ac:dyDescent="0.3">
      <c r="B7" s="83" t="s">
        <v>1518</v>
      </c>
    </row>
    <row r="8" spans="2:4" ht="15.75" thickBot="1" x14ac:dyDescent="0.3">
      <c r="B8" s="83" t="s">
        <v>1519</v>
      </c>
    </row>
    <row r="9" spans="2:4" ht="15.75" thickBot="1" x14ac:dyDescent="0.3">
      <c r="B9" s="83" t="s">
        <v>1520</v>
      </c>
    </row>
    <row r="10" spans="2:4" ht="15.75" thickBot="1" x14ac:dyDescent="0.3">
      <c r="B10" s="83" t="s">
        <v>1297</v>
      </c>
    </row>
    <row r="11" spans="2:4" ht="15.75" thickBot="1" x14ac:dyDescent="0.3">
      <c r="B11" s="83" t="s">
        <v>1298</v>
      </c>
    </row>
    <row r="12" spans="2:4" ht="15.75" thickBot="1" x14ac:dyDescent="0.3">
      <c r="B12" s="83" t="s">
        <v>1521</v>
      </c>
    </row>
    <row r="13" spans="2:4" ht="15.75" thickBot="1" x14ac:dyDescent="0.3">
      <c r="B13" s="83" t="s">
        <v>1522</v>
      </c>
    </row>
    <row r="14" spans="2:4" ht="15.75" thickBot="1" x14ac:dyDescent="0.3">
      <c r="B14" s="83" t="s">
        <v>1300</v>
      </c>
    </row>
    <row r="15" spans="2:4" ht="15.75" thickBot="1" x14ac:dyDescent="0.3">
      <c r="B15" s="83" t="s">
        <v>1523</v>
      </c>
    </row>
    <row r="16" spans="2:4" ht="15.75" thickBot="1" x14ac:dyDescent="0.3">
      <c r="B16" s="83" t="s">
        <v>1524</v>
      </c>
    </row>
    <row r="17" spans="2:2" ht="15.75" thickBot="1" x14ac:dyDescent="0.3">
      <c r="B17" s="83" t="s">
        <v>1287</v>
      </c>
    </row>
    <row r="18" spans="2:2" ht="15.75" thickBot="1" x14ac:dyDescent="0.3">
      <c r="B18" s="83" t="s">
        <v>1525</v>
      </c>
    </row>
    <row r="19" spans="2:2" ht="15.75" thickBot="1" x14ac:dyDescent="0.3">
      <c r="B19" s="83" t="s">
        <v>1293</v>
      </c>
    </row>
    <row r="20" spans="2:2" ht="15.75" thickBot="1" x14ac:dyDescent="0.3">
      <c r="B20" s="83" t="s">
        <v>1301</v>
      </c>
    </row>
    <row r="21" spans="2:2" ht="15.75" thickBot="1" x14ac:dyDescent="0.3">
      <c r="B21" s="83" t="s">
        <v>1526</v>
      </c>
    </row>
    <row r="22" spans="2:2" ht="15.75" thickBot="1" x14ac:dyDescent="0.3">
      <c r="B22" s="83" t="s">
        <v>1299</v>
      </c>
    </row>
    <row r="23" spans="2:2" ht="15.75" thickBot="1" x14ac:dyDescent="0.3">
      <c r="B23" s="83" t="s">
        <v>1527</v>
      </c>
    </row>
    <row r="24" spans="2:2" ht="15.75" thickBot="1" x14ac:dyDescent="0.3">
      <c r="B24" s="83" t="s">
        <v>1291</v>
      </c>
    </row>
    <row r="25" spans="2:2" ht="15.75" thickBot="1" x14ac:dyDescent="0.3">
      <c r="B25" s="83" t="s">
        <v>1294</v>
      </c>
    </row>
    <row r="26" spans="2:2" ht="15.75" thickBot="1" x14ac:dyDescent="0.3">
      <c r="B26" s="83" t="s">
        <v>1528</v>
      </c>
    </row>
    <row r="27" spans="2:2" ht="15.75" thickBot="1" x14ac:dyDescent="0.3">
      <c r="B27" s="83" t="s">
        <v>1529</v>
      </c>
    </row>
    <row r="28" spans="2:2" ht="15.75" thickBot="1" x14ac:dyDescent="0.3">
      <c r="B28" s="83" t="s">
        <v>1292</v>
      </c>
    </row>
    <row r="29" spans="2:2" ht="15.75" thickBot="1" x14ac:dyDescent="0.3">
      <c r="B29" s="83" t="s">
        <v>1530</v>
      </c>
    </row>
    <row r="30" spans="2:2" ht="15.75" thickBot="1" x14ac:dyDescent="0.3">
      <c r="B30" s="83" t="s">
        <v>1531</v>
      </c>
    </row>
    <row r="31" spans="2:2" ht="15.75" thickBot="1" x14ac:dyDescent="0.3">
      <c r="B31" s="83" t="s">
        <v>1532</v>
      </c>
    </row>
    <row r="32" spans="2:2" ht="15.75" thickBot="1" x14ac:dyDescent="0.3">
      <c r="B32" s="83" t="s">
        <v>1533</v>
      </c>
    </row>
    <row r="33" spans="2:2" ht="15.75" thickBot="1" x14ac:dyDescent="0.3">
      <c r="B33" s="83" t="s">
        <v>330</v>
      </c>
    </row>
    <row r="34" spans="2:2" ht="15.75" thickBot="1" x14ac:dyDescent="0.3">
      <c r="B34" s="83" t="s">
        <v>1296</v>
      </c>
    </row>
    <row r="35" spans="2:2" ht="15.75" thickBot="1" x14ac:dyDescent="0.3">
      <c r="B35" s="83" t="s">
        <v>1295</v>
      </c>
    </row>
    <row r="36" spans="2:2" ht="15.75" thickBot="1" x14ac:dyDescent="0.3">
      <c r="B36" s="83" t="s">
        <v>1534</v>
      </c>
    </row>
    <row r="37" spans="2:2" ht="15.75" thickBot="1" x14ac:dyDescent="0.3">
      <c r="B37" s="83" t="s">
        <v>1535</v>
      </c>
    </row>
    <row r="38" spans="2:2" ht="15.75" thickBot="1" x14ac:dyDescent="0.3">
      <c r="B38" s="83" t="s">
        <v>1536</v>
      </c>
    </row>
    <row r="39" spans="2:2" ht="15.75" thickBot="1" x14ac:dyDescent="0.3">
      <c r="B39" s="83" t="s">
        <v>1288</v>
      </c>
    </row>
    <row r="40" spans="2:2" ht="15.75" thickBot="1" x14ac:dyDescent="0.3">
      <c r="B40" s="83" t="s">
        <v>1290</v>
      </c>
    </row>
  </sheetData>
  <sheetProtection insertRows="0"/>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AZ558"/>
  <sheetViews>
    <sheetView showGridLines="0" topLeftCell="AA28" zoomScale="70" zoomScaleNormal="70" zoomScalePageLayoutView="115" workbookViewId="0">
      <selection activeCell="S28" sqref="S28"/>
    </sheetView>
  </sheetViews>
  <sheetFormatPr baseColWidth="10" defaultColWidth="11.42578125" defaultRowHeight="12" x14ac:dyDescent="0.25"/>
  <cols>
    <col min="1" max="1" width="1.28515625" style="74" customWidth="1"/>
    <col min="2" max="3" width="1" style="74" customWidth="1"/>
    <col min="4" max="4" width="15.28515625" style="198" customWidth="1"/>
    <col min="5" max="5" width="0.7109375" style="74" customWidth="1"/>
    <col min="6" max="6" width="20.28515625" style="307" customWidth="1"/>
    <col min="7" max="7" width="0.7109375" style="74" customWidth="1"/>
    <col min="8" max="8" width="14.140625" style="307" customWidth="1"/>
    <col min="9" max="9" width="10.7109375" style="307" bestFit="1" customWidth="1"/>
    <col min="10" max="10" width="0.7109375" style="74" customWidth="1"/>
    <col min="11" max="11" width="9.5703125" style="74" hidden="1" customWidth="1"/>
    <col min="12" max="12" width="35.28515625" style="200" customWidth="1"/>
    <col min="13" max="13" width="0.7109375" style="74" customWidth="1"/>
    <col min="14" max="14" width="12.28515625" style="74" customWidth="1"/>
    <col min="15" max="15" width="0.7109375" style="74" customWidth="1"/>
    <col min="16" max="16" width="20.7109375" style="74" customWidth="1"/>
    <col min="17" max="17" width="0.7109375" style="74" customWidth="1"/>
    <col min="18" max="18" width="7.28515625" style="74" hidden="1" customWidth="1"/>
    <col min="19" max="19" width="33.7109375" style="74" customWidth="1"/>
    <col min="20" max="25" width="22.28515625" style="74" hidden="1" customWidth="1"/>
    <col min="26" max="26" width="17.5703125" style="74" hidden="1" customWidth="1"/>
    <col min="27" max="27" width="0.7109375" style="74" customWidth="1"/>
    <col min="28" max="28" width="16.7109375" style="74" customWidth="1"/>
    <col min="29" max="29" width="0.7109375" style="74" customWidth="1"/>
    <col min="30" max="30" width="7.28515625" style="74" hidden="1" customWidth="1"/>
    <col min="31" max="31" width="19.28515625" style="74" customWidth="1"/>
    <col min="32" max="33" width="9.5703125" style="74" hidden="1" customWidth="1"/>
    <col min="34" max="34" width="0.7109375" style="74" customWidth="1"/>
    <col min="35" max="35" width="40.140625" style="74" customWidth="1"/>
    <col min="36" max="36" width="0.7109375" style="74" customWidth="1"/>
    <col min="37" max="37" width="19.28515625" style="74" customWidth="1"/>
    <col min="38" max="38" width="0.7109375" style="74" customWidth="1"/>
    <col min="39" max="39" width="17" style="201" customWidth="1"/>
    <col min="40" max="40" width="0.7109375" style="201" customWidth="1"/>
    <col min="41" max="41" width="20.5703125" style="201" customWidth="1"/>
    <col min="42" max="42" width="0.7109375" style="201" customWidth="1"/>
    <col min="43" max="43" width="17.42578125" style="74" customWidth="1"/>
    <col min="44" max="44" width="0.7109375" style="74" customWidth="1"/>
    <col min="45" max="45" width="17.42578125" style="74" customWidth="1"/>
    <col min="46" max="46" width="0.7109375" style="74" customWidth="1"/>
    <col min="47" max="47" width="10.7109375" style="202" hidden="1" customWidth="1"/>
    <col min="48" max="48" width="10.7109375" style="74" hidden="1" customWidth="1"/>
    <col min="49" max="49" width="18.7109375" style="74" customWidth="1"/>
    <col min="50" max="51" width="9.5703125" style="74" hidden="1" customWidth="1"/>
    <col min="52" max="52" width="0.7109375" style="74" customWidth="1"/>
    <col min="53" max="16384" width="11.42578125" style="74"/>
  </cols>
  <sheetData>
    <row r="1" spans="1:52" s="7" customFormat="1" ht="30" customHeight="1" x14ac:dyDescent="0.25">
      <c r="A1" s="695"/>
      <c r="B1" s="696"/>
      <c r="C1" s="696"/>
      <c r="D1" s="696"/>
      <c r="E1" s="697"/>
      <c r="F1" s="704" t="s">
        <v>3</v>
      </c>
      <c r="G1" s="705"/>
      <c r="H1" s="705"/>
      <c r="I1" s="705"/>
      <c r="J1" s="705"/>
      <c r="K1" s="705"/>
      <c r="L1" s="705"/>
      <c r="M1" s="705"/>
      <c r="N1" s="705"/>
      <c r="O1" s="706"/>
      <c r="P1" s="707" t="s">
        <v>1680</v>
      </c>
      <c r="Q1" s="708"/>
      <c r="R1" s="287"/>
      <c r="S1" s="298">
        <v>44162</v>
      </c>
      <c r="AM1" s="242"/>
      <c r="AN1" s="242"/>
      <c r="AO1" s="242"/>
      <c r="AP1" s="242"/>
      <c r="AU1" s="243"/>
    </row>
    <row r="2" spans="1:52" s="7" customFormat="1" ht="30" customHeight="1" x14ac:dyDescent="0.25">
      <c r="A2" s="698"/>
      <c r="B2" s="699"/>
      <c r="C2" s="699"/>
      <c r="D2" s="699"/>
      <c r="E2" s="700"/>
      <c r="F2" s="704" t="s">
        <v>1675</v>
      </c>
      <c r="G2" s="705"/>
      <c r="H2" s="705"/>
      <c r="I2" s="705"/>
      <c r="J2" s="705"/>
      <c r="K2" s="705"/>
      <c r="L2" s="705"/>
      <c r="M2" s="705"/>
      <c r="N2" s="705"/>
      <c r="O2" s="706"/>
      <c r="P2" s="707" t="s">
        <v>1812</v>
      </c>
      <c r="Q2" s="708"/>
      <c r="R2" s="287"/>
      <c r="S2" s="299" t="s">
        <v>1784</v>
      </c>
      <c r="AM2" s="242"/>
      <c r="AN2" s="242"/>
      <c r="AO2" s="242"/>
      <c r="AP2" s="242"/>
      <c r="AU2" s="243"/>
    </row>
    <row r="3" spans="1:52" s="7" customFormat="1" ht="30" customHeight="1" x14ac:dyDescent="0.25">
      <c r="A3" s="701"/>
      <c r="B3" s="702"/>
      <c r="C3" s="702"/>
      <c r="D3" s="702"/>
      <c r="E3" s="703"/>
      <c r="F3" s="704" t="s">
        <v>1792</v>
      </c>
      <c r="G3" s="705"/>
      <c r="H3" s="705"/>
      <c r="I3" s="705"/>
      <c r="J3" s="705"/>
      <c r="K3" s="705"/>
      <c r="L3" s="705"/>
      <c r="M3" s="705"/>
      <c r="N3" s="705"/>
      <c r="O3" s="706"/>
      <c r="P3" s="709" t="s">
        <v>1676</v>
      </c>
      <c r="Q3" s="710"/>
      <c r="R3" s="710"/>
      <c r="S3" s="711"/>
      <c r="AM3" s="242"/>
      <c r="AN3" s="242"/>
      <c r="AO3" s="242"/>
      <c r="AP3" s="242"/>
      <c r="AU3" s="243"/>
    </row>
    <row r="4" spans="1:52" s="7" customFormat="1" x14ac:dyDescent="0.25">
      <c r="B4" s="244"/>
      <c r="C4" s="244"/>
      <c r="D4" s="245"/>
      <c r="E4" s="244"/>
      <c r="F4" s="304"/>
      <c r="G4" s="244"/>
      <c r="H4" s="309"/>
      <c r="I4" s="309"/>
      <c r="J4" s="246"/>
      <c r="K4" s="246"/>
      <c r="L4" s="247"/>
      <c r="M4" s="244"/>
      <c r="N4" s="246"/>
      <c r="O4" s="244"/>
      <c r="P4" s="244"/>
      <c r="Q4" s="244"/>
      <c r="R4" s="244"/>
      <c r="S4" s="244"/>
      <c r="T4" s="244"/>
      <c r="U4" s="244"/>
      <c r="V4" s="244"/>
      <c r="W4" s="244"/>
      <c r="X4" s="244"/>
      <c r="Y4" s="244"/>
      <c r="Z4" s="244"/>
      <c r="AA4" s="244"/>
      <c r="AB4" s="244"/>
      <c r="AC4" s="244"/>
      <c r="AD4" s="244"/>
      <c r="AE4" s="244"/>
      <c r="AF4" s="244"/>
      <c r="AG4" s="244"/>
      <c r="AH4" s="244"/>
      <c r="AI4" s="244"/>
      <c r="AJ4" s="244"/>
      <c r="AK4" s="244"/>
      <c r="AL4" s="244"/>
      <c r="AM4" s="248"/>
      <c r="AN4" s="248"/>
      <c r="AO4" s="248"/>
      <c r="AP4" s="248"/>
      <c r="AQ4" s="244"/>
      <c r="AR4" s="244"/>
      <c r="AS4" s="244"/>
      <c r="AT4" s="244"/>
      <c r="AU4" s="249"/>
      <c r="AV4" s="244"/>
      <c r="AW4" s="244"/>
      <c r="AX4" s="244"/>
      <c r="AY4" s="244"/>
      <c r="AZ4" s="250"/>
    </row>
    <row r="5" spans="1:52" s="7" customFormat="1" ht="15.75" hidden="1" customHeight="1" x14ac:dyDescent="0.25">
      <c r="B5" s="5"/>
      <c r="C5" s="5"/>
      <c r="D5" s="226"/>
      <c r="E5" s="5"/>
      <c r="F5" s="252"/>
      <c r="G5" s="5"/>
      <c r="H5" s="679" t="s">
        <v>1679</v>
      </c>
      <c r="I5" s="679"/>
      <c r="J5" s="679"/>
      <c r="K5" s="679"/>
      <c r="L5" s="679"/>
      <c r="M5" s="679"/>
      <c r="N5" s="679"/>
      <c r="O5" s="679"/>
      <c r="P5" s="679"/>
      <c r="Q5" s="679"/>
      <c r="R5" s="679"/>
      <c r="S5" s="679"/>
      <c r="T5" s="679"/>
      <c r="U5" s="679"/>
      <c r="V5" s="679"/>
      <c r="W5" s="679"/>
      <c r="X5" s="679"/>
      <c r="Y5" s="679"/>
      <c r="Z5" s="679"/>
      <c r="AA5" s="679"/>
      <c r="AB5" s="679"/>
      <c r="AC5" s="679"/>
      <c r="AD5" s="679"/>
      <c r="AE5" s="679"/>
      <c r="AF5" s="251"/>
      <c r="AG5" s="251"/>
      <c r="AH5" s="251"/>
      <c r="AI5" s="251"/>
      <c r="AJ5" s="251"/>
      <c r="AK5" s="251"/>
      <c r="AL5" s="251"/>
      <c r="AM5" s="251"/>
      <c r="AN5" s="251"/>
      <c r="AO5" s="251"/>
      <c r="AP5" s="251"/>
      <c r="AQ5" s="251"/>
      <c r="AR5" s="251"/>
      <c r="AS5" s="251"/>
      <c r="AT5" s="251"/>
      <c r="AU5" s="251"/>
      <c r="AV5" s="251"/>
      <c r="AW5" s="251"/>
      <c r="AX5" s="251"/>
      <c r="AY5" s="251"/>
      <c r="AZ5" s="252"/>
    </row>
    <row r="6" spans="1:52" s="7" customFormat="1" ht="12" hidden="1" customHeight="1" x14ac:dyDescent="0.25">
      <c r="B6" s="244"/>
      <c r="C6" s="244"/>
      <c r="D6" s="245"/>
      <c r="E6" s="244"/>
      <c r="F6" s="304"/>
      <c r="G6" s="244"/>
      <c r="H6" s="309"/>
      <c r="I6" s="309"/>
      <c r="J6" s="246"/>
      <c r="K6" s="246"/>
      <c r="L6" s="247"/>
      <c r="M6" s="244"/>
      <c r="N6" s="246"/>
      <c r="O6" s="244"/>
      <c r="P6" s="244"/>
      <c r="Q6" s="244"/>
      <c r="R6" s="244"/>
      <c r="S6" s="244"/>
      <c r="T6" s="244"/>
      <c r="U6" s="244"/>
      <c r="V6" s="244"/>
      <c r="W6" s="244"/>
      <c r="X6" s="244"/>
      <c r="Y6" s="244"/>
      <c r="Z6" s="244"/>
      <c r="AA6" s="244"/>
      <c r="AB6" s="244"/>
      <c r="AC6" s="244"/>
      <c r="AD6" s="244"/>
      <c r="AE6" s="244"/>
      <c r="AF6" s="244"/>
      <c r="AG6" s="244"/>
      <c r="AH6" s="244"/>
      <c r="AI6" s="244"/>
      <c r="AJ6" s="244"/>
      <c r="AK6" s="244"/>
      <c r="AL6" s="244"/>
      <c r="AM6" s="248"/>
      <c r="AN6" s="248"/>
      <c r="AO6" s="248"/>
      <c r="AP6" s="248"/>
      <c r="AQ6" s="244"/>
      <c r="AR6" s="244"/>
      <c r="AS6" s="244"/>
      <c r="AT6" s="244"/>
      <c r="AU6" s="249"/>
      <c r="AV6" s="244"/>
      <c r="AW6" s="244"/>
      <c r="AX6" s="244"/>
      <c r="AY6" s="244"/>
      <c r="AZ6" s="250"/>
    </row>
    <row r="7" spans="1:52" s="5" customFormat="1" x14ac:dyDescent="0.25">
      <c r="B7" s="2"/>
      <c r="C7" s="2"/>
      <c r="D7" s="59"/>
      <c r="E7" s="2"/>
      <c r="F7" s="305"/>
      <c r="G7" s="2"/>
      <c r="H7" s="305"/>
      <c r="I7" s="305"/>
      <c r="J7" s="2"/>
      <c r="K7" s="2"/>
      <c r="L7" s="253"/>
      <c r="M7" s="2"/>
      <c r="N7" s="2"/>
      <c r="O7" s="254"/>
      <c r="P7" s="254"/>
      <c r="Q7" s="254"/>
      <c r="R7" s="254"/>
      <c r="S7" s="254"/>
      <c r="T7" s="254"/>
      <c r="U7" s="254"/>
      <c r="V7" s="254"/>
      <c r="W7" s="254"/>
      <c r="X7" s="254"/>
      <c r="Y7" s="254"/>
      <c r="Z7" s="254"/>
      <c r="AA7" s="254"/>
      <c r="AB7" s="254"/>
      <c r="AC7" s="254"/>
      <c r="AD7" s="254"/>
      <c r="AE7" s="254"/>
      <c r="AF7" s="254"/>
      <c r="AG7" s="254"/>
      <c r="AH7" s="254"/>
      <c r="AI7" s="254"/>
      <c r="AJ7" s="254"/>
      <c r="AK7" s="254"/>
      <c r="AL7" s="254"/>
      <c r="AM7" s="255"/>
      <c r="AN7" s="255"/>
      <c r="AO7" s="255"/>
      <c r="AP7" s="255"/>
      <c r="AQ7" s="254"/>
      <c r="AR7" s="254"/>
      <c r="AS7" s="254"/>
      <c r="AT7" s="254"/>
      <c r="AU7" s="256"/>
      <c r="AV7" s="254"/>
      <c r="AW7" s="254"/>
      <c r="AX7" s="254"/>
      <c r="AY7" s="254"/>
      <c r="AZ7" s="2"/>
    </row>
    <row r="8" spans="1:52" s="5" customFormat="1" ht="24" x14ac:dyDescent="0.25">
      <c r="B8" s="2"/>
      <c r="C8" s="2"/>
      <c r="D8" s="59"/>
      <c r="E8" s="2"/>
      <c r="F8" s="305"/>
      <c r="G8" s="2"/>
      <c r="H8" s="257" t="s">
        <v>3</v>
      </c>
      <c r="I8" s="224" t="str">
        <f>IF('1. IDENTIFICACION DEL RIESGO'!K8="","",'1. IDENTIFICACION DEL RIESGO'!K8)</f>
        <v>Promoción y Prevención</v>
      </c>
      <c r="J8" s="258"/>
      <c r="K8" s="259"/>
      <c r="L8" s="253"/>
      <c r="M8" s="2"/>
      <c r="N8" s="258"/>
      <c r="O8" s="260"/>
      <c r="P8" s="260"/>
      <c r="Q8" s="260"/>
      <c r="R8" s="260"/>
      <c r="S8" s="260"/>
      <c r="T8" s="260"/>
      <c r="U8" s="260"/>
      <c r="V8" s="260"/>
      <c r="W8" s="260"/>
      <c r="X8" s="260"/>
      <c r="Y8" s="260"/>
      <c r="Z8" s="260"/>
      <c r="AA8" s="260"/>
      <c r="AB8" s="260"/>
      <c r="AC8" s="260"/>
      <c r="AD8" s="260"/>
      <c r="AE8" s="260"/>
      <c r="AF8" s="260"/>
      <c r="AG8" s="260"/>
      <c r="AH8" s="260"/>
      <c r="AI8" s="260"/>
      <c r="AJ8" s="260"/>
      <c r="AK8" s="260"/>
      <c r="AL8" s="260"/>
      <c r="AM8" s="255"/>
      <c r="AN8" s="255"/>
      <c r="AO8" s="255"/>
      <c r="AP8" s="255"/>
      <c r="AQ8" s="254"/>
      <c r="AR8" s="254"/>
      <c r="AS8" s="254"/>
      <c r="AT8" s="260"/>
      <c r="AU8" s="261"/>
      <c r="AV8" s="254"/>
      <c r="AW8" s="254"/>
      <c r="AX8" s="254"/>
      <c r="AY8" s="254"/>
      <c r="AZ8" s="2"/>
    </row>
    <row r="9" spans="1:52" s="5" customFormat="1" x14ac:dyDescent="0.25">
      <c r="B9" s="2"/>
      <c r="C9" s="2"/>
      <c r="D9" s="59"/>
      <c r="E9" s="2"/>
      <c r="F9" s="305"/>
      <c r="G9" s="2"/>
      <c r="H9" s="305"/>
      <c r="I9" s="310"/>
      <c r="J9" s="258"/>
      <c r="K9" s="258"/>
      <c r="L9" s="262"/>
      <c r="M9" s="2"/>
      <c r="N9" s="258"/>
      <c r="O9" s="260"/>
      <c r="P9" s="260"/>
      <c r="Q9" s="260"/>
      <c r="R9" s="260"/>
      <c r="S9" s="260"/>
      <c r="T9" s="260"/>
      <c r="U9" s="260"/>
      <c r="V9" s="260"/>
      <c r="W9" s="260"/>
      <c r="X9" s="260"/>
      <c r="Y9" s="260"/>
      <c r="Z9" s="260"/>
      <c r="AA9" s="260"/>
      <c r="AB9" s="260"/>
      <c r="AC9" s="260"/>
      <c r="AD9" s="260"/>
      <c r="AE9" s="260"/>
      <c r="AF9" s="260"/>
      <c r="AG9" s="260"/>
      <c r="AH9" s="260"/>
      <c r="AI9" s="260"/>
      <c r="AJ9" s="260"/>
      <c r="AK9" s="260"/>
      <c r="AL9" s="260"/>
      <c r="AM9" s="255"/>
      <c r="AN9" s="255"/>
      <c r="AO9" s="255"/>
      <c r="AP9" s="255"/>
      <c r="AQ9" s="254"/>
      <c r="AR9" s="254"/>
      <c r="AS9" s="254"/>
      <c r="AT9" s="260"/>
      <c r="AU9" s="261"/>
      <c r="AV9" s="254"/>
      <c r="AW9" s="254"/>
      <c r="AX9" s="254"/>
      <c r="AY9" s="254"/>
      <c r="AZ9" s="2"/>
    </row>
    <row r="10" spans="1:52" s="5" customFormat="1" x14ac:dyDescent="0.25">
      <c r="B10" s="2"/>
      <c r="C10" s="2"/>
      <c r="D10" s="59"/>
      <c r="E10" s="2"/>
      <c r="F10" s="305"/>
      <c r="G10" s="2"/>
      <c r="H10" s="305"/>
      <c r="I10" s="232"/>
      <c r="J10" s="258"/>
      <c r="K10" s="258"/>
      <c r="L10" s="262"/>
      <c r="M10" s="2"/>
      <c r="N10" s="254"/>
      <c r="O10" s="254"/>
      <c r="P10" s="254"/>
      <c r="Q10" s="254"/>
      <c r="R10" s="254"/>
      <c r="S10" s="254"/>
      <c r="T10" s="254"/>
      <c r="U10" s="254"/>
      <c r="V10" s="254"/>
      <c r="W10" s="254"/>
      <c r="X10" s="254"/>
      <c r="Y10" s="254"/>
      <c r="Z10" s="254"/>
      <c r="AA10" s="254"/>
      <c r="AB10" s="254"/>
      <c r="AC10" s="254"/>
      <c r="AD10" s="254"/>
      <c r="AE10" s="254"/>
      <c r="AF10" s="254"/>
      <c r="AG10" s="254"/>
      <c r="AH10" s="254"/>
      <c r="AI10" s="254"/>
      <c r="AJ10" s="254"/>
      <c r="AK10" s="254"/>
      <c r="AL10" s="254"/>
      <c r="AM10" s="255"/>
      <c r="AN10" s="255"/>
      <c r="AO10" s="255"/>
      <c r="AP10" s="255"/>
      <c r="AQ10" s="254"/>
      <c r="AR10" s="254"/>
      <c r="AS10" s="254"/>
      <c r="AT10" s="254"/>
      <c r="AU10" s="256"/>
      <c r="AV10" s="254"/>
      <c r="AW10" s="254"/>
      <c r="AX10" s="254"/>
      <c r="AY10" s="254"/>
      <c r="AZ10" s="2"/>
    </row>
    <row r="11" spans="1:52" s="5" customFormat="1" ht="36" x14ac:dyDescent="0.25">
      <c r="B11" s="2"/>
      <c r="C11" s="2"/>
      <c r="D11" s="59"/>
      <c r="E11" s="2"/>
      <c r="F11" s="305"/>
      <c r="G11" s="2"/>
      <c r="H11" s="311" t="s">
        <v>1284</v>
      </c>
      <c r="I11" s="224">
        <f>'1. IDENTIFICACION DEL RIESGO'!K14</f>
        <v>44551</v>
      </c>
      <c r="J11" s="258"/>
      <c r="K11" s="258"/>
      <c r="L11" s="262"/>
      <c r="M11" s="2"/>
      <c r="N11" s="254"/>
      <c r="O11" s="254"/>
      <c r="P11" s="254"/>
      <c r="Q11" s="254"/>
      <c r="R11" s="254"/>
      <c r="S11" s="254"/>
      <c r="T11" s="254"/>
      <c r="U11" s="254"/>
      <c r="V11" s="254"/>
      <c r="W11" s="254"/>
      <c r="X11" s="254"/>
      <c r="Y11" s="254"/>
      <c r="Z11" s="254"/>
      <c r="AA11" s="254"/>
      <c r="AB11" s="254"/>
      <c r="AC11" s="254"/>
      <c r="AD11" s="254"/>
      <c r="AE11" s="254"/>
      <c r="AF11" s="254"/>
      <c r="AG11" s="254"/>
      <c r="AH11" s="254"/>
      <c r="AI11" s="254"/>
      <c r="AJ11" s="254"/>
      <c r="AK11" s="254"/>
      <c r="AL11" s="254"/>
      <c r="AM11" s="263"/>
      <c r="AN11" s="263"/>
      <c r="AO11" s="263"/>
      <c r="AP11" s="263"/>
      <c r="AQ11" s="2"/>
      <c r="AR11" s="2"/>
      <c r="AS11" s="2"/>
      <c r="AT11" s="254"/>
      <c r="AU11" s="256"/>
      <c r="AV11" s="254"/>
      <c r="AW11" s="2"/>
      <c r="AX11" s="264"/>
      <c r="AY11" s="264"/>
      <c r="AZ11" s="2"/>
    </row>
    <row r="12" spans="1:52" s="5" customFormat="1" x14ac:dyDescent="0.25">
      <c r="B12" s="2"/>
      <c r="C12" s="2"/>
      <c r="D12" s="59"/>
      <c r="E12" s="254"/>
      <c r="F12" s="305"/>
      <c r="G12" s="2"/>
      <c r="H12" s="312"/>
      <c r="I12" s="312"/>
      <c r="J12" s="258"/>
      <c r="K12" s="258"/>
      <c r="L12" s="262"/>
      <c r="M12" s="2"/>
      <c r="N12" s="254"/>
      <c r="O12" s="254"/>
      <c r="P12" s="254"/>
      <c r="Q12" s="254"/>
      <c r="R12" s="254"/>
      <c r="S12" s="254"/>
      <c r="T12" s="254"/>
      <c r="U12" s="254"/>
      <c r="V12" s="254"/>
      <c r="W12" s="254"/>
      <c r="X12" s="254"/>
      <c r="Y12" s="254"/>
      <c r="Z12" s="254"/>
      <c r="AA12" s="254"/>
      <c r="AB12" s="254"/>
      <c r="AC12" s="254"/>
      <c r="AD12" s="254"/>
      <c r="AE12" s="254"/>
      <c r="AF12" s="254"/>
      <c r="AG12" s="254"/>
      <c r="AH12" s="254"/>
      <c r="AI12" s="254"/>
      <c r="AJ12" s="254"/>
      <c r="AK12" s="254"/>
      <c r="AL12" s="2"/>
      <c r="AM12" s="2"/>
      <c r="AN12" s="2"/>
      <c r="AO12" s="2"/>
      <c r="AP12" s="2"/>
      <c r="AQ12" s="2"/>
      <c r="AR12" s="2"/>
      <c r="AS12" s="2"/>
      <c r="AT12" s="2"/>
      <c r="AU12" s="2"/>
      <c r="AV12" s="2"/>
      <c r="AW12" s="2"/>
      <c r="AX12" s="2"/>
      <c r="AY12" s="2"/>
      <c r="AZ12" s="2"/>
    </row>
    <row r="13" spans="1:52" s="5" customFormat="1" x14ac:dyDescent="0.25">
      <c r="B13" s="2"/>
      <c r="C13" s="2"/>
      <c r="D13" s="59"/>
      <c r="E13" s="2"/>
      <c r="F13" s="305"/>
      <c r="G13" s="2"/>
      <c r="H13" s="305"/>
      <c r="I13" s="305"/>
      <c r="J13" s="2"/>
      <c r="K13" s="2"/>
      <c r="L13" s="253"/>
      <c r="M13" s="2"/>
      <c r="N13" s="2"/>
      <c r="O13" s="2"/>
      <c r="P13" s="2"/>
      <c r="Q13" s="2"/>
      <c r="R13" s="2"/>
      <c r="S13" s="2"/>
      <c r="T13" s="2"/>
      <c r="U13" s="2"/>
      <c r="V13" s="2"/>
      <c r="W13" s="2"/>
      <c r="X13" s="2"/>
      <c r="Y13" s="2"/>
      <c r="Z13" s="2"/>
      <c r="AA13" s="2"/>
      <c r="AB13" s="2"/>
      <c r="AC13" s="2"/>
      <c r="AD13" s="2"/>
      <c r="AE13" s="2"/>
      <c r="AF13" s="2"/>
      <c r="AG13" s="2"/>
      <c r="AH13" s="2"/>
      <c r="AI13" s="2"/>
      <c r="AJ13" s="2"/>
      <c r="AK13" s="265"/>
      <c r="AL13" s="265"/>
      <c r="AM13" s="265"/>
      <c r="AN13" s="265"/>
      <c r="AO13" s="265"/>
      <c r="AP13" s="265"/>
      <c r="AQ13" s="265"/>
      <c r="AR13" s="265"/>
      <c r="AS13" s="265"/>
      <c r="AT13" s="265"/>
      <c r="AU13" s="265"/>
      <c r="AV13" s="265"/>
      <c r="AW13" s="265"/>
      <c r="AX13" s="265"/>
      <c r="AY13" s="265"/>
      <c r="AZ13" s="265"/>
    </row>
    <row r="14" spans="1:52" s="5" customFormat="1" ht="15" x14ac:dyDescent="0.25">
      <c r="B14" s="2"/>
      <c r="C14" s="2"/>
      <c r="D14" s="59"/>
      <c r="E14" s="266"/>
      <c r="F14" s="306"/>
      <c r="G14" s="225"/>
      <c r="H14" s="694" t="s">
        <v>1640</v>
      </c>
      <c r="I14" s="694"/>
      <c r="J14" s="694"/>
      <c r="K14" s="694"/>
      <c r="L14" s="694"/>
      <c r="M14" s="694"/>
      <c r="N14" s="694"/>
      <c r="O14" s="694"/>
      <c r="P14" s="694"/>
      <c r="Q14" s="694"/>
      <c r="R14" s="694"/>
      <c r="S14" s="694"/>
      <c r="T14" s="694"/>
      <c r="U14" s="694"/>
      <c r="V14" s="694"/>
      <c r="W14" s="694"/>
      <c r="X14" s="694"/>
      <c r="Y14" s="694"/>
      <c r="Z14" s="694"/>
      <c r="AA14" s="694"/>
      <c r="AB14" s="694"/>
      <c r="AC14" s="694"/>
      <c r="AD14" s="694"/>
      <c r="AE14" s="694"/>
      <c r="AF14" s="225"/>
      <c r="AG14" s="225"/>
      <c r="AH14" s="225"/>
      <c r="AI14" s="693" t="s">
        <v>1641</v>
      </c>
      <c r="AJ14" s="693"/>
      <c r="AK14" s="693"/>
      <c r="AL14" s="693"/>
      <c r="AM14" s="693"/>
      <c r="AN14" s="693"/>
      <c r="AO14" s="693"/>
      <c r="AP14" s="693"/>
      <c r="AQ14" s="693"/>
      <c r="AR14" s="693"/>
      <c r="AS14" s="693"/>
      <c r="AT14" s="693"/>
      <c r="AU14" s="693"/>
      <c r="AV14" s="693"/>
      <c r="AW14" s="693"/>
      <c r="AX14" s="267"/>
      <c r="AY14" s="267"/>
      <c r="AZ14" s="267"/>
    </row>
    <row r="15" spans="1:52" s="5" customFormat="1" ht="30" customHeight="1" x14ac:dyDescent="0.25">
      <c r="B15" s="2"/>
      <c r="C15" s="2"/>
      <c r="D15" s="59"/>
      <c r="E15" s="4"/>
      <c r="F15" s="691" t="s">
        <v>1271</v>
      </c>
      <c r="H15" s="681" t="s">
        <v>3</v>
      </c>
      <c r="I15" s="682"/>
      <c r="J15" s="60"/>
      <c r="K15" s="72"/>
      <c r="L15" s="685" t="s">
        <v>1274</v>
      </c>
      <c r="M15" s="60"/>
      <c r="N15" s="685" t="s">
        <v>1303</v>
      </c>
      <c r="O15" s="268"/>
      <c r="P15" s="688" t="s">
        <v>1278</v>
      </c>
      <c r="Q15" s="688"/>
      <c r="R15" s="688"/>
      <c r="S15" s="688"/>
      <c r="T15" s="688"/>
      <c r="U15" s="688"/>
      <c r="V15" s="688"/>
      <c r="W15" s="688"/>
      <c r="X15" s="688"/>
      <c r="Y15" s="688"/>
      <c r="Z15" s="688"/>
      <c r="AA15" s="688"/>
      <c r="AB15" s="688"/>
      <c r="AC15" s="688"/>
      <c r="AD15" s="688"/>
      <c r="AE15" s="688"/>
      <c r="AF15" s="688" t="s">
        <v>1303</v>
      </c>
      <c r="AG15" s="680" t="s">
        <v>1502</v>
      </c>
      <c r="AH15" s="269"/>
      <c r="AI15" s="687" t="s">
        <v>1279</v>
      </c>
      <c r="AJ15" s="270"/>
      <c r="AK15" s="690" t="s">
        <v>1499</v>
      </c>
      <c r="AL15" s="270"/>
      <c r="AM15" s="687" t="s">
        <v>1309</v>
      </c>
      <c r="AN15" s="270"/>
      <c r="AO15" s="690" t="s">
        <v>1514</v>
      </c>
      <c r="AP15" s="270"/>
      <c r="AQ15" s="690" t="s">
        <v>1310</v>
      </c>
      <c r="AR15" s="270"/>
      <c r="AS15" s="687" t="s">
        <v>1311</v>
      </c>
      <c r="AT15" s="269"/>
      <c r="AU15" s="680" t="s">
        <v>1501</v>
      </c>
      <c r="AV15" s="680" t="s">
        <v>1500</v>
      </c>
      <c r="AW15" s="687" t="s">
        <v>1312</v>
      </c>
      <c r="AX15" s="688" t="s">
        <v>1303</v>
      </c>
      <c r="AY15" s="680" t="s">
        <v>1502</v>
      </c>
      <c r="AZ15" s="225"/>
    </row>
    <row r="16" spans="1:52" s="5" customFormat="1" ht="30" customHeight="1" x14ac:dyDescent="0.25">
      <c r="B16" s="2"/>
      <c r="C16" s="2"/>
      <c r="D16" s="59"/>
      <c r="E16" s="4"/>
      <c r="F16" s="692"/>
      <c r="H16" s="683"/>
      <c r="I16" s="684"/>
      <c r="J16" s="60"/>
      <c r="K16" s="72"/>
      <c r="L16" s="686"/>
      <c r="M16" s="60"/>
      <c r="N16" s="686"/>
      <c r="O16" s="268"/>
      <c r="P16" s="271" t="s">
        <v>5</v>
      </c>
      <c r="Q16" s="269"/>
      <c r="R16" s="271" t="s">
        <v>1103</v>
      </c>
      <c r="S16" s="272" t="s">
        <v>1548</v>
      </c>
      <c r="T16" s="297" t="s">
        <v>1632</v>
      </c>
      <c r="U16" s="297" t="s">
        <v>1633</v>
      </c>
      <c r="V16" s="297" t="s">
        <v>1634</v>
      </c>
      <c r="W16" s="297" t="s">
        <v>1636</v>
      </c>
      <c r="X16" s="297" t="s">
        <v>1635</v>
      </c>
      <c r="Y16" s="297"/>
      <c r="Z16" s="297" t="s">
        <v>1631</v>
      </c>
      <c r="AA16" s="269"/>
      <c r="AB16" s="271" t="s">
        <v>6</v>
      </c>
      <c r="AC16" s="269"/>
      <c r="AD16" s="273" t="s">
        <v>1104</v>
      </c>
      <c r="AE16" s="271" t="s">
        <v>1277</v>
      </c>
      <c r="AF16" s="688"/>
      <c r="AG16" s="680"/>
      <c r="AH16" s="269"/>
      <c r="AI16" s="687"/>
      <c r="AJ16" s="270"/>
      <c r="AK16" s="690"/>
      <c r="AL16" s="270"/>
      <c r="AM16" s="687"/>
      <c r="AN16" s="270"/>
      <c r="AO16" s="690"/>
      <c r="AP16" s="270"/>
      <c r="AQ16" s="690"/>
      <c r="AR16" s="270"/>
      <c r="AS16" s="687"/>
      <c r="AT16" s="269"/>
      <c r="AU16" s="689"/>
      <c r="AV16" s="689"/>
      <c r="AW16" s="687"/>
      <c r="AX16" s="688"/>
      <c r="AY16" s="680"/>
      <c r="AZ16" s="227"/>
    </row>
    <row r="17" spans="1:52" s="73" customFormat="1" ht="76.5" x14ac:dyDescent="0.25">
      <c r="A17" s="5"/>
      <c r="B17" s="2"/>
      <c r="C17" s="2"/>
      <c r="D17" s="59"/>
      <c r="E17" s="4"/>
      <c r="F17" s="238" t="str">
        <f>+IF('1. IDENTIFICACION DEL RIESGO'!F29="","",'1. IDENTIFICACION DEL RIESGO'!F29)</f>
        <v>Eje de Calidad (Corrupción)</v>
      </c>
      <c r="G17" s="105"/>
      <c r="H17" s="676" t="str">
        <f>+IF('1. IDENTIFICACION DEL RIESGO'!H29="","",'1. IDENTIFICACION DEL RIESGO'!H29)</f>
        <v>Relación con el Ciudadano</v>
      </c>
      <c r="I17" s="677"/>
      <c r="J17" s="99"/>
      <c r="K17" s="72"/>
      <c r="L17" s="275" t="str">
        <f>+IF('1. IDENTIFICACION DEL RIESGO'!O29="","",'1. IDENTIFICACION DEL RIESGO'!O29)</f>
        <v>Uso indebido de la información reservada y clasificada en beneficio de terceros</v>
      </c>
      <c r="M17" s="100"/>
      <c r="N17" s="276" t="str">
        <f>+IF('1. IDENTIFICACION DEL RIESGO'!AB29="","",'1. IDENTIFICACION DEL RIESGO'!AB29)</f>
        <v>RC1+</v>
      </c>
      <c r="O17" s="81"/>
      <c r="P17" s="239" t="s">
        <v>1612</v>
      </c>
      <c r="Q17" s="69"/>
      <c r="R17" s="105">
        <f>IF(F17=DATOS!BL$4,VLOOKUP(P17,Tabla42C,2,0),VLOOKUP(P17,Tabla42[],2,0))</f>
        <v>3</v>
      </c>
      <c r="S17" s="143" t="s">
        <v>1820</v>
      </c>
      <c r="T17" s="144"/>
      <c r="U17" s="144"/>
      <c r="V17" s="144"/>
      <c r="W17" s="144"/>
      <c r="X17" s="144"/>
      <c r="Y17" s="144">
        <v>12</v>
      </c>
      <c r="Z17" s="228">
        <f>+IF(F17=DATOS!BL$4,'2. ANALISIS DEL RIESGO'!Y17,AVERAGE(AVERAGE('2. ANALISIS DEL RIESGO'!T17:X17),'2. ANALISIS DEL RIESGO'!Y17))</f>
        <v>12</v>
      </c>
      <c r="AA17" s="69"/>
      <c r="AB17" s="274" t="str">
        <f>IF(F17="","",IF(F17=DATOS!$BL$4,IF(Z17&gt;=12,DATOS!$AW$6,IF(Z17&gt;=6,DATOS!$AW$5,IF(Z17&gt;=1,DATOS!$AW$4,""))),IF(Z17&gt;4,DATOS!$AW$6,IF(Z17&gt;3,DATOS!$AW$5,IF(Z17&gt;2,DATOS!$AW$4,IF(Z17&gt;1,DATOS!$AW$3,IF(Z17&gt;0,DATOS!$AW$2,"")))))))</f>
        <v>CATASTROFICO</v>
      </c>
      <c r="AC17" s="68"/>
      <c r="AD17" s="206">
        <f>IF(F17=DATOS!$BL$4,VLOOKUP(AB17,Tabla44C,2,0),VLOOKUP(AB17,Tabla44[],2,0))</f>
        <v>3</v>
      </c>
      <c r="AE17" s="296" t="str">
        <f>IF(OR(P17="",S17=""),"",IF(F17=DATOS!$BL$4,INDEX(MATRIZ_RIESGOS_CORRUPCION,'2. ANALISIS DEL RIESGO'!R17,'2. ANALISIS DEL RIESGO'!AD17),INDEX(MATRIZ_RIESGOS,'2. ANALISIS DEL RIESGO'!R17,'2. ANALISIS DEL RIESGO'!AD17)))</f>
        <v>EXTREMA 60</v>
      </c>
      <c r="AF17" s="240" t="str">
        <f t="shared" ref="AF17:AF18" si="0">N17</f>
        <v>RC1+</v>
      </c>
      <c r="AG17" s="240">
        <f>IFERROR(IF(F17=DATOS!$BL$4,INDEX(DATOS!$BD$26:$BF$30,'2. ANALISIS DEL RIESGO'!R17,'2. ANALISIS DEL RIESGO'!AD17),INDEX(DATOS!$BD$12:$BH$16,'2. ANALISIS DEL RIESGO'!R17,'2. ANALISIS DEL RIESGO'!AD17)),"")</f>
        <v>38</v>
      </c>
      <c r="AH17" s="68"/>
      <c r="AI17" s="295" t="str">
        <f>concatenateif(Tabla46[ID RIESGO],N17,Tabla46[Nombre del Control],CHAR(10))</f>
        <v>Seguimiento a las denuncias de presuntos actos de corrupción asociados a el uso indebido de la información reservada y clasificada.
Seguimiento a peticiones negadas por solicitud de información clasificada o reservada de la Entidad.</v>
      </c>
      <c r="AJ17" s="69"/>
      <c r="AK17" s="277">
        <f>IFERROR(IF(AVERAGEIFS(Tabla46[SOLIDEZ INDIVIDUAL DE CADA CONTROL],Tabla46[ID RIESGO],N17)=0,"",AVERAGEIFS(Tabla46[SOLIDEZ INDIVIDUAL DE CADA CONTROL],Tabla46[ID RIESGO],N17)),"")</f>
        <v>100</v>
      </c>
      <c r="AL17" s="69"/>
      <c r="AM17" s="278" t="str">
        <f>IF(OR(AK17="",ISTEXT(AK17)),"",IF(AK17=100,DATOS!$AR$79,IF(AK17&gt;=50,DATOS!$AR$80,DATOS!$AR$81)))</f>
        <v>FUERTE</v>
      </c>
      <c r="AN17" s="229"/>
      <c r="AO17" s="279" t="str">
        <f>IF(AM17="","",VLOOKUP(AM17,DATOS!$AR$79:$AS$81,2,0))</f>
        <v>El conjunto de controles mitiga el riesgo asociado y no requieren de acciones adicionales para su tratamiento.</v>
      </c>
      <c r="AP17" s="199"/>
      <c r="AQ17" s="104" t="s">
        <v>1714</v>
      </c>
      <c r="AR17" s="78"/>
      <c r="AS17" s="241" t="s">
        <v>1715</v>
      </c>
      <c r="AT17" s="68"/>
      <c r="AU17" s="230">
        <f t="shared" ref="AU17:AU20" si="1">IFERROR(MIN(IF(AQ17="","",IF(AND(AQ17="Directamente",AM17="FUERTE"),MIN(R17+2,5),IF(AND(AQ17="Directamente",AM17="MODERADO"),MIN(R17+1,5),R17))),5),"")</f>
        <v>5</v>
      </c>
      <c r="AV17" s="231">
        <f t="shared" ref="AV17:AV20" si="2">IFERROR(MIN(IF(AS17="","",IF(AND(AS17="Directamente",AM17="FUERTE"),MAX(AD17-2,1),IF(AND(AS17="Indirectamente",AM17="FUERTE"),MAX(AD17-1,1),IF(AND(AS17="Directamente",AM17="MODERADO"),MAX(AD17-1,1),AD17)))),5),"")</f>
        <v>3</v>
      </c>
      <c r="AW17" s="296" t="str">
        <f>IF(OR(AU17="",AV17=""),"",IF(F17=DATOS!$BL$4,INDEX(MATRIZ_RIESGOS_CORRUPCION,'2. ANALISIS DEL RIESGO'!AU17,'2. ANALISIS DEL RIESGO'!AV17),INDEX(MATRIZ_RIESGOS,'2. ANALISIS DEL RIESGO'!AU17,'2. ANALISIS DEL RIESGO'!AV17)))</f>
        <v>EXTREMA 20</v>
      </c>
      <c r="AX17" s="29" t="str">
        <f t="shared" ref="AX17:AX18" si="3">N17</f>
        <v>RC1+</v>
      </c>
      <c r="AY17" s="76">
        <f>IFERROR(IF(F17=DATOS!$BL$4,INDEX(DATOS!$BD$26:$BF$30,'2. ANALISIS DEL RIESGO'!AU17,'2. ANALISIS DEL RIESGO'!AV17),INDEX(DATOS!$BD$12:$BH$16,'2. ANALISIS DEL RIESGO'!AU17,'2. ANALISIS DEL RIESGO'!AV17)),"")</f>
        <v>40</v>
      </c>
      <c r="AZ17" s="6"/>
    </row>
    <row r="18" spans="1:52" s="73" customFormat="1" ht="109.5" customHeight="1" x14ac:dyDescent="0.25">
      <c r="A18" s="5"/>
      <c r="B18" s="2"/>
      <c r="C18" s="2"/>
      <c r="D18" s="59"/>
      <c r="E18" s="4"/>
      <c r="F18" s="238" t="str">
        <f>+IF('1. IDENTIFICACION DEL RIESGO'!F30="","",'1. IDENTIFICACION DEL RIESGO'!F30)</f>
        <v>Eje de Calidad (Corrupción)</v>
      </c>
      <c r="G18" s="105"/>
      <c r="H18" s="676" t="str">
        <f>+IF('1. IDENTIFICACION DEL RIESGO'!H30="","",'1. IDENTIFICACION DEL RIESGO'!H30)</f>
        <v>Protección</v>
      </c>
      <c r="I18" s="677"/>
      <c r="J18" s="99"/>
      <c r="K18" s="72"/>
      <c r="L18" s="275" t="str">
        <f>+IF('1. IDENTIFICACION DEL RIESGO'!O30="","",'1. IDENTIFICACION DEL RIESGO'!O30)</f>
        <v>Decisiones no correspondientes al acervo probatorio debido a que la defensoría de Familia adopta decisiones que no responde a la realidad probatoria y fáctica.</v>
      </c>
      <c r="M18" s="100"/>
      <c r="N18" s="276" t="str">
        <f>+IF('1. IDENTIFICACION DEL RIESGO'!AB30="","",'1. IDENTIFICACION DEL RIESGO'!AB30)</f>
        <v>PR1+</v>
      </c>
      <c r="O18" s="81"/>
      <c r="P18" s="239" t="s">
        <v>1099</v>
      </c>
      <c r="Q18" s="69"/>
      <c r="R18" s="105">
        <f>IF(F18=DATOS!BL$4,VLOOKUP(P18,Tabla42C,2,0),VLOOKUP(P18,Tabla42[],2,0))</f>
        <v>2</v>
      </c>
      <c r="S18" s="143" t="s">
        <v>1854</v>
      </c>
      <c r="T18" s="144"/>
      <c r="U18" s="144"/>
      <c r="V18" s="144"/>
      <c r="W18" s="144"/>
      <c r="X18" s="144"/>
      <c r="Y18" s="144">
        <v>13</v>
      </c>
      <c r="Z18" s="228">
        <f>+IF(F18=DATOS!BL$4,'2. ANALISIS DEL RIESGO'!Y18,AVERAGE(AVERAGE('2. ANALISIS DEL RIESGO'!T18:X18),'2. ANALISIS DEL RIESGO'!Y18))</f>
        <v>13</v>
      </c>
      <c r="AA18" s="69"/>
      <c r="AB18" s="274" t="str">
        <f>IF(F18="","",IF(F18=DATOS!$BL$4,IF(Z18&gt;=12,DATOS!$AW$6,IF(Z18&gt;=6,DATOS!$AW$5,IF(Z18&gt;=1,DATOS!$AW$4,""))),IF(Z18&gt;4,DATOS!$AW$6,IF(Z18&gt;3,DATOS!$AW$5,IF(Z18&gt;2,DATOS!$AW$4,IF(Z18&gt;1,DATOS!$AW$3,IF(Z18&gt;0,DATOS!$AW$2,"")))))))</f>
        <v>CATASTROFICO</v>
      </c>
      <c r="AC18" s="68"/>
      <c r="AD18" s="206">
        <f>IF(F18=DATOS!$BL$4,VLOOKUP(AB18,Tabla44C,2,0),VLOOKUP(AB18,Tabla44[],2,0))</f>
        <v>3</v>
      </c>
      <c r="AE18" s="296" t="str">
        <f>IF(OR(P18="",S18=""),"",IF(F18=DATOS!$BL$4,INDEX(MATRIZ_RIESGOS_CORRUPCION,'2. ANALISIS DEL RIESGO'!R18,'2. ANALISIS DEL RIESGO'!AD18),INDEX(MATRIZ_RIESGOS,'2. ANALISIS DEL RIESGO'!R18,'2. ANALISIS DEL RIESGO'!AD18)))</f>
        <v>EXTREMA 80</v>
      </c>
      <c r="AF18" s="240" t="str">
        <f t="shared" si="0"/>
        <v>PR1+</v>
      </c>
      <c r="AG18" s="240">
        <f>IFERROR(IF(F18=DATOS!$BL$4,INDEX(DATOS!$BD$26:$BF$30,'2. ANALISIS DEL RIESGO'!R18,'2. ANALISIS DEL RIESGO'!AD18),INDEX(DATOS!$BD$12:$BH$16,'2. ANALISIS DEL RIESGO'!R18,'2. ANALISIS DEL RIESGO'!AD18)),"")</f>
        <v>37</v>
      </c>
      <c r="AH18" s="68"/>
      <c r="AI18" s="295" t="str">
        <f>concatenateif(Tabla46[ID RIESGO],N18,Tabla46[Nombre del Control],CHAR(10))</f>
        <v>Realización del Comité Consultivo Nacional de Restablecimiento.
  Brindar asistencia técnica a los Defensores de Familia y equipos técnicos interdisciplinarios cuya temática es el proceso Administrativo de Restablecimiento de Derechos, normatividad vigente, Lineamientos, Procedimientos. (Nivel Nacional)
 Brindar asistencia técnica a los Defensores de Familia y equipos técnicos interdisciplinarios cuya temática es el proceso Administrativo de Restablecimiento de Derechos, normatividad vigente, Lineamientos, Procedimientos.(Nivel Regional)</v>
      </c>
      <c r="AJ18" s="69"/>
      <c r="AK18" s="277">
        <f>IFERROR(IF(AVERAGEIFS(Tabla46[SOLIDEZ INDIVIDUAL DE CADA CONTROL],Tabla46[ID RIESGO],N18)=0,"",AVERAGEIFS(Tabla46[SOLIDEZ INDIVIDUAL DE CADA CONTROL],Tabla46[ID RIESGO],N18)),"")</f>
        <v>100</v>
      </c>
      <c r="AL18" s="69"/>
      <c r="AM18" s="278" t="str">
        <f>IF(OR(AK18="",ISTEXT(AK18)),"",IF(AK18=100,DATOS!$AR$79,IF(AK18&gt;=50,DATOS!$AR$80,DATOS!$AR$81)))</f>
        <v>FUERTE</v>
      </c>
      <c r="AN18" s="229"/>
      <c r="AO18" s="279" t="str">
        <f>IF(AM18="","",VLOOKUP(AM18,DATOS!$AR$79:$AS$81,2,0))</f>
        <v>El conjunto de controles mitiga el riesgo asociado y no requieren de acciones adicionales para su tratamiento.</v>
      </c>
      <c r="AP18" s="199"/>
      <c r="AQ18" s="104" t="s">
        <v>1714</v>
      </c>
      <c r="AR18" s="78"/>
      <c r="AS18" s="241" t="s">
        <v>1715</v>
      </c>
      <c r="AT18" s="68"/>
      <c r="AU18" s="230">
        <f t="shared" si="1"/>
        <v>4</v>
      </c>
      <c r="AV18" s="231">
        <f t="shared" si="2"/>
        <v>3</v>
      </c>
      <c r="AW18" s="296" t="str">
        <f>IF(OR(AU18="",AV18=""),"",IF(F18=DATOS!$BL$4,INDEX(MATRIZ_RIESGOS_CORRUPCION,'2. ANALISIS DEL RIESGO'!AU18,'2. ANALISIS DEL RIESGO'!AV18),INDEX(MATRIZ_RIESGOS,'2. ANALISIS DEL RIESGO'!AU18,'2. ANALISIS DEL RIESGO'!AV18)))</f>
        <v>EXTREMA 40</v>
      </c>
      <c r="AX18" s="29" t="str">
        <f t="shared" si="3"/>
        <v>PR1+</v>
      </c>
      <c r="AY18" s="76">
        <f>IFERROR(IF(F18=DATOS!$BL$4,INDEX(DATOS!$BD$26:$BF$30,'2. ANALISIS DEL RIESGO'!AU18,'2. ANALISIS DEL RIESGO'!AV18),INDEX(DATOS!$BD$12:$BH$16,'2. ANALISIS DEL RIESGO'!AU18,'2. ANALISIS DEL RIESGO'!AV18)),"")</f>
        <v>39</v>
      </c>
      <c r="AZ18" s="6"/>
    </row>
    <row r="19" spans="1:52" s="73" customFormat="1" ht="114.75" x14ac:dyDescent="0.25">
      <c r="A19" s="5"/>
      <c r="B19" s="2"/>
      <c r="C19" s="2"/>
      <c r="D19" s="59"/>
      <c r="E19" s="4"/>
      <c r="F19" s="238" t="str">
        <f>+IF('1. IDENTIFICACION DEL RIESGO'!F31="","",'1. IDENTIFICACION DEL RIESGO'!F31)</f>
        <v>Eje de Calidad (Corrupción)</v>
      </c>
      <c r="G19" s="105"/>
      <c r="H19" s="676" t="str">
        <f>+IF('1. IDENTIFICACION DEL RIESGO'!H31="","",'1. IDENTIFICACION DEL RIESGO'!H31)</f>
        <v>Protección</v>
      </c>
      <c r="I19" s="677"/>
      <c r="J19" s="99"/>
      <c r="K19" s="72"/>
      <c r="L19" s="275" t="str">
        <f>+IF('1. IDENTIFICACION DEL RIESGO'!O31="","",'1. IDENTIFICACION DEL RIESGO'!O31)</f>
        <v>Sanciones disciplinarias o penales a la entidad o servidores involucrados por entes de control por decisiones irregulares debido a la aprobación de solicitudes de adopción.</v>
      </c>
      <c r="M19" s="100"/>
      <c r="N19" s="276" t="str">
        <f>+IF('1. IDENTIFICACION DEL RIESGO'!AB31="","",'1. IDENTIFICACION DEL RIESGO'!AB31)</f>
        <v>PR4+</v>
      </c>
      <c r="O19" s="81"/>
      <c r="P19" s="239" t="s">
        <v>1611</v>
      </c>
      <c r="Q19" s="69"/>
      <c r="R19" s="105">
        <f>IF(F19=DATOS!BL$4,VLOOKUP(P19,Tabla42C,2,0),VLOOKUP(P19,Tabla42[],2,0))</f>
        <v>5</v>
      </c>
      <c r="S19" s="143" t="s">
        <v>1854</v>
      </c>
      <c r="T19" s="144"/>
      <c r="U19" s="144"/>
      <c r="V19" s="144"/>
      <c r="W19" s="144"/>
      <c r="X19" s="144"/>
      <c r="Y19" s="144">
        <v>13</v>
      </c>
      <c r="Z19" s="228">
        <f>+IF(F19=DATOS!BL$4,'2. ANALISIS DEL RIESGO'!Y19,AVERAGE(AVERAGE('2. ANALISIS DEL RIESGO'!T19:X19),'2. ANALISIS DEL RIESGO'!Y19))</f>
        <v>13</v>
      </c>
      <c r="AA19" s="69"/>
      <c r="AB19" s="274" t="str">
        <f>IF(F19="","",IF(F19=DATOS!$BL$4,IF(Z19&gt;=12,DATOS!$AW$6,IF(Z19&gt;=6,DATOS!$AW$5,IF(Z19&gt;=1,DATOS!$AW$4,""))),IF(Z19&gt;4,DATOS!$AW$6,IF(Z19&gt;3,DATOS!$AW$5,IF(Z19&gt;2,DATOS!$AW$4,IF(Z19&gt;1,DATOS!$AW$3,IF(Z19&gt;0,DATOS!$AW$2,"")))))))</f>
        <v>CATASTROFICO</v>
      </c>
      <c r="AC19" s="68"/>
      <c r="AD19" s="206">
        <f>IF(F19=DATOS!$BL$4,VLOOKUP(AB19,Tabla44C,2,0),VLOOKUP(AB19,Tabla44[],2,0))</f>
        <v>3</v>
      </c>
      <c r="AE19" s="296" t="str">
        <f>IF(OR(P19="",S19=""),"",IF(F19=DATOS!$BL$4,INDEX(MATRIZ_RIESGOS_CORRUPCION,'2. ANALISIS DEL RIESGO'!R19,'2. ANALISIS DEL RIESGO'!AD19),INDEX(MATRIZ_RIESGOS,'2. ANALISIS DEL RIESGO'!R19,'2. ANALISIS DEL RIESGO'!AD19)))</f>
        <v>EXTREMA 20</v>
      </c>
      <c r="AF19" s="240" t="str">
        <f t="shared" ref="AF19:AF20" si="4">N19</f>
        <v>PR4+</v>
      </c>
      <c r="AG19" s="240">
        <f>IFERROR(IF(F19=DATOS!$BL$4,INDEX(DATOS!$BD$26:$BF$30,'2. ANALISIS DEL RIESGO'!R19,'2. ANALISIS DEL RIESGO'!AD19),INDEX(DATOS!$BD$12:$BH$16,'2. ANALISIS DEL RIESGO'!R19,'2. ANALISIS DEL RIESGO'!AD19)),"")</f>
        <v>40</v>
      </c>
      <c r="AH19" s="68"/>
      <c r="AI19" s="295" t="str">
        <f>concatenateif(Tabla46[ID RIESGO],N19,Tabla46[Nombre del Control],CHAR(10))</f>
        <v xml:space="preserve">Generación del reporte automático “semáforo tramite de adopción” y seguimiento al proceso de preparación, evaluación y selección de familias residentes en Colombia. 
Seguimiento a la realización de los Comité de Adopciones Regionales con la participación de manera virtual del enlace de la regional de la Subdirección de Adopciones.
</v>
      </c>
      <c r="AJ19" s="69"/>
      <c r="AK19" s="277">
        <f>IFERROR(IF(AVERAGEIFS(Tabla46[SOLIDEZ INDIVIDUAL DE CADA CONTROL],Tabla46[ID RIESGO],N19)=0,"",AVERAGEIFS(Tabla46[SOLIDEZ INDIVIDUAL DE CADA CONTROL],Tabla46[ID RIESGO],N19)),"")</f>
        <v>100</v>
      </c>
      <c r="AL19" s="69"/>
      <c r="AM19" s="278" t="str">
        <f>IF(OR(AK19="",ISTEXT(AK19)),"",IF(AK19=100,DATOS!$AR$79,IF(AK19&gt;=50,DATOS!$AR$80,DATOS!$AR$81)))</f>
        <v>FUERTE</v>
      </c>
      <c r="AN19" s="229"/>
      <c r="AO19" s="279" t="str">
        <f>IF(AM19="","",VLOOKUP(AM19,DATOS!$AR$79:$AS$81,2,0))</f>
        <v>El conjunto de controles mitiga el riesgo asociado y no requieren de acciones adicionales para su tratamiento.</v>
      </c>
      <c r="AP19" s="199"/>
      <c r="AQ19" s="104" t="s">
        <v>1714</v>
      </c>
      <c r="AR19" s="78"/>
      <c r="AS19" s="241" t="s">
        <v>1715</v>
      </c>
      <c r="AT19" s="68"/>
      <c r="AU19" s="230">
        <f t="shared" si="1"/>
        <v>5</v>
      </c>
      <c r="AV19" s="231">
        <f t="shared" si="2"/>
        <v>3</v>
      </c>
      <c r="AW19" s="296" t="str">
        <f>IF(OR(AU19="",AV19=""),"",IF(F19=DATOS!$BL$4,INDEX(MATRIZ_RIESGOS_CORRUPCION,'2. ANALISIS DEL RIESGO'!AU19,'2. ANALISIS DEL RIESGO'!AV19),INDEX(MATRIZ_RIESGOS,'2. ANALISIS DEL RIESGO'!AU19,'2. ANALISIS DEL RIESGO'!AV19)))</f>
        <v>EXTREMA 20</v>
      </c>
      <c r="AX19" s="29" t="str">
        <f t="shared" ref="AX19:AX20" si="5">N19</f>
        <v>PR4+</v>
      </c>
      <c r="AY19" s="76">
        <f>IFERROR(IF(F19=DATOS!$BL$4,INDEX(DATOS!$BD$26:$BF$30,'2. ANALISIS DEL RIESGO'!AU19,'2. ANALISIS DEL RIESGO'!AV19),INDEX(DATOS!$BD$12:$BH$16,'2. ANALISIS DEL RIESGO'!AU19,'2. ANALISIS DEL RIESGO'!AV19)),"")</f>
        <v>40</v>
      </c>
      <c r="AZ19" s="6"/>
    </row>
    <row r="20" spans="1:52" s="73" customFormat="1" ht="84" x14ac:dyDescent="0.25">
      <c r="A20" s="5"/>
      <c r="B20" s="2"/>
      <c r="C20" s="2"/>
      <c r="D20" s="59"/>
      <c r="E20" s="4"/>
      <c r="F20" s="238" t="str">
        <f>+IF('1. IDENTIFICACION DEL RIESGO'!F32="","",'1. IDENTIFICACION DEL RIESGO'!F32)</f>
        <v>Eje de Calidad (Corrupción)</v>
      </c>
      <c r="G20" s="105"/>
      <c r="H20" s="676" t="str">
        <f>+IF('1. IDENTIFICACION DEL RIESGO'!H32="","",'1. IDENTIFICACION DEL RIESGO'!H32)</f>
        <v>Protección</v>
      </c>
      <c r="I20" s="677"/>
      <c r="J20" s="99"/>
      <c r="K20" s="72"/>
      <c r="L20" s="275" t="str">
        <f>+IF('1. IDENTIFICACION DEL RIESGO'!O32="","",'1. IDENTIFICACION DEL RIESGO'!O32)</f>
        <v>Sanciones disciplinarias o penales a la entidad o servidores involucrados por entes de control por decisiones irregulares debido a la omisión de solicitudes de adopción aprobadas para la posible asignación a un niño, niña y/o adolescente.</v>
      </c>
      <c r="M20" s="100"/>
      <c r="N20" s="276" t="str">
        <f>+IF('1. IDENTIFICACION DEL RIESGO'!AB32="","",'1. IDENTIFICACION DEL RIESGO'!AB32)</f>
        <v>PR5+</v>
      </c>
      <c r="O20" s="81"/>
      <c r="P20" s="239" t="s">
        <v>1611</v>
      </c>
      <c r="Q20" s="69"/>
      <c r="R20" s="105">
        <f>IF(F20=DATOS!BL$4,VLOOKUP(P20,Tabla42C,2,0),VLOOKUP(P20,Tabla42[],2,0))</f>
        <v>5</v>
      </c>
      <c r="S20" s="143" t="s">
        <v>1854</v>
      </c>
      <c r="T20" s="144"/>
      <c r="U20" s="144"/>
      <c r="V20" s="144"/>
      <c r="W20" s="144"/>
      <c r="X20" s="144"/>
      <c r="Y20" s="144">
        <v>13</v>
      </c>
      <c r="Z20" s="228">
        <f>+IF(F20=DATOS!BL$4,'2. ANALISIS DEL RIESGO'!Y20,AVERAGE(AVERAGE('2. ANALISIS DEL RIESGO'!T20:X20),'2. ANALISIS DEL RIESGO'!Y20))</f>
        <v>13</v>
      </c>
      <c r="AA20" s="69"/>
      <c r="AB20" s="274" t="str">
        <f>IF(F20="","",IF(F20=DATOS!$BL$4,IF(Z20&gt;=12,DATOS!$AW$6,IF(Z20&gt;=6,DATOS!$AW$5,IF(Z20&gt;=1,DATOS!$AW$4,""))),IF(Z20&gt;4,DATOS!$AW$6,IF(Z20&gt;3,DATOS!$AW$5,IF(Z20&gt;2,DATOS!$AW$4,IF(Z20&gt;1,DATOS!$AW$3,IF(Z20&gt;0,DATOS!$AW$2,"")))))))</f>
        <v>CATASTROFICO</v>
      </c>
      <c r="AC20" s="68"/>
      <c r="AD20" s="206">
        <f>IF(F20=DATOS!$BL$4,VLOOKUP(AB20,Tabla44C,2,0),VLOOKUP(AB20,Tabla44[],2,0))</f>
        <v>3</v>
      </c>
      <c r="AE20" s="296" t="str">
        <f>IF(OR(P20="",S20=""),"",IF(F20=DATOS!$BL$4,INDEX(MATRIZ_RIESGOS_CORRUPCION,'2. ANALISIS DEL RIESGO'!R20,'2. ANALISIS DEL RIESGO'!AD20),INDEX(MATRIZ_RIESGOS,'2. ANALISIS DEL RIESGO'!R20,'2. ANALISIS DEL RIESGO'!AD20)))</f>
        <v>EXTREMA 20</v>
      </c>
      <c r="AF20" s="240" t="str">
        <f t="shared" si="4"/>
        <v>PR5+</v>
      </c>
      <c r="AG20" s="240">
        <f>IFERROR(IF(F20=DATOS!$BL$4,INDEX(DATOS!$BD$26:$BF$30,'2. ANALISIS DEL RIESGO'!R20,'2. ANALISIS DEL RIESGO'!AD20),INDEX(DATOS!$BD$12:$BH$16,'2. ANALISIS DEL RIESGO'!R20,'2. ANALISIS DEL RIESGO'!AD20)),"")</f>
        <v>40</v>
      </c>
      <c r="AH20" s="68"/>
      <c r="AI20" s="295" t="str">
        <f>concatenateif(Tabla46[ID RIESGO],N20,Tabla46[Nombre del Control],CHAR(10))</f>
        <v xml:space="preserve">Seguimiento a la realización de los Comité de Adopciones Regionales con la participación de manera virtual del enlace de la regional de la Subdirección de Adopciones y generación del reporte automático de cruces nacionales. 
Aprobar la asignación del NNA a la Familia </v>
      </c>
      <c r="AJ20" s="69"/>
      <c r="AK20" s="277">
        <f>IFERROR(IF(AVERAGEIFS(Tabla46[SOLIDEZ INDIVIDUAL DE CADA CONTROL],Tabla46[ID RIESGO],N20)=0,"",AVERAGEIFS(Tabla46[SOLIDEZ INDIVIDUAL DE CADA CONTROL],Tabla46[ID RIESGO],N20)),"")</f>
        <v>100</v>
      </c>
      <c r="AL20" s="69"/>
      <c r="AM20" s="278" t="str">
        <f>IF(OR(AK20="",ISTEXT(AK20)),"",IF(AK20=100,DATOS!$AR$79,IF(AK20&gt;=50,DATOS!$AR$80,DATOS!$AR$81)))</f>
        <v>FUERTE</v>
      </c>
      <c r="AN20" s="229"/>
      <c r="AO20" s="279" t="str">
        <f>IF(AM20="","",VLOOKUP(AM20,DATOS!$AR$79:$AS$81,2,0))</f>
        <v>El conjunto de controles mitiga el riesgo asociado y no requieren de acciones adicionales para su tratamiento.</v>
      </c>
      <c r="AP20" s="199"/>
      <c r="AQ20" s="104" t="s">
        <v>1714</v>
      </c>
      <c r="AR20" s="78"/>
      <c r="AS20" s="241" t="s">
        <v>1715</v>
      </c>
      <c r="AT20" s="68"/>
      <c r="AU20" s="230">
        <f t="shared" si="1"/>
        <v>5</v>
      </c>
      <c r="AV20" s="231">
        <f t="shared" si="2"/>
        <v>3</v>
      </c>
      <c r="AW20" s="296" t="str">
        <f>IF(OR(AU20="",AV20=""),"",IF(F20=DATOS!$BL$4,INDEX(MATRIZ_RIESGOS_CORRUPCION,'2. ANALISIS DEL RIESGO'!AU20,'2. ANALISIS DEL RIESGO'!AV20),INDEX(MATRIZ_RIESGOS,'2. ANALISIS DEL RIESGO'!AU20,'2. ANALISIS DEL RIESGO'!AV20)))</f>
        <v>EXTREMA 20</v>
      </c>
      <c r="AX20" s="29" t="str">
        <f t="shared" si="5"/>
        <v>PR5+</v>
      </c>
      <c r="AY20" s="76">
        <f>IFERROR(IF(F20=DATOS!$BL$4,INDEX(DATOS!$BD$26:$BF$30,'2. ANALISIS DEL RIESGO'!AU20,'2. ANALISIS DEL RIESGO'!AV20),INDEX(DATOS!$BD$12:$BH$16,'2. ANALISIS DEL RIESGO'!AU20,'2. ANALISIS DEL RIESGO'!AV20)),"")</f>
        <v>40</v>
      </c>
      <c r="AZ20" s="6"/>
    </row>
    <row r="21" spans="1:52" s="73" customFormat="1" ht="84" x14ac:dyDescent="0.25">
      <c r="A21" s="5"/>
      <c r="B21" s="2"/>
      <c r="C21" s="2"/>
      <c r="D21" s="59"/>
      <c r="E21" s="4"/>
      <c r="F21" s="238" t="str">
        <f>+IF('1. IDENTIFICACION DEL RIESGO'!F33="","",'1. IDENTIFICACION DEL RIESGO'!F33)</f>
        <v>Eje de Calidad (Corrupción)</v>
      </c>
      <c r="G21" s="105"/>
      <c r="H21" s="676" t="str">
        <f>+IF('1. IDENTIFICACION DEL RIESGO'!H33="","",'1. IDENTIFICACION DEL RIESGO'!H33)</f>
        <v>Gestión Jurídica</v>
      </c>
      <c r="I21" s="677"/>
      <c r="J21" s="99"/>
      <c r="K21" s="72"/>
      <c r="L21" s="275" t="str">
        <f>+IF('1. IDENTIFICACION DEL RIESGO'!O33="","",'1. IDENTIFICACION DEL RIESGO'!O33)</f>
        <v>Decisiones ajustadas a intereses propios o de terceros durante la preparación y el ejercicio del cobro coactivo, la defensa judicial, extrajudicial, emisión de conceptos, revisión de actos administrativos, entre otras actividades de la OAJ.</v>
      </c>
      <c r="M21" s="100"/>
      <c r="N21" s="276" t="str">
        <f>+IF('1. IDENTIFICACION DEL RIESGO'!AB33="","",'1. IDENTIFICACION DEL RIESGO'!AB33)</f>
        <v>GJ4+</v>
      </c>
      <c r="O21" s="81"/>
      <c r="P21" s="239" t="s">
        <v>1611</v>
      </c>
      <c r="Q21" s="69"/>
      <c r="R21" s="105">
        <f>IF(F21=DATOS!BL$4,VLOOKUP(P21,Tabla42C,2,0),VLOOKUP(P21,Tabla42[],2,0))</f>
        <v>5</v>
      </c>
      <c r="S21" s="143" t="s">
        <v>1902</v>
      </c>
      <c r="T21" s="144"/>
      <c r="U21" s="144"/>
      <c r="V21" s="144"/>
      <c r="W21" s="144"/>
      <c r="X21" s="144"/>
      <c r="Y21" s="144">
        <v>2</v>
      </c>
      <c r="Z21" s="228">
        <f>+IF(F21=DATOS!BL$4,'2. ANALISIS DEL RIESGO'!Y21,AVERAGE(AVERAGE('2. ANALISIS DEL RIESGO'!T21:X21),'2. ANALISIS DEL RIESGO'!Y21))</f>
        <v>2</v>
      </c>
      <c r="AA21" s="69"/>
      <c r="AB21" s="274" t="str">
        <f>IF(F21="","",IF(F21=DATOS!$BL$4,IF(Z21&gt;=12,DATOS!$AW$6,IF(Z21&gt;=6,DATOS!$AW$5,IF(Z21&gt;=1,DATOS!$AW$4,""))),IF(Z21&gt;4,DATOS!$AW$6,IF(Z21&gt;3,DATOS!$AW$5,IF(Z21&gt;2,DATOS!$AW$4,IF(Z21&gt;1,DATOS!$AW$3,IF(Z21&gt;0,DATOS!$AW$2,"")))))))</f>
        <v xml:space="preserve">MODERADO </v>
      </c>
      <c r="AC21" s="68"/>
      <c r="AD21" s="206">
        <f>IF(F21=DATOS!$BL$4,VLOOKUP(AB21,Tabla44C,2,0),VLOOKUP(AB21,Tabla44[],2,0))</f>
        <v>1</v>
      </c>
      <c r="AE21" s="296" t="str">
        <f>IF(OR(P21="",S21=""),"",IF(F21=DATOS!$BL$4,INDEX(MATRIZ_RIESGOS_CORRUPCION,'2. ANALISIS DEL RIESGO'!R21,'2. ANALISIS DEL RIESGO'!AD21),INDEX(MATRIZ_RIESGOS,'2. ANALISIS DEL RIESGO'!R21,'2. ANALISIS DEL RIESGO'!AD21)))</f>
        <v>MODERADA 5</v>
      </c>
      <c r="AF21" s="240" t="str">
        <f t="shared" ref="AF21:AF23" si="6">N21</f>
        <v>GJ4+</v>
      </c>
      <c r="AG21" s="240">
        <f>IFERROR(IF(F21=DATOS!$BL$4,INDEX(DATOS!$BD$26:$BF$30,'2. ANALISIS DEL RIESGO'!R21,'2. ANALISIS DEL RIESGO'!AD21),INDEX(DATOS!$BD$12:$BH$16,'2. ANALISIS DEL RIESGO'!R21,'2. ANALISIS DEL RIESGO'!AD21)),"")</f>
        <v>30</v>
      </c>
      <c r="AH21" s="68"/>
      <c r="AI21" s="295" t="str">
        <f>concatenateif(Tabla46[ID RIESGO],N21,Tabla46[Nombre del Control],CHAR(10))</f>
        <v/>
      </c>
      <c r="AJ21" s="69"/>
      <c r="AK21" s="277" t="str">
        <f>IFERROR(IF(AVERAGEIFS(Tabla46[SOLIDEZ INDIVIDUAL DE CADA CONTROL],Tabla46[ID RIESGO],N21)=0,"",AVERAGEIFS(Tabla46[SOLIDEZ INDIVIDUAL DE CADA CONTROL],Tabla46[ID RIESGO],N21)),"")</f>
        <v/>
      </c>
      <c r="AL21" s="69"/>
      <c r="AM21" s="278" t="str">
        <f>IF(OR(AK21="",ISTEXT(AK21)),"",IF(AK21=100,DATOS!$AR$79,IF(AK21&gt;=50,DATOS!$AR$80,DATOS!$AR$81)))</f>
        <v/>
      </c>
      <c r="AN21" s="229"/>
      <c r="AO21" s="279" t="str">
        <f>IF(AM21="","",VLOOKUP(AM21,DATOS!$AR$79:$AS$81,2,0))</f>
        <v/>
      </c>
      <c r="AP21" s="199"/>
      <c r="AQ21" s="104" t="s">
        <v>1715</v>
      </c>
      <c r="AR21" s="78"/>
      <c r="AS21" s="241" t="s">
        <v>1715</v>
      </c>
      <c r="AT21" s="68"/>
      <c r="AU21" s="230">
        <f t="shared" ref="AU21:AU24" si="7">IFERROR(MIN(IF(AQ21="","",IF(AND(AQ21="Directamente",AM21="FUERTE"),MIN(R21+2,5),IF(AND(AQ21="Directamente",AM21="MODERADO"),MIN(R21+1,5),R21))),5),"")</f>
        <v>5</v>
      </c>
      <c r="AV21" s="231">
        <f t="shared" ref="AV21" si="8">IFERROR(MIN(IF(AS21="","",IF(AND(AS21="Directamente",AM21="FUERTE"),MAX(AD21-2,1),IF(AND(AS21="Indirectamente",AM21="FUERTE"),MAX(AD21-1,1),IF(AND(AS21="Directamente",AM21="MODERADO"),MAX(AD21-1,1),AD21)))),5),"")</f>
        <v>1</v>
      </c>
      <c r="AW21" s="296" t="str">
        <f>IF(OR(AU21="",AV21=""),"",IF(F21=DATOS!$BL$4,INDEX(MATRIZ_RIESGOS_CORRUPCION,'2. ANALISIS DEL RIESGO'!AU21,'2. ANALISIS DEL RIESGO'!AV21),INDEX(MATRIZ_RIESGOS,'2. ANALISIS DEL RIESGO'!AU21,'2. ANALISIS DEL RIESGO'!AV21)))</f>
        <v>MODERADA 5</v>
      </c>
      <c r="AX21" s="29" t="str">
        <f t="shared" ref="AX21" si="9">N21</f>
        <v>GJ4+</v>
      </c>
      <c r="AY21" s="76">
        <f>IFERROR(IF(F21=DATOS!$BL$4,INDEX(DATOS!$BD$26:$BF$30,'2. ANALISIS DEL RIESGO'!AU21,'2. ANALISIS DEL RIESGO'!AV21),INDEX(DATOS!$BD$12:$BH$16,'2. ANALISIS DEL RIESGO'!AU21,'2. ANALISIS DEL RIESGO'!AV21)),"")</f>
        <v>30</v>
      </c>
      <c r="AZ21" s="6"/>
    </row>
    <row r="22" spans="1:52" s="73" customFormat="1" ht="72" x14ac:dyDescent="0.25">
      <c r="A22" s="5"/>
      <c r="B22" s="2"/>
      <c r="C22" s="2"/>
      <c r="D22" s="59"/>
      <c r="E22" s="4"/>
      <c r="F22" s="238" t="str">
        <f>+IF('1. IDENTIFICACION DEL RIESGO'!F34="","",'1. IDENTIFICACION DEL RIESGO'!F34)</f>
        <v>Eje de Calidad (Corrupción)</v>
      </c>
      <c r="G22" s="105"/>
      <c r="H22" s="676" t="str">
        <f>+IF('1. IDENTIFICACION DEL RIESGO'!H34="","",'1. IDENTIFICACION DEL RIESGO'!H34)</f>
        <v>Evaluación Independiente</v>
      </c>
      <c r="I22" s="677"/>
      <c r="J22" s="99"/>
      <c r="K22" s="72"/>
      <c r="L22" s="275" t="str">
        <f>+IF('1. IDENTIFICACION DEL RIESGO'!O34="","",'1. IDENTIFICACION DEL RIESGO'!O34)</f>
        <v xml:space="preserve">Posibilidad de emitir hallazgos, conclusiones y recomendaciones no objetivas aprovechando la posición como auditor para beneficiar o afectar al auditado o a terceros favoreciendo intereses particulares. </v>
      </c>
      <c r="M22" s="100"/>
      <c r="N22" s="276" t="str">
        <f>+IF('1. IDENTIFICACION DEL RIESGO'!AB34="","",'1. IDENTIFICACION DEL RIESGO'!AB34)</f>
        <v>EI2+</v>
      </c>
      <c r="O22" s="81"/>
      <c r="P22" s="239" t="s">
        <v>1095</v>
      </c>
      <c r="Q22" s="69"/>
      <c r="R22" s="105">
        <f>IF(F22=DATOS!BL$4,VLOOKUP(P22,Tabla42C,2,0),VLOOKUP(P22,Tabla42[],2,0))</f>
        <v>4</v>
      </c>
      <c r="S22" s="143" t="s">
        <v>1918</v>
      </c>
      <c r="T22" s="144"/>
      <c r="U22" s="144"/>
      <c r="V22" s="144"/>
      <c r="W22" s="144"/>
      <c r="X22" s="144"/>
      <c r="Y22" s="144">
        <v>9</v>
      </c>
      <c r="Z22" s="228">
        <f>+IF(F22=DATOS!BL$4,'2. ANALISIS DEL RIESGO'!Y22,AVERAGE(AVERAGE('2. ANALISIS DEL RIESGO'!T22:X22),'2. ANALISIS DEL RIESGO'!Y22))</f>
        <v>9</v>
      </c>
      <c r="AA22" s="69"/>
      <c r="AB22" s="274" t="str">
        <f>IF(F22="","",IF(F22=DATOS!$BL$4,IF(Z22&gt;=12,DATOS!$AW$6,IF(Z22&gt;=6,DATOS!$AW$5,IF(Z22&gt;=1,DATOS!$AW$4,""))),IF(Z22&gt;4,DATOS!$AW$6,IF(Z22&gt;3,DATOS!$AW$5,IF(Z22&gt;2,DATOS!$AW$4,IF(Z22&gt;1,DATOS!$AW$3,IF(Z22&gt;0,DATOS!$AW$2,"")))))))</f>
        <v>MAYOR</v>
      </c>
      <c r="AC22" s="68"/>
      <c r="AD22" s="206">
        <f>IF(F22=DATOS!$BL$4,VLOOKUP(AB22,Tabla44C,2,0),VLOOKUP(AB22,Tabla44[],2,0))</f>
        <v>2</v>
      </c>
      <c r="AE22" s="296" t="str">
        <f>IF(OR(P22="",S22=""),"",IF(F22=DATOS!$BL$4,INDEX(MATRIZ_RIESGOS_CORRUPCION,'2. ANALISIS DEL RIESGO'!R22,'2. ANALISIS DEL RIESGO'!AD22),INDEX(MATRIZ_RIESGOS,'2. ANALISIS DEL RIESGO'!R22,'2. ANALISIS DEL RIESGO'!AD22)))</f>
        <v>ALTA 20</v>
      </c>
      <c r="AF22" s="240" t="str">
        <f t="shared" si="6"/>
        <v>EI2+</v>
      </c>
      <c r="AG22" s="240">
        <f>IFERROR(IF(F22=DATOS!$BL$4,INDEX(DATOS!$BD$26:$BF$30,'2. ANALISIS DEL RIESGO'!R22,'2. ANALISIS DEL RIESGO'!AD22),INDEX(DATOS!$BD$12:$BH$16,'2. ANALISIS DEL RIESGO'!R22,'2. ANALISIS DEL RIESGO'!AD22)),"")</f>
        <v>34</v>
      </c>
      <c r="AH22" s="68"/>
      <c r="AI22" s="295" t="str">
        <f>concatenateif(Tabla46[ID RIESGO],N22,Tabla46[Nombre del Control],CHAR(10))</f>
        <v xml:space="preserve">Suscribir Compromiso de Confidencialidad
Suscribir Declaración de Cumplimiento del Código de Ética
Validar apropiación del Código de Ética del Auditor Interno. </v>
      </c>
      <c r="AJ22" s="69"/>
      <c r="AK22" s="277">
        <f>IFERROR(IF(AVERAGEIFS(Tabla46[SOLIDEZ INDIVIDUAL DE CADA CONTROL],Tabla46[ID RIESGO],N22)=0,"",AVERAGEIFS(Tabla46[SOLIDEZ INDIVIDUAL DE CADA CONTROL],Tabla46[ID RIESGO],N22)),"")</f>
        <v>100</v>
      </c>
      <c r="AL22" s="69"/>
      <c r="AM22" s="278" t="str">
        <f>IF(OR(AK22="",ISTEXT(AK22)),"",IF(AK22=100,DATOS!$AR$79,IF(AK22&gt;=50,DATOS!$AR$80,DATOS!$AR$81)))</f>
        <v>FUERTE</v>
      </c>
      <c r="AN22" s="229"/>
      <c r="AO22" s="279" t="str">
        <f>IF(AM22="","",VLOOKUP(AM22,DATOS!$AR$79:$AS$81,2,0))</f>
        <v>El conjunto de controles mitiga el riesgo asociado y no requieren de acciones adicionales para su tratamiento.</v>
      </c>
      <c r="AP22" s="199"/>
      <c r="AQ22" s="104" t="s">
        <v>1714</v>
      </c>
      <c r="AR22" s="78"/>
      <c r="AS22" s="241" t="s">
        <v>1715</v>
      </c>
      <c r="AT22" s="68"/>
      <c r="AU22" s="230">
        <f t="shared" si="7"/>
        <v>5</v>
      </c>
      <c r="AV22" s="231">
        <f t="shared" ref="AV22:AV23" si="10">IFERROR(MIN(IF(AS22="","",IF(AND(AS22="Directamente",AM22="FUERTE"),MAX(AD22-2,1),IF(AND(AS22="Indirectamente",AM22="FUERTE"),MAX(AD22-1,1),IF(AND(AS22="Directamente",AM22="MODERADO"),MAX(AD22-1,1),AD22)))),5),"")</f>
        <v>2</v>
      </c>
      <c r="AW22" s="296" t="str">
        <f>IF(OR(AU22="",AV22=""),"",IF(F22=DATOS!$BL$4,INDEX(MATRIZ_RIESGOS_CORRUPCION,'2. ANALISIS DEL RIESGO'!AU22,'2. ANALISIS DEL RIESGO'!AV22),INDEX(MATRIZ_RIESGOS,'2. ANALISIS DEL RIESGO'!AU22,'2. ANALISIS DEL RIESGO'!AV22)))</f>
        <v>ALTA 10</v>
      </c>
      <c r="AX22" s="29" t="str">
        <f t="shared" ref="AX22:AX23" si="11">N22</f>
        <v>EI2+</v>
      </c>
      <c r="AY22" s="76">
        <f>IFERROR(IF(F22=DATOS!$BL$4,INDEX(DATOS!$BD$26:$BF$30,'2. ANALISIS DEL RIESGO'!AU22,'2. ANALISIS DEL RIESGO'!AV22),INDEX(DATOS!$BD$12:$BH$16,'2. ANALISIS DEL RIESGO'!AU22,'2. ANALISIS DEL RIESGO'!AV22)),"")</f>
        <v>35</v>
      </c>
      <c r="AZ22" s="6"/>
    </row>
    <row r="23" spans="1:52" s="73" customFormat="1" ht="63.75" x14ac:dyDescent="0.25">
      <c r="A23" s="5"/>
      <c r="B23" s="2"/>
      <c r="C23" s="2"/>
      <c r="D23" s="59"/>
      <c r="E23" s="4"/>
      <c r="F23" s="238" t="str">
        <f>+IF('1. IDENTIFICACION DEL RIESGO'!F35="","",'1. IDENTIFICACION DEL RIESGO'!F35)</f>
        <v>Eje de Calidad (Corrupción)</v>
      </c>
      <c r="G23" s="105"/>
      <c r="H23" s="676" t="str">
        <f>+IF('1. IDENTIFICACION DEL RIESGO'!H35="","",'1. IDENTIFICACION DEL RIESGO'!H35)</f>
        <v>Evaluación Independiente</v>
      </c>
      <c r="I23" s="677"/>
      <c r="J23" s="99"/>
      <c r="K23" s="72"/>
      <c r="L23" s="275" t="str">
        <f>+IF('1. IDENTIFICACION DEL RIESGO'!O35="","",'1. IDENTIFICACION DEL RIESGO'!O35)</f>
        <v xml:space="preserve">Revelación o entrega de información confidencial a la que se tuvo acceso como auditor para beneficiar o afectar al auditado o a terceros favoreciendo intereses particulares. </v>
      </c>
      <c r="M23" s="100"/>
      <c r="N23" s="276" t="str">
        <f>+IF('1. IDENTIFICACION DEL RIESGO'!AB35="","",'1. IDENTIFICACION DEL RIESGO'!AB35)</f>
        <v>EI3+</v>
      </c>
      <c r="O23" s="81"/>
      <c r="P23" s="239" t="s">
        <v>1095</v>
      </c>
      <c r="Q23" s="69"/>
      <c r="R23" s="105">
        <f>IF(F23=DATOS!BL$4,VLOOKUP(P23,Tabla42C,2,0),VLOOKUP(P23,Tabla42[],2,0))</f>
        <v>4</v>
      </c>
      <c r="S23" s="143" t="s">
        <v>1919</v>
      </c>
      <c r="T23" s="144"/>
      <c r="U23" s="144"/>
      <c r="V23" s="144"/>
      <c r="W23" s="144"/>
      <c r="X23" s="144"/>
      <c r="Y23" s="144">
        <v>10</v>
      </c>
      <c r="Z23" s="228">
        <f>+IF(F23=DATOS!BL$4,'2. ANALISIS DEL RIESGO'!Y23,AVERAGE(AVERAGE('2. ANALISIS DEL RIESGO'!T23:X23),'2. ANALISIS DEL RIESGO'!Y23))</f>
        <v>10</v>
      </c>
      <c r="AA23" s="69"/>
      <c r="AB23" s="274" t="str">
        <f>IF(F23="","",IF(F23=DATOS!$BL$4,IF(Z23&gt;=12,DATOS!$AW$6,IF(Z23&gt;=6,DATOS!$AW$5,IF(Z23&gt;=1,DATOS!$AW$4,""))),IF(Z23&gt;4,DATOS!$AW$6,IF(Z23&gt;3,DATOS!$AW$5,IF(Z23&gt;2,DATOS!$AW$4,IF(Z23&gt;1,DATOS!$AW$3,IF(Z23&gt;0,DATOS!$AW$2,"")))))))</f>
        <v>MAYOR</v>
      </c>
      <c r="AC23" s="68"/>
      <c r="AD23" s="206">
        <f>IF(F23=DATOS!$BL$4,VLOOKUP(AB23,Tabla44C,2,0),VLOOKUP(AB23,Tabla44[],2,0))</f>
        <v>2</v>
      </c>
      <c r="AE23" s="296" t="str">
        <f>IF(OR(P23="",S23=""),"",IF(F23=DATOS!$BL$4,INDEX(MATRIZ_RIESGOS_CORRUPCION,'2. ANALISIS DEL RIESGO'!R23,'2. ANALISIS DEL RIESGO'!AD23),INDEX(MATRIZ_RIESGOS,'2. ANALISIS DEL RIESGO'!R23,'2. ANALISIS DEL RIESGO'!AD23)))</f>
        <v>ALTA 20</v>
      </c>
      <c r="AF23" s="240" t="str">
        <f t="shared" si="6"/>
        <v>EI3+</v>
      </c>
      <c r="AG23" s="240">
        <f>IFERROR(IF(F23=DATOS!$BL$4,INDEX(DATOS!$BD$26:$BF$30,'2. ANALISIS DEL RIESGO'!R23,'2. ANALISIS DEL RIESGO'!AD23),INDEX(DATOS!$BD$12:$BH$16,'2. ANALISIS DEL RIESGO'!R23,'2. ANALISIS DEL RIESGO'!AD23)),"")</f>
        <v>34</v>
      </c>
      <c r="AH23" s="68"/>
      <c r="AI23" s="295" t="str">
        <f>concatenateif(Tabla46[ID RIESGO],N23,Tabla46[Nombre del Control],CHAR(10))</f>
        <v xml:space="preserve">Suscribir Compromiso de Confidencialidad
Suscribir Declaración de Cumplimiento del Código de Ética
Validar apropiación del Código de Ética del Auditor Interno. </v>
      </c>
      <c r="AJ23" s="69"/>
      <c r="AK23" s="277">
        <f>IFERROR(IF(AVERAGEIFS(Tabla46[SOLIDEZ INDIVIDUAL DE CADA CONTROL],Tabla46[ID RIESGO],N23)=0,"",AVERAGEIFS(Tabla46[SOLIDEZ INDIVIDUAL DE CADA CONTROL],Tabla46[ID RIESGO],N23)),"")</f>
        <v>100</v>
      </c>
      <c r="AL23" s="69"/>
      <c r="AM23" s="278" t="str">
        <f>IF(OR(AK23="",ISTEXT(AK23)),"",IF(AK23=100,DATOS!$AR$79,IF(AK23&gt;=50,DATOS!$AR$80,DATOS!$AR$81)))</f>
        <v>FUERTE</v>
      </c>
      <c r="AN23" s="229"/>
      <c r="AO23" s="279" t="str">
        <f>IF(AM23="","",VLOOKUP(AM23,DATOS!$AR$79:$AS$81,2,0))</f>
        <v>El conjunto de controles mitiga el riesgo asociado y no requieren de acciones adicionales para su tratamiento.</v>
      </c>
      <c r="AP23" s="199"/>
      <c r="AQ23" s="104" t="s">
        <v>1714</v>
      </c>
      <c r="AR23" s="78"/>
      <c r="AS23" s="241" t="s">
        <v>1715</v>
      </c>
      <c r="AT23" s="68"/>
      <c r="AU23" s="230">
        <f t="shared" si="7"/>
        <v>5</v>
      </c>
      <c r="AV23" s="231">
        <f t="shared" si="10"/>
        <v>2</v>
      </c>
      <c r="AW23" s="296" t="str">
        <f>IF(OR(AU23="",AV23=""),"",IF(F23=DATOS!$BL$4,INDEX(MATRIZ_RIESGOS_CORRUPCION,'2. ANALISIS DEL RIESGO'!AU23,'2. ANALISIS DEL RIESGO'!AV23),INDEX(MATRIZ_RIESGOS,'2. ANALISIS DEL RIESGO'!AU23,'2. ANALISIS DEL RIESGO'!AV23)))</f>
        <v>ALTA 10</v>
      </c>
      <c r="AX23" s="29" t="str">
        <f t="shared" si="11"/>
        <v>EI3+</v>
      </c>
      <c r="AY23" s="76">
        <f>IFERROR(IF(F23=DATOS!$BL$4,INDEX(DATOS!$BD$26:$BF$30,'2. ANALISIS DEL RIESGO'!AU23,'2. ANALISIS DEL RIESGO'!AV23),INDEX(DATOS!$BD$12:$BH$16,'2. ANALISIS DEL RIESGO'!AU23,'2. ANALISIS DEL RIESGO'!AV23)),"")</f>
        <v>35</v>
      </c>
      <c r="AZ23" s="6"/>
    </row>
    <row r="24" spans="1:52" s="73" customFormat="1" ht="140.25" x14ac:dyDescent="0.25">
      <c r="A24" s="5"/>
      <c r="B24" s="2"/>
      <c r="C24" s="2"/>
      <c r="D24" s="59"/>
      <c r="E24" s="4"/>
      <c r="F24" s="238" t="str">
        <f>+IF('1. IDENTIFICACION DEL RIESGO'!F36="","",'1. IDENTIFICACION DEL RIESGO'!F36)</f>
        <v>Eje de Calidad (Corrupción)</v>
      </c>
      <c r="G24" s="105"/>
      <c r="H24" s="676" t="str">
        <f>+IF('1. IDENTIFICACION DEL RIESGO'!H36="","",'1. IDENTIFICACION DEL RIESGO'!H36)</f>
        <v>Adquisición de Bienes y Servicios</v>
      </c>
      <c r="I24" s="677"/>
      <c r="J24" s="99"/>
      <c r="K24" s="72"/>
      <c r="L24" s="275" t="str">
        <f>+IF('1. IDENTIFICACION DEL RIESGO'!O36="","",'1. IDENTIFICACION DEL RIESGO'!O36)</f>
        <v>Sanciones e investigaciones por direcionamiento indebido de la gestión contractual favoreciendo intereses privados o particulares. .</v>
      </c>
      <c r="M24" s="100"/>
      <c r="N24" s="276" t="str">
        <f>+IF('1. IDENTIFICACION DEL RIESGO'!AB36="","",'1. IDENTIFICACION DEL RIESGO'!AB36)</f>
        <v>AB2+</v>
      </c>
      <c r="O24" s="81"/>
      <c r="P24" s="239" t="s">
        <v>1095</v>
      </c>
      <c r="Q24" s="69"/>
      <c r="R24" s="105">
        <f>IF(F24=DATOS!BL$4,VLOOKUP(P24,Tabla42C,2,0),VLOOKUP(P24,Tabla42[],2,0))</f>
        <v>4</v>
      </c>
      <c r="S24" s="143" t="s">
        <v>1944</v>
      </c>
      <c r="T24" s="144"/>
      <c r="U24" s="144"/>
      <c r="V24" s="144"/>
      <c r="W24" s="144"/>
      <c r="X24" s="144"/>
      <c r="Y24" s="144">
        <v>12</v>
      </c>
      <c r="Z24" s="228">
        <f>+IF(F24=DATOS!BL$4,'2. ANALISIS DEL RIESGO'!Y24,AVERAGE(AVERAGE('2. ANALISIS DEL RIESGO'!T24:X24),'2. ANALISIS DEL RIESGO'!Y24))</f>
        <v>12</v>
      </c>
      <c r="AA24" s="69"/>
      <c r="AB24" s="274" t="str">
        <f>IF(F24="","",IF(F24=DATOS!$BL$4,IF(Z24&gt;=12,DATOS!$AW$6,IF(Z24&gt;=6,DATOS!$AW$5,IF(Z24&gt;=1,DATOS!$AW$4,""))),IF(Z24&gt;4,DATOS!$AW$6,IF(Z24&gt;3,DATOS!$AW$5,IF(Z24&gt;2,DATOS!$AW$4,IF(Z24&gt;1,DATOS!$AW$3,IF(Z24&gt;0,DATOS!$AW$2,"")))))))</f>
        <v>CATASTROFICO</v>
      </c>
      <c r="AC24" s="68"/>
      <c r="AD24" s="206">
        <f>IF(F24=DATOS!$BL$4,VLOOKUP(AB24,Tabla44C,2,0),VLOOKUP(AB24,Tabla44[],2,0))</f>
        <v>3</v>
      </c>
      <c r="AE24" s="296" t="str">
        <f>IF(OR(P24="",S24=""),"",IF(F24=DATOS!$BL$4,INDEX(MATRIZ_RIESGOS_CORRUPCION,'2. ANALISIS DEL RIESGO'!R24,'2. ANALISIS DEL RIESGO'!AD24),INDEX(MATRIZ_RIESGOS,'2. ANALISIS DEL RIESGO'!R24,'2. ANALISIS DEL RIESGO'!AD24)))</f>
        <v>EXTREMA 40</v>
      </c>
      <c r="AF24" s="240" t="str">
        <f t="shared" ref="AF24:AF27" si="12">N24</f>
        <v>AB2+</v>
      </c>
      <c r="AG24" s="240">
        <f>IFERROR(IF(F24=DATOS!$BL$4,INDEX(DATOS!$BD$26:$BF$30,'2. ANALISIS DEL RIESGO'!R24,'2. ANALISIS DEL RIESGO'!AD24),INDEX(DATOS!$BD$12:$BH$16,'2. ANALISIS DEL RIESGO'!R24,'2. ANALISIS DEL RIESGO'!AD24)),"")</f>
        <v>39</v>
      </c>
      <c r="AH24" s="68"/>
      <c r="AI24" s="295" t="str">
        <f>concatenateif(Tabla46[ID RIESGO],N24,Tabla46[Nombre del Control],CHAR(10))</f>
        <v xml:space="preserve">Revisar y conceptuar la contratación directa y estudios previos de selección que celebre la Dirección General y en las Direcciones Regionales, a través de los Comité de Contratación.
Verificar el alcance de los ajustes a la contratación en colaboración con las áreas técnicas
Verificar los requisitos para la suscripción del contrato, a través del control de legalidad. </v>
      </c>
      <c r="AJ24" s="69"/>
      <c r="AK24" s="277">
        <f>IFERROR(IF(AVERAGEIFS(Tabla46[SOLIDEZ INDIVIDUAL DE CADA CONTROL],Tabla46[ID RIESGO],N24)=0,"",AVERAGEIFS(Tabla46[SOLIDEZ INDIVIDUAL DE CADA CONTROL],Tabla46[ID RIESGO],N24)),"")</f>
        <v>100</v>
      </c>
      <c r="AL24" s="69"/>
      <c r="AM24" s="278" t="str">
        <f>IF(OR(AK24="",ISTEXT(AK24)),"",IF(AK24=100,DATOS!$AR$79,IF(AK24&gt;=50,DATOS!$AR$80,DATOS!$AR$81)))</f>
        <v>FUERTE</v>
      </c>
      <c r="AN24" s="229"/>
      <c r="AO24" s="279" t="str">
        <f>IF(AM24="","",VLOOKUP(AM24,DATOS!$AR$79:$AS$81,2,0))</f>
        <v>El conjunto de controles mitiga el riesgo asociado y no requieren de acciones adicionales para su tratamiento.</v>
      </c>
      <c r="AP24" s="199"/>
      <c r="AQ24" s="104" t="s">
        <v>1714</v>
      </c>
      <c r="AR24" s="78"/>
      <c r="AS24" s="241" t="s">
        <v>1715</v>
      </c>
      <c r="AT24" s="68"/>
      <c r="AU24" s="230">
        <f t="shared" si="7"/>
        <v>5</v>
      </c>
      <c r="AV24" s="231">
        <f t="shared" ref="AV24" si="13">IFERROR(MIN(IF(AS24="","",IF(AND(AS24="Directamente",AM24="FUERTE"),MAX(AD24-2,1),IF(AND(AS24="Indirectamente",AM24="FUERTE"),MAX(AD24-1,1),IF(AND(AS24="Directamente",AM24="MODERADO"),MAX(AD24-1,1),AD24)))),5),"")</f>
        <v>3</v>
      </c>
      <c r="AW24" s="296" t="str">
        <f>IF(OR(AU24="",AV24=""),"",IF(F24=DATOS!$BL$4,INDEX(MATRIZ_RIESGOS_CORRUPCION,'2. ANALISIS DEL RIESGO'!AU24,'2. ANALISIS DEL RIESGO'!AV24),INDEX(MATRIZ_RIESGOS,'2. ANALISIS DEL RIESGO'!AU24,'2. ANALISIS DEL RIESGO'!AV24)))</f>
        <v>EXTREMA 20</v>
      </c>
      <c r="AX24" s="29" t="str">
        <f t="shared" ref="AX24" si="14">N24</f>
        <v>AB2+</v>
      </c>
      <c r="AY24" s="76">
        <f>IFERROR(IF(F24=DATOS!$BL$4,INDEX(DATOS!$BD$26:$BF$30,'2. ANALISIS DEL RIESGO'!AU24,'2. ANALISIS DEL RIESGO'!AV24),INDEX(DATOS!$BD$12:$BH$16,'2. ANALISIS DEL RIESGO'!AU24,'2. ANALISIS DEL RIESGO'!AV24)),"")</f>
        <v>40</v>
      </c>
      <c r="AZ24" s="6"/>
    </row>
    <row r="25" spans="1:52" s="73" customFormat="1" ht="76.5" x14ac:dyDescent="0.25">
      <c r="A25" s="5"/>
      <c r="B25" s="2"/>
      <c r="C25" s="2"/>
      <c r="D25" s="59"/>
      <c r="E25" s="4"/>
      <c r="F25" s="238" t="str">
        <f>+IF('1. IDENTIFICACION DEL RIESGO'!F37="","",'1. IDENTIFICACION DEL RIESGO'!F37)</f>
        <v>Eje de Calidad (Corrupción)</v>
      </c>
      <c r="G25" s="105"/>
      <c r="H25" s="676" t="str">
        <f>+IF('1. IDENTIFICACION DEL RIESGO'!H37="","",'1. IDENTIFICACION DEL RIESGO'!H37)</f>
        <v>Gestión del Talento Humano</v>
      </c>
      <c r="I25" s="677"/>
      <c r="J25" s="99"/>
      <c r="K25" s="72"/>
      <c r="L25" s="275" t="str">
        <f>+IF('1. IDENTIFICACION DEL RIESGO'!O37="","",'1. IDENTIFICACION DEL RIESGO'!O37)</f>
        <v>Sanciones disciplinarias, legales, o penales debido a promover, inducir actuaciones administrativas atendiendo intereses personales o de un tercero.</v>
      </c>
      <c r="M25" s="100"/>
      <c r="N25" s="276" t="str">
        <f>+IF('1. IDENTIFICACION DEL RIESGO'!AB37="","",'1. IDENTIFICACION DEL RIESGO'!AB37)</f>
        <v>TH6+</v>
      </c>
      <c r="O25" s="81"/>
      <c r="P25" s="239" t="s">
        <v>1095</v>
      </c>
      <c r="Q25" s="69"/>
      <c r="R25" s="105">
        <f>IF(F25=DATOS!BL$4,VLOOKUP(P25,Tabla42C,2,0),VLOOKUP(P25,Tabla42[],2,0))</f>
        <v>4</v>
      </c>
      <c r="S25" s="143" t="s">
        <v>1969</v>
      </c>
      <c r="T25" s="144"/>
      <c r="U25" s="144"/>
      <c r="V25" s="144"/>
      <c r="W25" s="144"/>
      <c r="X25" s="144"/>
      <c r="Y25" s="144">
        <v>11</v>
      </c>
      <c r="Z25" s="228">
        <f>+IF(F25=DATOS!BL$4,'2. ANALISIS DEL RIESGO'!Y25,AVERAGE(AVERAGE('2. ANALISIS DEL RIESGO'!T25:X25),'2. ANALISIS DEL RIESGO'!Y25))</f>
        <v>11</v>
      </c>
      <c r="AA25" s="69"/>
      <c r="AB25" s="274" t="str">
        <f>IF(F25="","",IF(F25=DATOS!$BL$4,IF(Z25&gt;=12,DATOS!$AW$6,IF(Z25&gt;=6,DATOS!$AW$5,IF(Z25&gt;=1,DATOS!$AW$4,""))),IF(Z25&gt;4,DATOS!$AW$6,IF(Z25&gt;3,DATOS!$AW$5,IF(Z25&gt;2,DATOS!$AW$4,IF(Z25&gt;1,DATOS!$AW$3,IF(Z25&gt;0,DATOS!$AW$2,"")))))))</f>
        <v>MAYOR</v>
      </c>
      <c r="AC25" s="68"/>
      <c r="AD25" s="206">
        <f>IF(F25=DATOS!$BL$4,VLOOKUP(AB25,Tabla44C,2,0),VLOOKUP(AB25,Tabla44[],2,0))</f>
        <v>2</v>
      </c>
      <c r="AE25" s="296" t="str">
        <f>IF(OR(P25="",S25=""),"",IF(F25=DATOS!$BL$4,INDEX(MATRIZ_RIESGOS_CORRUPCION,'2. ANALISIS DEL RIESGO'!R25,'2. ANALISIS DEL RIESGO'!AD25),INDEX(MATRIZ_RIESGOS,'2. ANALISIS DEL RIESGO'!R25,'2. ANALISIS DEL RIESGO'!AD25)))</f>
        <v>ALTA 20</v>
      </c>
      <c r="AF25" s="240" t="str">
        <f t="shared" si="12"/>
        <v>TH6+</v>
      </c>
      <c r="AG25" s="240">
        <f>IFERROR(IF(F25=DATOS!$BL$4,INDEX(DATOS!$BD$26:$BF$30,'2. ANALISIS DEL RIESGO'!R25,'2. ANALISIS DEL RIESGO'!AD25),INDEX(DATOS!$BD$12:$BH$16,'2. ANALISIS DEL RIESGO'!R25,'2. ANALISIS DEL RIESGO'!AD25)),"")</f>
        <v>34</v>
      </c>
      <c r="AH25" s="68"/>
      <c r="AI25" s="295" t="str">
        <f>concatenateif(Tabla46[ID RIESGO],N25,Tabla46[Nombre del Control],CHAR(10))</f>
        <v>Revisar y analizar las decisiones y proyectos de auto elaborados por los Abogados de la Oficina.</v>
      </c>
      <c r="AJ25" s="69"/>
      <c r="AK25" s="277">
        <f>IFERROR(IF(AVERAGEIFS(Tabla46[SOLIDEZ INDIVIDUAL DE CADA CONTROL],Tabla46[ID RIESGO],N25)=0,"",AVERAGEIFS(Tabla46[SOLIDEZ INDIVIDUAL DE CADA CONTROL],Tabla46[ID RIESGO],N25)),"")</f>
        <v>100</v>
      </c>
      <c r="AL25" s="69"/>
      <c r="AM25" s="278" t="str">
        <f>IF(OR(AK25="",ISTEXT(AK25)),"",IF(AK25=100,DATOS!$AR$79,IF(AK25&gt;=50,DATOS!$AR$80,DATOS!$AR$81)))</f>
        <v>FUERTE</v>
      </c>
      <c r="AN25" s="229"/>
      <c r="AO25" s="279" t="str">
        <f>IF(AM25="","",VLOOKUP(AM25,DATOS!$AR$79:$AS$81,2,0))</f>
        <v>El conjunto de controles mitiga el riesgo asociado y no requieren de acciones adicionales para su tratamiento.</v>
      </c>
      <c r="AP25" s="199"/>
      <c r="AQ25" s="104" t="s">
        <v>1714</v>
      </c>
      <c r="AR25" s="78"/>
      <c r="AS25" s="241" t="s">
        <v>1715</v>
      </c>
      <c r="AT25" s="68"/>
      <c r="AU25" s="230">
        <f t="shared" ref="AU25:AU27" si="15">IFERROR(MIN(IF(AQ25="","",IF(AND(AQ25="Directamente",AM25="FUERTE"),MIN(R25+2,5),IF(AND(AQ25="Directamente",AM25="MODERADO"),MIN(R25+1,5),R25))),5),"")</f>
        <v>5</v>
      </c>
      <c r="AV25" s="231">
        <f t="shared" ref="AV25:AV27" si="16">IFERROR(MIN(IF(AS25="","",IF(AND(AS25="Directamente",AM25="FUERTE"),MAX(AD25-2,1),IF(AND(AS25="Indirectamente",AM25="FUERTE"),MAX(AD25-1,1),IF(AND(AS25="Directamente",AM25="MODERADO"),MAX(AD25-1,1),AD25)))),5),"")</f>
        <v>2</v>
      </c>
      <c r="AW25" s="296" t="str">
        <f>IF(OR(AU25="",AV25=""),"",IF(F25=DATOS!$BL$4,INDEX(MATRIZ_RIESGOS_CORRUPCION,'2. ANALISIS DEL RIESGO'!AU25,'2. ANALISIS DEL RIESGO'!AV25),INDEX(MATRIZ_RIESGOS,'2. ANALISIS DEL RIESGO'!AU25,'2. ANALISIS DEL RIESGO'!AV25)))</f>
        <v>ALTA 10</v>
      </c>
      <c r="AX25" s="29" t="str">
        <f t="shared" ref="AX25" si="17">N25</f>
        <v>TH6+</v>
      </c>
      <c r="AY25" s="76">
        <f>IFERROR(IF(F25=DATOS!$BL$4,INDEX(DATOS!$BD$26:$BF$30,'2. ANALISIS DEL RIESGO'!AU25,'2. ANALISIS DEL RIESGO'!AV25),INDEX(DATOS!$BD$12:$BH$16,'2. ANALISIS DEL RIESGO'!AU25,'2. ANALISIS DEL RIESGO'!AV25)),"")</f>
        <v>35</v>
      </c>
      <c r="AZ25" s="6"/>
    </row>
    <row r="26" spans="1:52" s="73" customFormat="1" ht="63.75" x14ac:dyDescent="0.25">
      <c r="A26" s="5"/>
      <c r="B26" s="2"/>
      <c r="C26" s="2"/>
      <c r="D26" s="59"/>
      <c r="E26" s="4"/>
      <c r="F26" s="238" t="str">
        <f>+IF('1. IDENTIFICACION DEL RIESGO'!F38="","",'1. IDENTIFICACION DEL RIESGO'!F38)</f>
        <v>Eje de Calidad (Corrupción)</v>
      </c>
      <c r="G26" s="105"/>
      <c r="H26" s="676" t="str">
        <f>+IF('1. IDENTIFICACION DEL RIESGO'!H38="","",'1. IDENTIFICACION DEL RIESGO'!H38)</f>
        <v>Gestión Financiera</v>
      </c>
      <c r="I26" s="677"/>
      <c r="J26" s="99"/>
      <c r="K26" s="72"/>
      <c r="L26" s="275" t="str">
        <f>+IF('1. IDENTIFICACION DEL RIESGO'!O38="","",'1. IDENTIFICACION DEL RIESGO'!O38)</f>
        <v>Investigaciones disciplinarias y fiscales por efectuar pagos sin cumplimiento de los requisitos a terceros.</v>
      </c>
      <c r="M26" s="100"/>
      <c r="N26" s="276" t="str">
        <f>+IF('1. IDENTIFICACION DEL RIESGO'!AB38="","",'1. IDENTIFICACION DEL RIESGO'!AB38)</f>
        <v>GF9+</v>
      </c>
      <c r="O26" s="81"/>
      <c r="P26" s="239" t="s">
        <v>1095</v>
      </c>
      <c r="Q26" s="69"/>
      <c r="R26" s="105">
        <f>IF(F26=DATOS!BL$4,VLOOKUP(P26,Tabla42C,2,0),VLOOKUP(P26,Tabla42[],2,0))</f>
        <v>4</v>
      </c>
      <c r="S26" s="143" t="s">
        <v>1998</v>
      </c>
      <c r="T26" s="144"/>
      <c r="U26" s="144"/>
      <c r="V26" s="144"/>
      <c r="W26" s="144"/>
      <c r="X26" s="144"/>
      <c r="Y26" s="144">
        <v>9</v>
      </c>
      <c r="Z26" s="228">
        <f>+IF(F26=DATOS!BL$4,'2. ANALISIS DEL RIESGO'!Y26,AVERAGE(AVERAGE('2. ANALISIS DEL RIESGO'!T26:X26),'2. ANALISIS DEL RIESGO'!Y26))</f>
        <v>9</v>
      </c>
      <c r="AA26" s="69"/>
      <c r="AB26" s="274" t="str">
        <f>IF(F26="","",IF(F26=DATOS!$BL$4,IF(Z26&gt;=12,DATOS!$AW$6,IF(Z26&gt;=6,DATOS!$AW$5,IF(Z26&gt;=1,DATOS!$AW$4,""))),IF(Z26&gt;4,DATOS!$AW$6,IF(Z26&gt;3,DATOS!$AW$5,IF(Z26&gt;2,DATOS!$AW$4,IF(Z26&gt;1,DATOS!$AW$3,IF(Z26&gt;0,DATOS!$AW$2,"")))))))</f>
        <v>MAYOR</v>
      </c>
      <c r="AC26" s="68"/>
      <c r="AD26" s="206">
        <f>IF(F26=DATOS!$BL$4,VLOOKUP(AB26,Tabla44C,2,0),VLOOKUP(AB26,Tabla44[],2,0))</f>
        <v>2</v>
      </c>
      <c r="AE26" s="296" t="str">
        <f>IF(OR(P26="",S26=""),"",IF(F26=DATOS!$BL$4,INDEX(MATRIZ_RIESGOS_CORRUPCION,'2. ANALISIS DEL RIESGO'!R26,'2. ANALISIS DEL RIESGO'!AD26),INDEX(MATRIZ_RIESGOS,'2. ANALISIS DEL RIESGO'!R26,'2. ANALISIS DEL RIESGO'!AD26)))</f>
        <v>ALTA 20</v>
      </c>
      <c r="AF26" s="240" t="str">
        <f t="shared" si="12"/>
        <v>GF9+</v>
      </c>
      <c r="AG26" s="240">
        <f>IFERROR(IF(F26=DATOS!$BL$4,INDEX(DATOS!$BD$26:$BF$30,'2. ANALISIS DEL RIESGO'!R26,'2. ANALISIS DEL RIESGO'!AD26),INDEX(DATOS!$BD$12:$BH$16,'2. ANALISIS DEL RIESGO'!R26,'2. ANALISIS DEL RIESGO'!AD26)),"")</f>
        <v>34</v>
      </c>
      <c r="AH26" s="68"/>
      <c r="AI26" s="295" t="str">
        <f>concatenateif(Tabla46[ID RIESGO],N26,Tabla46[Nombre del Control],CHAR(10))</f>
        <v>Seguimiento a la radicación y pago de las cuentas de cobro</v>
      </c>
      <c r="AJ26" s="69"/>
      <c r="AK26" s="277">
        <f>IFERROR(IF(AVERAGEIFS(Tabla46[SOLIDEZ INDIVIDUAL DE CADA CONTROL],Tabla46[ID RIESGO],N26)=0,"",AVERAGEIFS(Tabla46[SOLIDEZ INDIVIDUAL DE CADA CONTROL],Tabla46[ID RIESGO],N26)),"")</f>
        <v>100</v>
      </c>
      <c r="AL26" s="69"/>
      <c r="AM26" s="278" t="str">
        <f>IF(OR(AK26="",ISTEXT(AK26)),"",IF(AK26=100,DATOS!$AR$79,IF(AK26&gt;=50,DATOS!$AR$80,DATOS!$AR$81)))</f>
        <v>FUERTE</v>
      </c>
      <c r="AN26" s="229"/>
      <c r="AO26" s="279" t="str">
        <f>IF(AM26="","",VLOOKUP(AM26,DATOS!$AR$79:$AS$81,2,0))</f>
        <v>El conjunto de controles mitiga el riesgo asociado y no requieren de acciones adicionales para su tratamiento.</v>
      </c>
      <c r="AP26" s="199"/>
      <c r="AQ26" s="104" t="s">
        <v>1714</v>
      </c>
      <c r="AR26" s="78"/>
      <c r="AS26" s="241" t="s">
        <v>1715</v>
      </c>
      <c r="AT26" s="68"/>
      <c r="AU26" s="230">
        <f t="shared" si="15"/>
        <v>5</v>
      </c>
      <c r="AV26" s="231">
        <f t="shared" si="16"/>
        <v>2</v>
      </c>
      <c r="AW26" s="296" t="str">
        <f>IF(OR(AU26="",AV26=""),"",IF(F26=DATOS!$BL$4,INDEX(MATRIZ_RIESGOS_CORRUPCION,'2. ANALISIS DEL RIESGO'!AU26,'2. ANALISIS DEL RIESGO'!AV26),INDEX(MATRIZ_RIESGOS,'2. ANALISIS DEL RIESGO'!AU26,'2. ANALISIS DEL RIESGO'!AV26)))</f>
        <v>ALTA 10</v>
      </c>
      <c r="AX26" s="29" t="str">
        <f t="shared" ref="AX26:AX27" si="18">N26</f>
        <v>GF9+</v>
      </c>
      <c r="AY26" s="76">
        <f>IFERROR(IF(F26=DATOS!$BL$4,INDEX(DATOS!$BD$26:$BF$30,'2. ANALISIS DEL RIESGO'!AU26,'2. ANALISIS DEL RIESGO'!AV26),INDEX(DATOS!$BD$12:$BH$16,'2. ANALISIS DEL RIESGO'!AU26,'2. ANALISIS DEL RIESGO'!AV26)),"")</f>
        <v>35</v>
      </c>
      <c r="AZ26" s="6"/>
    </row>
    <row r="27" spans="1:52" s="73" customFormat="1" ht="63.75" x14ac:dyDescent="0.25">
      <c r="A27" s="5"/>
      <c r="B27" s="2"/>
      <c r="C27" s="2"/>
      <c r="D27" s="59"/>
      <c r="E27" s="4"/>
      <c r="F27" s="238" t="str">
        <f>+IF('1. IDENTIFICACION DEL RIESGO'!F39="","",'1. IDENTIFICACION DEL RIESGO'!F39)</f>
        <v>Eje de Calidad (Corrupción)</v>
      </c>
      <c r="G27" s="105"/>
      <c r="H27" s="676" t="str">
        <f>+IF('1. IDENTIFICACION DEL RIESGO'!H39="","",'1. IDENTIFICACION DEL RIESGO'!H39)</f>
        <v>Gestión Financiera</v>
      </c>
      <c r="I27" s="677"/>
      <c r="J27" s="99"/>
      <c r="K27" s="72"/>
      <c r="L27" s="275" t="str">
        <f>+IF('1. IDENTIFICACION DEL RIESGO'!O39="","",'1. IDENTIFICACION DEL RIESGO'!O39)</f>
        <v>Pérdida económica por inadecuada revisión de documentos generando irregularidades (no cobros o menor valor cobrado) en la Fiscalización y verificación del  aporte parafiscal 3% a favor del ICBF.</v>
      </c>
      <c r="M27" s="100"/>
      <c r="N27" s="276" t="str">
        <f>+IF('1. IDENTIFICACION DEL RIESGO'!AB39="","",'1. IDENTIFICACION DEL RIESGO'!AB39)</f>
        <v>GF10+</v>
      </c>
      <c r="O27" s="81"/>
      <c r="P27" s="239" t="s">
        <v>1095</v>
      </c>
      <c r="Q27" s="69"/>
      <c r="R27" s="105">
        <f>IF(F27=DATOS!BL$4,VLOOKUP(P27,Tabla42C,2,0),VLOOKUP(P27,Tabla42[],2,0))</f>
        <v>4</v>
      </c>
      <c r="S27" s="143" t="s">
        <v>1999</v>
      </c>
      <c r="T27" s="144"/>
      <c r="U27" s="144"/>
      <c r="V27" s="144"/>
      <c r="W27" s="144"/>
      <c r="X27" s="144"/>
      <c r="Y27" s="144">
        <v>10</v>
      </c>
      <c r="Z27" s="228">
        <f>+IF(F27=DATOS!BL$4,'2. ANALISIS DEL RIESGO'!Y27,AVERAGE(AVERAGE('2. ANALISIS DEL RIESGO'!T27:X27),'2. ANALISIS DEL RIESGO'!Y27))</f>
        <v>10</v>
      </c>
      <c r="AA27" s="69"/>
      <c r="AB27" s="274" t="str">
        <f>IF(F27="","",IF(F27=DATOS!$BL$4,IF(Z27&gt;=12,DATOS!$AW$6,IF(Z27&gt;=6,DATOS!$AW$5,IF(Z27&gt;=1,DATOS!$AW$4,""))),IF(Z27&gt;4,DATOS!$AW$6,IF(Z27&gt;3,DATOS!$AW$5,IF(Z27&gt;2,DATOS!$AW$4,IF(Z27&gt;1,DATOS!$AW$3,IF(Z27&gt;0,DATOS!$AW$2,"")))))))</f>
        <v>MAYOR</v>
      </c>
      <c r="AC27" s="68"/>
      <c r="AD27" s="206">
        <f>IF(F27=DATOS!$BL$4,VLOOKUP(AB27,Tabla44C,2,0),VLOOKUP(AB27,Tabla44[],2,0))</f>
        <v>2</v>
      </c>
      <c r="AE27" s="296" t="str">
        <f>IF(OR(P27="",S27=""),"",IF(F27=DATOS!$BL$4,INDEX(MATRIZ_RIESGOS_CORRUPCION,'2. ANALISIS DEL RIESGO'!R27,'2. ANALISIS DEL RIESGO'!AD27),INDEX(MATRIZ_RIESGOS,'2. ANALISIS DEL RIESGO'!R27,'2. ANALISIS DEL RIESGO'!AD27)))</f>
        <v>ALTA 20</v>
      </c>
      <c r="AF27" s="240" t="str">
        <f t="shared" si="12"/>
        <v>GF10+</v>
      </c>
      <c r="AG27" s="240">
        <f>IFERROR(IF(F27=DATOS!$BL$4,INDEX(DATOS!$BD$26:$BF$30,'2. ANALISIS DEL RIESGO'!R27,'2. ANALISIS DEL RIESGO'!AD27),INDEX(DATOS!$BD$12:$BH$16,'2. ANALISIS DEL RIESGO'!R27,'2. ANALISIS DEL RIESGO'!AD27)),"")</f>
        <v>34</v>
      </c>
      <c r="AH27" s="68"/>
      <c r="AI27" s="295" t="str">
        <f>concatenateif(Tabla46[ID RIESGO],N27,Tabla46[Nombre del Control],CHAR(10))</f>
        <v>Revisión  y control  de documentos generados en la Fiscalización y determinación del aporte</v>
      </c>
      <c r="AJ27" s="69"/>
      <c r="AK27" s="277">
        <f>IFERROR(IF(AVERAGEIFS(Tabla46[SOLIDEZ INDIVIDUAL DE CADA CONTROL],Tabla46[ID RIESGO],N27)=0,"",AVERAGEIFS(Tabla46[SOLIDEZ INDIVIDUAL DE CADA CONTROL],Tabla46[ID RIESGO],N27)),"")</f>
        <v>100</v>
      </c>
      <c r="AL27" s="69"/>
      <c r="AM27" s="278" t="str">
        <f>IF(OR(AK27="",ISTEXT(AK27)),"",IF(AK27=100,DATOS!$AR$79,IF(AK27&gt;=50,DATOS!$AR$80,DATOS!$AR$81)))</f>
        <v>FUERTE</v>
      </c>
      <c r="AN27" s="229"/>
      <c r="AO27" s="279" t="str">
        <f>IF(AM27="","",VLOOKUP(AM27,DATOS!$AR$79:$AS$81,2,0))</f>
        <v>El conjunto de controles mitiga el riesgo asociado y no requieren de acciones adicionales para su tratamiento.</v>
      </c>
      <c r="AP27" s="199"/>
      <c r="AQ27" s="104" t="s">
        <v>1714</v>
      </c>
      <c r="AR27" s="78"/>
      <c r="AS27" s="241" t="s">
        <v>1715</v>
      </c>
      <c r="AT27" s="68"/>
      <c r="AU27" s="230">
        <f t="shared" si="15"/>
        <v>5</v>
      </c>
      <c r="AV27" s="231">
        <f t="shared" si="16"/>
        <v>2</v>
      </c>
      <c r="AW27" s="296" t="str">
        <f>IF(OR(AU27="",AV27=""),"",IF(F27=DATOS!$BL$4,INDEX(MATRIZ_RIESGOS_CORRUPCION,'2. ANALISIS DEL RIESGO'!AU27,'2. ANALISIS DEL RIESGO'!AV27),INDEX(MATRIZ_RIESGOS,'2. ANALISIS DEL RIESGO'!AU27,'2. ANALISIS DEL RIESGO'!AV27)))</f>
        <v>ALTA 10</v>
      </c>
      <c r="AX27" s="29" t="str">
        <f t="shared" si="18"/>
        <v>GF10+</v>
      </c>
      <c r="AY27" s="76">
        <f>IFERROR(IF(F27=DATOS!$BL$4,INDEX(DATOS!$BD$26:$BF$30,'2. ANALISIS DEL RIESGO'!AU27,'2. ANALISIS DEL RIESGO'!AV27),INDEX(DATOS!$BD$12:$BH$16,'2. ANALISIS DEL RIESGO'!AU27,'2. ANALISIS DEL RIESGO'!AV27)),"")</f>
        <v>35</v>
      </c>
      <c r="AZ27" s="6"/>
    </row>
    <row r="28" spans="1:52" s="73" customFormat="1" ht="76.5" x14ac:dyDescent="0.25">
      <c r="A28" s="5"/>
      <c r="B28" s="2"/>
      <c r="C28" s="2"/>
      <c r="D28" s="59"/>
      <c r="E28" s="4"/>
      <c r="F28" s="238" t="str">
        <f>+IF('1. IDENTIFICACION DEL RIESGO'!F40="","",'1. IDENTIFICACION DEL RIESGO'!F40)</f>
        <v>Eje de Calidad (Corrupción)</v>
      </c>
      <c r="G28" s="105"/>
      <c r="H28" s="676" t="str">
        <f>+IF('1. IDENTIFICACION DEL RIESGO'!H40="","",'1. IDENTIFICACION DEL RIESGO'!H40)</f>
        <v>Direccionamiento Estratégico</v>
      </c>
      <c r="I28" s="677"/>
      <c r="J28" s="99"/>
      <c r="K28" s="72"/>
      <c r="L28" s="275" t="str">
        <f>+IF('1. IDENTIFICACION DEL RIESGO'!O40="","",'1. IDENTIFICACION DEL RIESGO'!O40)</f>
        <v>Investigaciones disciplinarias, fiscales o penales por abuso del poder por parte de los directivos en beneficio de un tercero o particular.</v>
      </c>
      <c r="M28" s="100"/>
      <c r="N28" s="276" t="str">
        <f>+IF('1. IDENTIFICACION DEL RIESGO'!AB40="","",'1. IDENTIFICACION DEL RIESGO'!AB40)</f>
        <v>DE3+</v>
      </c>
      <c r="O28" s="81"/>
      <c r="P28" s="239" t="s">
        <v>1095</v>
      </c>
      <c r="Q28" s="69"/>
      <c r="R28" s="105">
        <f>IF(F28=DATOS!BL$4,VLOOKUP(P28,Tabla42C,2,0),VLOOKUP(P28,Tabla42[],2,0))</f>
        <v>4</v>
      </c>
      <c r="S28" s="143" t="s">
        <v>2038</v>
      </c>
      <c r="T28" s="144"/>
      <c r="U28" s="144"/>
      <c r="V28" s="144"/>
      <c r="W28" s="144"/>
      <c r="X28" s="144"/>
      <c r="Y28" s="144">
        <v>12</v>
      </c>
      <c r="Z28" s="228">
        <f>+IF(F28=DATOS!BL$4,'2. ANALISIS DEL RIESGO'!Y28,AVERAGE(AVERAGE('2. ANALISIS DEL RIESGO'!T28:X28),'2. ANALISIS DEL RIESGO'!Y28))</f>
        <v>12</v>
      </c>
      <c r="AA28" s="69"/>
      <c r="AB28" s="274" t="str">
        <f>IF(F28="","",IF(F28=DATOS!$BL$4,IF(Z28&gt;=12,DATOS!$AW$6,IF(Z28&gt;=6,DATOS!$AW$5,IF(Z28&gt;=1,DATOS!$AW$4,""))),IF(Z28&gt;4,DATOS!$AW$6,IF(Z28&gt;3,DATOS!$AW$5,IF(Z28&gt;2,DATOS!$AW$4,IF(Z28&gt;1,DATOS!$AW$3,IF(Z28&gt;0,DATOS!$AW$2,"")))))))</f>
        <v>CATASTROFICO</v>
      </c>
      <c r="AC28" s="68"/>
      <c r="AD28" s="206">
        <f>IF(F28=DATOS!$BL$4,VLOOKUP(AB28,Tabla44C,2,0),VLOOKUP(AB28,Tabla44[],2,0))</f>
        <v>3</v>
      </c>
      <c r="AE28" s="296" t="str">
        <f>IF(OR(P28="",S28=""),"",IF(F28=DATOS!$BL$4,INDEX(MATRIZ_RIESGOS_CORRUPCION,'2. ANALISIS DEL RIESGO'!R28,'2. ANALISIS DEL RIESGO'!AD28),INDEX(MATRIZ_RIESGOS,'2. ANALISIS DEL RIESGO'!R28,'2. ANALISIS DEL RIESGO'!AD28)))</f>
        <v>EXTREMA 40</v>
      </c>
      <c r="AF28" s="240" t="str">
        <f t="shared" ref="AF28" si="19">N28</f>
        <v>DE3+</v>
      </c>
      <c r="AG28" s="240">
        <f>IFERROR(IF(F28=DATOS!$BL$4,INDEX(DATOS!$BD$26:$BF$30,'2. ANALISIS DEL RIESGO'!R28,'2. ANALISIS DEL RIESGO'!AD28),INDEX(DATOS!$BD$12:$BH$16,'2. ANALISIS DEL RIESGO'!R28,'2. ANALISIS DEL RIESGO'!AD28)),"")</f>
        <v>39</v>
      </c>
      <c r="AH28" s="68"/>
      <c r="AI28" s="295" t="str">
        <f>concatenateif(Tabla46[ID RIESGO],N28,Tabla46[Nombre del Control],CHAR(10))</f>
        <v>Seguimiento al PAAC.</v>
      </c>
      <c r="AJ28" s="69"/>
      <c r="AK28" s="277">
        <f>IFERROR(IF(AVERAGEIFS(Tabla46[SOLIDEZ INDIVIDUAL DE CADA CONTROL],Tabla46[ID RIESGO],N28)=0,"",AVERAGEIFS(Tabla46[SOLIDEZ INDIVIDUAL DE CADA CONTROL],Tabla46[ID RIESGO],N28)),"")</f>
        <v>100</v>
      </c>
      <c r="AL28" s="69"/>
      <c r="AM28" s="278" t="str">
        <f>IF(OR(AK28="",ISTEXT(AK28)),"",IF(AK28=100,DATOS!$AR$79,IF(AK28&gt;=50,DATOS!$AR$80,DATOS!$AR$81)))</f>
        <v>FUERTE</v>
      </c>
      <c r="AN28" s="229"/>
      <c r="AO28" s="279" t="str">
        <f>IF(AM28="","",VLOOKUP(AM28,DATOS!$AR$79:$AS$81,2,0))</f>
        <v>El conjunto de controles mitiga el riesgo asociado y no requieren de acciones adicionales para su tratamiento.</v>
      </c>
      <c r="AP28" s="199"/>
      <c r="AQ28" s="104" t="s">
        <v>1714</v>
      </c>
      <c r="AR28" s="78"/>
      <c r="AS28" s="241" t="s">
        <v>1715</v>
      </c>
      <c r="AT28" s="68"/>
      <c r="AU28" s="230">
        <f t="shared" ref="AU28" si="20">IFERROR(MIN(IF(AQ28="","",IF(AND(AQ28="Directamente",AM28="FUERTE"),MIN(R28+2,5),IF(AND(AQ28="Directamente",AM28="MODERADO"),MIN(R28+1,5),R28))),5),"")</f>
        <v>5</v>
      </c>
      <c r="AV28" s="231">
        <f t="shared" ref="AV28" si="21">IFERROR(MIN(IF(AS28="","",IF(AND(AS28="Directamente",AM28="FUERTE"),MAX(AD28-2,1),IF(AND(AS28="Indirectamente",AM28="FUERTE"),MAX(AD28-1,1),IF(AND(AS28="Directamente",AM28="MODERADO"),MAX(AD28-1,1),AD28)))),5),"")</f>
        <v>3</v>
      </c>
      <c r="AW28" s="296" t="str">
        <f>IF(OR(AU28="",AV28=""),"",IF(F28=DATOS!$BL$4,INDEX(MATRIZ_RIESGOS_CORRUPCION,'2. ANALISIS DEL RIESGO'!AU28,'2. ANALISIS DEL RIESGO'!AV28),INDEX(MATRIZ_RIESGOS,'2. ANALISIS DEL RIESGO'!AU28,'2. ANALISIS DEL RIESGO'!AV28)))</f>
        <v>EXTREMA 20</v>
      </c>
      <c r="AX28" s="29" t="str">
        <f t="shared" ref="AX28" si="22">N28</f>
        <v>DE3+</v>
      </c>
      <c r="AY28" s="76">
        <f>IFERROR(IF(F28=DATOS!$BL$4,INDEX(DATOS!$BD$26:$BF$30,'2. ANALISIS DEL RIESGO'!AU28,'2. ANALISIS DEL RIESGO'!AV28),INDEX(DATOS!$BD$12:$BH$16,'2. ANALISIS DEL RIESGO'!AU28,'2. ANALISIS DEL RIESGO'!AV28)),"")</f>
        <v>40</v>
      </c>
      <c r="AZ28" s="6"/>
    </row>
    <row r="29" spans="1:52" s="73" customFormat="1" ht="102" x14ac:dyDescent="0.25">
      <c r="A29" s="5"/>
      <c r="B29" s="2"/>
      <c r="C29" s="2"/>
      <c r="D29" s="59"/>
      <c r="E29" s="4"/>
      <c r="F29" s="238" t="str">
        <f>+IF('1. IDENTIFICACION DEL RIESGO'!F41="","",'1. IDENTIFICACION DEL RIESGO'!F41)</f>
        <v>Eje de Calidad (Corrupción)</v>
      </c>
      <c r="G29" s="105"/>
      <c r="H29" s="676" t="str">
        <f>+IF('1. IDENTIFICACION DEL RIESGO'!H41="","",'1. IDENTIFICACION DEL RIESGO'!H41)</f>
        <v>Promoción y Prevención</v>
      </c>
      <c r="I29" s="677"/>
      <c r="J29" s="99"/>
      <c r="K29" s="72"/>
      <c r="L29" s="275" t="str">
        <f>+IF('1. IDENTIFICACION DEL RIESGO'!O41="","",'1. IDENTIFICACION DEL RIESGO'!O41)</f>
        <v>Procesos discplinarios, fiscales y penales por uso indebido de los alimentos de alto valor.
NUT, PI, FAM, INF</v>
      </c>
      <c r="M29" s="100"/>
      <c r="N29" s="276" t="str">
        <f>+IF('1. IDENTIFICACION DEL RIESGO'!AB41="","",'1. IDENTIFICACION DEL RIESGO'!AB41)</f>
        <v>PP3+</v>
      </c>
      <c r="O29" s="81"/>
      <c r="P29" s="239" t="s">
        <v>1099</v>
      </c>
      <c r="Q29" s="69"/>
      <c r="R29" s="105">
        <f>IF(F29=DATOS!BL$4,VLOOKUP(P29,Tabla42C,2,0),VLOOKUP(P29,Tabla42[],2,0))</f>
        <v>2</v>
      </c>
      <c r="S29" s="143" t="s">
        <v>2061</v>
      </c>
      <c r="T29" s="144"/>
      <c r="U29" s="144"/>
      <c r="V29" s="144"/>
      <c r="W29" s="144"/>
      <c r="X29" s="144"/>
      <c r="Y29" s="144">
        <v>14</v>
      </c>
      <c r="Z29" s="228">
        <f>+IF(F29=DATOS!BL$4,'2. ANALISIS DEL RIESGO'!Y29,AVERAGE(AVERAGE('2. ANALISIS DEL RIESGO'!T29:X29),'2. ANALISIS DEL RIESGO'!Y29))</f>
        <v>14</v>
      </c>
      <c r="AA29" s="69"/>
      <c r="AB29" s="274" t="str">
        <f>IF(F29="","",IF(F29=DATOS!$BL$4,IF(Z29&gt;=12,DATOS!$AW$6,IF(Z29&gt;=6,DATOS!$AW$5,IF(Z29&gt;=1,DATOS!$AW$4,""))),IF(Z29&gt;4,DATOS!$AW$6,IF(Z29&gt;3,DATOS!$AW$5,IF(Z29&gt;2,DATOS!$AW$4,IF(Z29&gt;1,DATOS!$AW$3,IF(Z29&gt;0,DATOS!$AW$2,"")))))))</f>
        <v>CATASTROFICO</v>
      </c>
      <c r="AC29" s="68"/>
      <c r="AD29" s="206">
        <f>IF(F29=DATOS!$BL$4,VLOOKUP(AB29,Tabla44C,2,0),VLOOKUP(AB29,Tabla44[],2,0))</f>
        <v>3</v>
      </c>
      <c r="AE29" s="296" t="str">
        <f>IF(OR(P29="",S29=""),"",IF(F29=DATOS!$BL$4,INDEX(MATRIZ_RIESGOS_CORRUPCION,'2. ANALISIS DEL RIESGO'!R29,'2. ANALISIS DEL RIESGO'!AD29),INDEX(MATRIZ_RIESGOS,'2. ANALISIS DEL RIESGO'!R29,'2. ANALISIS DEL RIESGO'!AD29)))</f>
        <v>EXTREMA 80</v>
      </c>
      <c r="AF29" s="240" t="str">
        <f t="shared" ref="AF29:AF32" si="23">N29</f>
        <v>PP3+</v>
      </c>
      <c r="AG29" s="240">
        <f>IFERROR(IF(F29=DATOS!$BL$4,INDEX(DATOS!$BD$26:$BF$30,'2. ANALISIS DEL RIESGO'!R29,'2. ANALISIS DEL RIESGO'!AD29),INDEX(DATOS!$BD$12:$BH$16,'2. ANALISIS DEL RIESGO'!R29,'2. ANALISIS DEL RIESGO'!AD29)),"")</f>
        <v>37</v>
      </c>
      <c r="AH29" s="68"/>
      <c r="AI29" s="295" t="str">
        <f>concatenateif(Tabla46[ID RIESGO],N29,Tabla46[Nombre del Control],CHAR(10))</f>
        <v>Seguimiento a los esquemas de control de entrega de AAVN establecidos.
Seguimiento a la entrega de AAVN a los usuarios.
Seguimiento a la entrega de AAVN a los usuarios.
Generar reporte con alertas o insumos al supervisor del contrato respecto de la verificación de entrega de los AAVN a los usuarios desde la UDS.</v>
      </c>
      <c r="AJ29" s="69"/>
      <c r="AK29" s="277">
        <f>IFERROR(IF(AVERAGEIFS(Tabla46[SOLIDEZ INDIVIDUAL DE CADA CONTROL],Tabla46[ID RIESGO],N29)=0,"",AVERAGEIFS(Tabla46[SOLIDEZ INDIVIDUAL DE CADA CONTROL],Tabla46[ID RIESGO],N29)),"")</f>
        <v>100</v>
      </c>
      <c r="AL29" s="69"/>
      <c r="AM29" s="278" t="str">
        <f>IF(OR(AK29="",ISTEXT(AK29)),"",IF(AK29=100,DATOS!$AR$79,IF(AK29&gt;=50,DATOS!$AR$80,DATOS!$AR$81)))</f>
        <v>FUERTE</v>
      </c>
      <c r="AN29" s="229"/>
      <c r="AO29" s="279" t="str">
        <f>IF(AM29="","",VLOOKUP(AM29,DATOS!$AR$79:$AS$81,2,0))</f>
        <v>El conjunto de controles mitiga el riesgo asociado y no requieren de acciones adicionales para su tratamiento.</v>
      </c>
      <c r="AP29" s="199"/>
      <c r="AQ29" s="104" t="s">
        <v>1714</v>
      </c>
      <c r="AR29" s="78"/>
      <c r="AS29" s="241" t="s">
        <v>1715</v>
      </c>
      <c r="AT29" s="68"/>
      <c r="AU29" s="230">
        <f t="shared" ref="AU29" si="24">IFERROR(MIN(IF(AQ29="","",IF(AND(AQ29="Directamente",AM29="FUERTE"),MIN(R29+2,5),IF(AND(AQ29="Directamente",AM29="MODERADO"),MIN(R29+1,5),R29))),5),"")</f>
        <v>4</v>
      </c>
      <c r="AV29" s="231">
        <f t="shared" ref="AV29" si="25">IFERROR(MIN(IF(AS29="","",IF(AND(AS29="Directamente",AM29="FUERTE"),MAX(AD29-2,1),IF(AND(AS29="Indirectamente",AM29="FUERTE"),MAX(AD29-1,1),IF(AND(AS29="Directamente",AM29="MODERADO"),MAX(AD29-1,1),AD29)))),5),"")</f>
        <v>3</v>
      </c>
      <c r="AW29" s="296" t="str">
        <f>IF(OR(AU29="",AV29=""),"",IF(F29=DATOS!$BL$4,INDEX(MATRIZ_RIESGOS_CORRUPCION,'2. ANALISIS DEL RIESGO'!AU29,'2. ANALISIS DEL RIESGO'!AV29),INDEX(MATRIZ_RIESGOS,'2. ANALISIS DEL RIESGO'!AU29,'2. ANALISIS DEL RIESGO'!AV29)))</f>
        <v>EXTREMA 40</v>
      </c>
      <c r="AX29" s="29" t="str">
        <f t="shared" ref="AX29" si="26">N29</f>
        <v>PP3+</v>
      </c>
      <c r="AY29" s="76">
        <f>IFERROR(IF(F29=DATOS!$BL$4,INDEX(DATOS!$BD$26:$BF$30,'2. ANALISIS DEL RIESGO'!AU29,'2. ANALISIS DEL RIESGO'!AV29),INDEX(DATOS!$BD$12:$BH$16,'2. ANALISIS DEL RIESGO'!AU29,'2. ANALISIS DEL RIESGO'!AV29)),"")</f>
        <v>39</v>
      </c>
      <c r="AZ29" s="6"/>
    </row>
    <row r="30" spans="1:52" s="73" customFormat="1" ht="63.75" x14ac:dyDescent="0.25">
      <c r="A30" s="5"/>
      <c r="B30" s="2"/>
      <c r="C30" s="2"/>
      <c r="D30" s="59"/>
      <c r="E30" s="4"/>
      <c r="F30" s="238" t="str">
        <f>+IF('1. IDENTIFICACION DEL RIESGO'!F42="","",'1. IDENTIFICACION DEL RIESGO'!F42)</f>
        <v>Eje de Calidad (Corrupción)</v>
      </c>
      <c r="G30" s="105"/>
      <c r="H30" s="676" t="str">
        <f>+IF('1. IDENTIFICACION DEL RIESGO'!H42="","",'1. IDENTIFICACION DEL RIESGO'!H42)</f>
        <v>Servicios Administrativos</v>
      </c>
      <c r="I30" s="677"/>
      <c r="J30" s="99"/>
      <c r="K30" s="72"/>
      <c r="L30" s="275" t="str">
        <f>+IF('1. IDENTIFICACION DEL RIESGO'!O42="","",'1. IDENTIFICACION DEL RIESGO'!O42)</f>
        <v>Posibilidad de manipulación o sustracción de información en los archivos centrales con fines particulares.</v>
      </c>
      <c r="M30" s="100"/>
      <c r="N30" s="276" t="str">
        <f>+IF('1. IDENTIFICACION DEL RIESGO'!AB42="","",'1. IDENTIFICACION DEL RIESGO'!AB42)</f>
        <v>SA5+</v>
      </c>
      <c r="O30" s="81"/>
      <c r="P30" s="239" t="s">
        <v>1095</v>
      </c>
      <c r="Q30" s="69"/>
      <c r="R30" s="105">
        <f>IF(F30=DATOS!BL$4,VLOOKUP(P30,Tabla42C,2,0),VLOOKUP(P30,Tabla42[],2,0))</f>
        <v>4</v>
      </c>
      <c r="S30" s="143" t="s">
        <v>2101</v>
      </c>
      <c r="T30" s="144"/>
      <c r="U30" s="144"/>
      <c r="V30" s="144"/>
      <c r="W30" s="144"/>
      <c r="X30" s="144"/>
      <c r="Y30" s="144">
        <v>6</v>
      </c>
      <c r="Z30" s="228">
        <f>+IF(F30=DATOS!BL$4,'2. ANALISIS DEL RIESGO'!Y30,AVERAGE(AVERAGE('2. ANALISIS DEL RIESGO'!T30:X30),'2. ANALISIS DEL RIESGO'!Y30))</f>
        <v>6</v>
      </c>
      <c r="AA30" s="69"/>
      <c r="AB30" s="274" t="str">
        <f>IF(F30="","",IF(F30=DATOS!$BL$4,IF(Z30&gt;=12,DATOS!$AW$6,IF(Z30&gt;=6,DATOS!$AW$5,IF(Z30&gt;=1,DATOS!$AW$4,""))),IF(Z30&gt;4,DATOS!$AW$6,IF(Z30&gt;3,DATOS!$AW$5,IF(Z30&gt;2,DATOS!$AW$4,IF(Z30&gt;1,DATOS!$AW$3,IF(Z30&gt;0,DATOS!$AW$2,"")))))))</f>
        <v>MAYOR</v>
      </c>
      <c r="AC30" s="68"/>
      <c r="AD30" s="206">
        <f>IF(F30=DATOS!$BL$4,VLOOKUP(AB30,Tabla44C,2,0),VLOOKUP(AB30,Tabla44[],2,0))</f>
        <v>2</v>
      </c>
      <c r="AE30" s="296" t="str">
        <f>IF(OR(P30="",S30=""),"",IF(F30=DATOS!$BL$4,INDEX(MATRIZ_RIESGOS_CORRUPCION,'2. ANALISIS DEL RIESGO'!R30,'2. ANALISIS DEL RIESGO'!AD30),INDEX(MATRIZ_RIESGOS,'2. ANALISIS DEL RIESGO'!R30,'2. ANALISIS DEL RIESGO'!AD30)))</f>
        <v>ALTA 20</v>
      </c>
      <c r="AF30" s="240" t="str">
        <f t="shared" si="23"/>
        <v>SA5+</v>
      </c>
      <c r="AG30" s="240">
        <f>IFERROR(IF(F30=DATOS!$BL$4,INDEX(DATOS!$BD$26:$BF$30,'2. ANALISIS DEL RIESGO'!R30,'2. ANALISIS DEL RIESGO'!AD30),INDEX(DATOS!$BD$12:$BH$16,'2. ANALISIS DEL RIESGO'!R30,'2. ANALISIS DEL RIESGO'!AD30)),"")</f>
        <v>34</v>
      </c>
      <c r="AH30" s="68"/>
      <c r="AI30" s="295" t="str">
        <f>concatenateif(Tabla46[ID RIESGO],N30,Tabla46[Nombre del Control],CHAR(10))</f>
        <v>Verificar que el ingreso a los archivos centrales se realice por personal autorizado.</v>
      </c>
      <c r="AJ30" s="69"/>
      <c r="AK30" s="277">
        <f>IFERROR(IF(AVERAGEIFS(Tabla46[SOLIDEZ INDIVIDUAL DE CADA CONTROL],Tabla46[ID RIESGO],N30)=0,"",AVERAGEIFS(Tabla46[SOLIDEZ INDIVIDUAL DE CADA CONTROL],Tabla46[ID RIESGO],N30)),"")</f>
        <v>100</v>
      </c>
      <c r="AL30" s="69"/>
      <c r="AM30" s="278" t="str">
        <f>IF(OR(AK30="",ISTEXT(AK30)),"",IF(AK30=100,DATOS!$AR$79,IF(AK30&gt;=50,DATOS!$AR$80,DATOS!$AR$81)))</f>
        <v>FUERTE</v>
      </c>
      <c r="AN30" s="229"/>
      <c r="AO30" s="279" t="str">
        <f>IF(AM30="","",VLOOKUP(AM30,DATOS!$AR$79:$AS$81,2,0))</f>
        <v>El conjunto de controles mitiga el riesgo asociado y no requieren de acciones adicionales para su tratamiento.</v>
      </c>
      <c r="AP30" s="199"/>
      <c r="AQ30" s="104" t="s">
        <v>1714</v>
      </c>
      <c r="AR30" s="78"/>
      <c r="AS30" s="241" t="s">
        <v>1715</v>
      </c>
      <c r="AT30" s="68"/>
      <c r="AU30" s="230">
        <f t="shared" ref="AU30:AU32" si="27">IFERROR(MIN(IF(AQ30="","",IF(AND(AQ30="Directamente",AM30="FUERTE"),MIN(R30+2,5),IF(AND(AQ30="Directamente",AM30="MODERADO"),MIN(R30+1,5),R30))),5),"")</f>
        <v>5</v>
      </c>
      <c r="AV30" s="231">
        <f t="shared" ref="AV30:AV32" si="28">IFERROR(MIN(IF(AS30="","",IF(AND(AS30="Directamente",AM30="FUERTE"),MAX(AD30-2,1),IF(AND(AS30="Indirectamente",AM30="FUERTE"),MAX(AD30-1,1),IF(AND(AS30="Directamente",AM30="MODERADO"),MAX(AD30-1,1),AD30)))),5),"")</f>
        <v>2</v>
      </c>
      <c r="AW30" s="296" t="str">
        <f>IF(OR(AU30="",AV30=""),"",IF(F30=DATOS!$BL$4,INDEX(MATRIZ_RIESGOS_CORRUPCION,'2. ANALISIS DEL RIESGO'!AU30,'2. ANALISIS DEL RIESGO'!AV30),INDEX(MATRIZ_RIESGOS,'2. ANALISIS DEL RIESGO'!AU30,'2. ANALISIS DEL RIESGO'!AV30)))</f>
        <v>ALTA 10</v>
      </c>
      <c r="AX30" s="29" t="str">
        <f t="shared" ref="AX30:AX32" si="29">N30</f>
        <v>SA5+</v>
      </c>
      <c r="AY30" s="76">
        <f>IFERROR(IF(F30=DATOS!$BL$4,INDEX(DATOS!$BD$26:$BF$30,'2. ANALISIS DEL RIESGO'!AU30,'2. ANALISIS DEL RIESGO'!AV30),INDEX(DATOS!$BD$12:$BH$16,'2. ANALISIS DEL RIESGO'!AU30,'2. ANALISIS DEL RIESGO'!AV30)),"")</f>
        <v>35</v>
      </c>
      <c r="AZ30" s="6"/>
    </row>
    <row r="31" spans="1:52" s="73" customFormat="1" ht="93.75" customHeight="1" x14ac:dyDescent="0.25">
      <c r="A31" s="5"/>
      <c r="B31" s="2"/>
      <c r="C31" s="2"/>
      <c r="D31" s="59"/>
      <c r="E31" s="4"/>
      <c r="F31" s="238" t="str">
        <f>+IF('1. IDENTIFICACION DEL RIESGO'!F43="","",'1. IDENTIFICACION DEL RIESGO'!F43)</f>
        <v>Eje de Calidad (Corrupción)</v>
      </c>
      <c r="G31" s="105"/>
      <c r="H31" s="676" t="str">
        <f>+IF('1. IDENTIFICACION DEL RIESGO'!H43="","",'1. IDENTIFICACION DEL RIESGO'!H43)</f>
        <v>Inspección, Vigilancia y Control</v>
      </c>
      <c r="I31" s="677"/>
      <c r="J31" s="99"/>
      <c r="K31" s="72"/>
      <c r="L31" s="275" t="str">
        <f>+IF('1. IDENTIFICACION DEL RIESGO'!O43="","",'1. IDENTIFICACION DEL RIESGO'!O43)</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M31" s="100"/>
      <c r="N31" s="276" t="str">
        <f>+IF('1. IDENTIFICACION DEL RIESGO'!AB43="","",'1. IDENTIFICACION DEL RIESGO'!AB43)</f>
        <v>IV1+</v>
      </c>
      <c r="O31" s="81"/>
      <c r="P31" s="239" t="s">
        <v>1611</v>
      </c>
      <c r="Q31" s="69"/>
      <c r="R31" s="105">
        <f>IF(F31=DATOS!BL$4,VLOOKUP(P31,Tabla42C,2,0),VLOOKUP(P31,Tabla42[],2,0))</f>
        <v>5</v>
      </c>
      <c r="S31" s="143" t="s">
        <v>2179</v>
      </c>
      <c r="T31" s="144"/>
      <c r="U31" s="144"/>
      <c r="V31" s="144"/>
      <c r="W31" s="144"/>
      <c r="X31" s="144"/>
      <c r="Y31" s="144">
        <v>11</v>
      </c>
      <c r="Z31" s="228">
        <f>+IF(F31=DATOS!BL$4,'2. ANALISIS DEL RIESGO'!Y31,AVERAGE(AVERAGE('2. ANALISIS DEL RIESGO'!T31:X31),'2. ANALISIS DEL RIESGO'!Y31))</f>
        <v>11</v>
      </c>
      <c r="AA31" s="69"/>
      <c r="AB31" s="274" t="str">
        <f>IF(F31="","",IF(F31=DATOS!$BL$4,IF(Z31&gt;=12,DATOS!$AW$6,IF(Z31&gt;=6,DATOS!$AW$5,IF(Z31&gt;=1,DATOS!$AW$4,""))),IF(Z31&gt;4,DATOS!$AW$6,IF(Z31&gt;3,DATOS!$AW$5,IF(Z31&gt;2,DATOS!$AW$4,IF(Z31&gt;1,DATOS!$AW$3,IF(Z31&gt;0,DATOS!$AW$2,"")))))))</f>
        <v>MAYOR</v>
      </c>
      <c r="AC31" s="68"/>
      <c r="AD31" s="206">
        <f>IF(F31=DATOS!$BL$4,VLOOKUP(AB31,Tabla44C,2,0),VLOOKUP(AB31,Tabla44[],2,0))</f>
        <v>2</v>
      </c>
      <c r="AE31" s="296" t="str">
        <f>IF(OR(P31="",S31=""),"",IF(F31=DATOS!$BL$4,INDEX(MATRIZ_RIESGOS_CORRUPCION,'2. ANALISIS DEL RIESGO'!R31,'2. ANALISIS DEL RIESGO'!AD31),INDEX(MATRIZ_RIESGOS,'2. ANALISIS DEL RIESGO'!R31,'2. ANALISIS DEL RIESGO'!AD31)))</f>
        <v>ALTA 10</v>
      </c>
      <c r="AF31" s="240" t="str">
        <f t="shared" si="23"/>
        <v>IV1+</v>
      </c>
      <c r="AG31" s="240">
        <f>IFERROR(IF(F31=DATOS!$BL$4,INDEX(DATOS!$BD$26:$BF$30,'2. ANALISIS DEL RIESGO'!R31,'2. ANALISIS DEL RIESGO'!AD31),INDEX(DATOS!$BD$12:$BH$16,'2. ANALISIS DEL RIESGO'!R31,'2. ANALISIS DEL RIESGO'!AD31)),"")</f>
        <v>35</v>
      </c>
      <c r="AH31" s="68"/>
      <c r="AI31" s="295" t="str">
        <f>concatenateif(Tabla46[ID RIESGO],N31,Tabla46[Nombre del Control],CHAR(10))</f>
        <v>Seguimiento al vencimiento de las licencias de funcionamiento.
Alertas oportunas a las direcciones regionales sobre vencimiento de licencias.
Ejecutar plan de trabajo con regionales aleatorias en el tema de Licencias de Funcionamiento
Revisiones y avales periodicos de licencias de funcionamiento previos a procesos contractuales.</v>
      </c>
      <c r="AJ31" s="69"/>
      <c r="AK31" s="277">
        <f>IFERROR(IF(AVERAGEIFS(Tabla46[SOLIDEZ INDIVIDUAL DE CADA CONTROL],Tabla46[ID RIESGO],N31)=0,"",AVERAGEIFS(Tabla46[SOLIDEZ INDIVIDUAL DE CADA CONTROL],Tabla46[ID RIESGO],N31)),"")</f>
        <v>100</v>
      </c>
      <c r="AL31" s="69"/>
      <c r="AM31" s="278" t="str">
        <f>IF(OR(AK31="",ISTEXT(AK31)),"",IF(AK31=100,DATOS!$AR$79,IF(AK31&gt;=50,DATOS!$AR$80,DATOS!$AR$81)))</f>
        <v>FUERTE</v>
      </c>
      <c r="AN31" s="229"/>
      <c r="AO31" s="279" t="str">
        <f>IF(AM31="","",VLOOKUP(AM31,DATOS!$AR$79:$AS$81,2,0))</f>
        <v>El conjunto de controles mitiga el riesgo asociado y no requieren de acciones adicionales para su tratamiento.</v>
      </c>
      <c r="AP31" s="199"/>
      <c r="AQ31" s="104" t="s">
        <v>1714</v>
      </c>
      <c r="AR31" s="78"/>
      <c r="AS31" s="241" t="s">
        <v>1715</v>
      </c>
      <c r="AT31" s="68"/>
      <c r="AU31" s="230">
        <f t="shared" si="27"/>
        <v>5</v>
      </c>
      <c r="AV31" s="231">
        <f t="shared" si="28"/>
        <v>2</v>
      </c>
      <c r="AW31" s="296" t="str">
        <f>IF(OR(AU31="",AV31=""),"",IF(F31=DATOS!$BL$4,INDEX(MATRIZ_RIESGOS_CORRUPCION,'2. ANALISIS DEL RIESGO'!AU31,'2. ANALISIS DEL RIESGO'!AV31),INDEX(MATRIZ_RIESGOS,'2. ANALISIS DEL RIESGO'!AU31,'2. ANALISIS DEL RIESGO'!AV31)))</f>
        <v>ALTA 10</v>
      </c>
      <c r="AX31" s="29" t="str">
        <f t="shared" si="29"/>
        <v>IV1+</v>
      </c>
      <c r="AY31" s="76">
        <f>IFERROR(IF(F31=DATOS!$BL$4,INDEX(DATOS!$BD$26:$BF$30,'2. ANALISIS DEL RIESGO'!AU31,'2. ANALISIS DEL RIESGO'!AV31),INDEX(DATOS!$BD$12:$BH$16,'2. ANALISIS DEL RIESGO'!AU31,'2. ANALISIS DEL RIESGO'!AV31)),"")</f>
        <v>35</v>
      </c>
      <c r="AZ31" s="6"/>
    </row>
    <row r="32" spans="1:52" s="73" customFormat="1" ht="63.75" x14ac:dyDescent="0.25">
      <c r="A32" s="5"/>
      <c r="B32" s="2"/>
      <c r="C32" s="2"/>
      <c r="D32" s="59"/>
      <c r="E32" s="4"/>
      <c r="F32" s="238" t="str">
        <f>+IF('1. IDENTIFICACION DEL RIESGO'!F44="","",'1. IDENTIFICACION DEL RIESGO'!F44)</f>
        <v>Eje de Calidad (Corrupción)</v>
      </c>
      <c r="G32" s="105"/>
      <c r="H32" s="676" t="str">
        <f>+IF('1. IDENTIFICACION DEL RIESGO'!H44="","",'1. IDENTIFICACION DEL RIESGO'!H44)</f>
        <v>Monitoreo y Seguimiento a la Gestión</v>
      </c>
      <c r="I32" s="677"/>
      <c r="J32" s="99"/>
      <c r="K32" s="72"/>
      <c r="L32" s="275" t="str">
        <f>+IF('1. IDENTIFICACION DEL RIESGO'!O44="","",'1. IDENTIFICACION DEL RIESGO'!O44)</f>
        <v xml:space="preserve">Alteración en SIMEI de los datos reportados de la gestión institucional del ICBF. </v>
      </c>
      <c r="M32" s="100"/>
      <c r="N32" s="276" t="str">
        <f>+IF('1. IDENTIFICACION DEL RIESGO'!AB44="","",'1. IDENTIFICACION DEL RIESGO'!AB44)</f>
        <v>MS2+</v>
      </c>
      <c r="O32" s="81"/>
      <c r="P32" s="239" t="s">
        <v>1095</v>
      </c>
      <c r="Q32" s="69"/>
      <c r="R32" s="105">
        <f>IF(F32=DATOS!BL$4,VLOOKUP(P32,Tabla42C,2,0),VLOOKUP(P32,Tabla42[],2,0))</f>
        <v>4</v>
      </c>
      <c r="S32" s="143" t="s">
        <v>2157</v>
      </c>
      <c r="T32" s="144"/>
      <c r="U32" s="144"/>
      <c r="V32" s="144"/>
      <c r="W32" s="144"/>
      <c r="X32" s="144"/>
      <c r="Y32" s="144">
        <v>6</v>
      </c>
      <c r="Z32" s="228">
        <f>+IF(F32=DATOS!BL$4,'2. ANALISIS DEL RIESGO'!Y32,AVERAGE(AVERAGE('2. ANALISIS DEL RIESGO'!T32:X32),'2. ANALISIS DEL RIESGO'!Y32))</f>
        <v>6</v>
      </c>
      <c r="AA32" s="69"/>
      <c r="AB32" s="274" t="str">
        <f>IF(F32="","",IF(F32=DATOS!$BL$4,IF(Z32&gt;=12,DATOS!$AW$6,IF(Z32&gt;=6,DATOS!$AW$5,IF(Z32&gt;=1,DATOS!$AW$4,""))),IF(Z32&gt;4,DATOS!$AW$6,IF(Z32&gt;3,DATOS!$AW$5,IF(Z32&gt;2,DATOS!$AW$4,IF(Z32&gt;1,DATOS!$AW$3,IF(Z32&gt;0,DATOS!$AW$2,"")))))))</f>
        <v>MAYOR</v>
      </c>
      <c r="AC32" s="68"/>
      <c r="AD32" s="206">
        <f>IF(F32=DATOS!$BL$4,VLOOKUP(AB32,Tabla44C,2,0),VLOOKUP(AB32,Tabla44[],2,0))</f>
        <v>2</v>
      </c>
      <c r="AE32" s="296" t="str">
        <f>IF(OR(P32="",S32=""),"",IF(F32=DATOS!$BL$4,INDEX(MATRIZ_RIESGOS_CORRUPCION,'2. ANALISIS DEL RIESGO'!R32,'2. ANALISIS DEL RIESGO'!AD32),INDEX(MATRIZ_RIESGOS,'2. ANALISIS DEL RIESGO'!R32,'2. ANALISIS DEL RIESGO'!AD32)))</f>
        <v>ALTA 20</v>
      </c>
      <c r="AF32" s="240" t="str">
        <f t="shared" si="23"/>
        <v>MS2+</v>
      </c>
      <c r="AG32" s="240">
        <f>IFERROR(IF(F32=DATOS!$BL$4,INDEX(DATOS!$BD$26:$BF$30,'2. ANALISIS DEL RIESGO'!R32,'2. ANALISIS DEL RIESGO'!AD32),INDEX(DATOS!$BD$12:$BH$16,'2. ANALISIS DEL RIESGO'!R32,'2. ANALISIS DEL RIESGO'!AD32)),"")</f>
        <v>34</v>
      </c>
      <c r="AH32" s="68"/>
      <c r="AI32" s="295" t="str">
        <f>concatenateif(Tabla46[ID RIESGO],N32,Tabla46[Nombre del Control],CHAR(10))</f>
        <v>Realizar e implementar los desarrollos necesarios para   fortalecer la seguridad del Sistema Integral de Monitoreo y Evaluacion Institucional - SIMEI</v>
      </c>
      <c r="AJ32" s="69"/>
      <c r="AK32" s="277">
        <f>IFERROR(IF(AVERAGEIFS(Tabla46[SOLIDEZ INDIVIDUAL DE CADA CONTROL],Tabla46[ID RIESGO],N32)=0,"",AVERAGEIFS(Tabla46[SOLIDEZ INDIVIDUAL DE CADA CONTROL],Tabla46[ID RIESGO],N32)),"")</f>
        <v>100</v>
      </c>
      <c r="AL32" s="69"/>
      <c r="AM32" s="278" t="str">
        <f>IF(OR(AK32="",ISTEXT(AK32)),"",IF(AK32=100,DATOS!$AR$79,IF(AK32&gt;=50,DATOS!$AR$80,DATOS!$AR$81)))</f>
        <v>FUERTE</v>
      </c>
      <c r="AN32" s="229"/>
      <c r="AO32" s="279" t="str">
        <f>IF(AM32="","",VLOOKUP(AM32,DATOS!$AR$79:$AS$81,2,0))</f>
        <v>El conjunto de controles mitiga el riesgo asociado y no requieren de acciones adicionales para su tratamiento.</v>
      </c>
      <c r="AP32" s="199"/>
      <c r="AQ32" s="104" t="s">
        <v>1714</v>
      </c>
      <c r="AR32" s="78"/>
      <c r="AS32" s="241" t="s">
        <v>1715</v>
      </c>
      <c r="AT32" s="68"/>
      <c r="AU32" s="230">
        <f t="shared" si="27"/>
        <v>5</v>
      </c>
      <c r="AV32" s="231">
        <f t="shared" si="28"/>
        <v>2</v>
      </c>
      <c r="AW32" s="296" t="str">
        <f>IF(OR(AU32="",AV32=""),"",IF(F32=DATOS!$BL$4,INDEX(MATRIZ_RIESGOS_CORRUPCION,'2. ANALISIS DEL RIESGO'!AU32,'2. ANALISIS DEL RIESGO'!AV32),INDEX(MATRIZ_RIESGOS,'2. ANALISIS DEL RIESGO'!AU32,'2. ANALISIS DEL RIESGO'!AV32)))</f>
        <v>ALTA 10</v>
      </c>
      <c r="AX32" s="29" t="str">
        <f t="shared" si="29"/>
        <v>MS2+</v>
      </c>
      <c r="AY32" s="76">
        <f>IFERROR(IF(F32=DATOS!$BL$4,INDEX(DATOS!$BD$26:$BF$30,'2. ANALISIS DEL RIESGO'!AU32,'2. ANALISIS DEL RIESGO'!AV32),INDEX(DATOS!$BD$12:$BH$16,'2. ANALISIS DEL RIESGO'!AU32,'2. ANALISIS DEL RIESGO'!AV32)),"")</f>
        <v>35</v>
      </c>
      <c r="AZ32" s="6"/>
    </row>
    <row r="34" spans="2:49" s="196" customFormat="1" ht="34.5" customHeight="1" x14ac:dyDescent="0.25">
      <c r="B34" s="678" t="s">
        <v>1678</v>
      </c>
      <c r="C34" s="678"/>
      <c r="D34" s="678"/>
      <c r="E34" s="678"/>
      <c r="F34" s="678"/>
      <c r="G34" s="678"/>
      <c r="H34" s="678"/>
      <c r="I34" s="678"/>
      <c r="J34" s="678"/>
      <c r="K34" s="678"/>
      <c r="L34" s="678"/>
      <c r="M34" s="678"/>
      <c r="N34" s="678"/>
      <c r="O34" s="678"/>
      <c r="P34" s="678"/>
      <c r="Q34" s="678"/>
      <c r="R34" s="678"/>
      <c r="S34" s="678"/>
      <c r="T34" s="678"/>
      <c r="U34" s="678"/>
      <c r="V34" s="678"/>
      <c r="W34" s="678"/>
      <c r="X34" s="678"/>
      <c r="Y34" s="678"/>
      <c r="Z34" s="678"/>
      <c r="AA34" s="678"/>
      <c r="AB34" s="678"/>
      <c r="AC34" s="678"/>
      <c r="AD34" s="678"/>
      <c r="AE34" s="678"/>
      <c r="AF34" s="678"/>
      <c r="AG34" s="678"/>
      <c r="AH34" s="678"/>
      <c r="AI34" s="678"/>
      <c r="AJ34" s="678"/>
      <c r="AK34" s="678"/>
      <c r="AL34" s="678"/>
      <c r="AM34" s="678"/>
      <c r="AN34" s="678"/>
      <c r="AO34" s="678"/>
      <c r="AP34" s="678"/>
      <c r="AQ34" s="678"/>
      <c r="AR34" s="678"/>
      <c r="AS34" s="678"/>
      <c r="AT34" s="678"/>
      <c r="AU34" s="678"/>
      <c r="AV34" s="678"/>
      <c r="AW34" s="678"/>
    </row>
    <row r="66" spans="1:47" ht="12" customHeight="1" x14ac:dyDescent="0.25"/>
    <row r="67" spans="1:47" ht="12" customHeight="1" x14ac:dyDescent="0.25"/>
    <row r="68" spans="1:47" ht="12" customHeight="1" x14ac:dyDescent="0.25"/>
    <row r="69" spans="1:47" s="196" customFormat="1" x14ac:dyDescent="0.25">
      <c r="A69" s="74"/>
      <c r="D69" s="197"/>
      <c r="F69" s="308"/>
      <c r="H69" s="308"/>
      <c r="I69" s="308"/>
      <c r="L69" s="203"/>
      <c r="AM69" s="204"/>
      <c r="AN69" s="204"/>
      <c r="AO69" s="204"/>
      <c r="AP69" s="204"/>
      <c r="AU69" s="205"/>
    </row>
    <row r="70" spans="1:47" s="196" customFormat="1" x14ac:dyDescent="0.25">
      <c r="D70" s="197"/>
      <c r="F70" s="308"/>
      <c r="H70" s="308"/>
      <c r="I70" s="308"/>
      <c r="L70" s="203"/>
      <c r="AM70" s="204"/>
      <c r="AN70" s="204"/>
      <c r="AO70" s="204"/>
      <c r="AP70" s="204"/>
      <c r="AU70" s="205"/>
    </row>
    <row r="71" spans="1:47" s="196" customFormat="1" x14ac:dyDescent="0.25">
      <c r="D71" s="197"/>
      <c r="F71" s="308"/>
      <c r="H71" s="308"/>
      <c r="I71" s="308"/>
      <c r="L71" s="203"/>
      <c r="AM71" s="204"/>
      <c r="AN71" s="204"/>
      <c r="AO71" s="204"/>
      <c r="AP71" s="204"/>
      <c r="AU71" s="205"/>
    </row>
    <row r="72" spans="1:47" s="196" customFormat="1" x14ac:dyDescent="0.25">
      <c r="D72" s="197"/>
      <c r="F72" s="308"/>
      <c r="H72" s="308"/>
      <c r="I72" s="308"/>
      <c r="L72" s="203"/>
      <c r="AM72" s="204"/>
      <c r="AN72" s="204"/>
      <c r="AO72" s="204"/>
      <c r="AP72" s="204"/>
      <c r="AU72" s="205"/>
    </row>
    <row r="73" spans="1:47" s="196" customFormat="1" x14ac:dyDescent="0.25">
      <c r="D73" s="197"/>
      <c r="F73" s="308"/>
      <c r="H73" s="308"/>
      <c r="I73" s="308"/>
      <c r="L73" s="203"/>
      <c r="AM73" s="204"/>
      <c r="AN73" s="204"/>
      <c r="AO73" s="204"/>
      <c r="AP73" s="204"/>
      <c r="AU73" s="205"/>
    </row>
    <row r="74" spans="1:47" s="196" customFormat="1" x14ac:dyDescent="0.25">
      <c r="D74" s="197"/>
      <c r="F74" s="308"/>
      <c r="H74" s="308"/>
      <c r="I74" s="308"/>
      <c r="L74" s="203"/>
      <c r="AM74" s="204"/>
      <c r="AN74" s="204"/>
      <c r="AO74" s="204"/>
      <c r="AP74" s="204"/>
      <c r="AU74" s="205"/>
    </row>
    <row r="75" spans="1:47" s="196" customFormat="1" x14ac:dyDescent="0.25">
      <c r="D75" s="197"/>
      <c r="F75" s="308"/>
      <c r="H75" s="308"/>
      <c r="I75" s="308"/>
      <c r="L75" s="203"/>
      <c r="AM75" s="204"/>
      <c r="AN75" s="204"/>
      <c r="AO75" s="204"/>
      <c r="AP75" s="204"/>
      <c r="AU75" s="205"/>
    </row>
    <row r="76" spans="1:47" s="196" customFormat="1" x14ac:dyDescent="0.25">
      <c r="D76" s="197"/>
      <c r="F76" s="308"/>
      <c r="H76" s="308"/>
      <c r="I76" s="308"/>
      <c r="L76" s="203"/>
      <c r="AM76" s="204"/>
      <c r="AN76" s="204"/>
      <c r="AO76" s="204"/>
      <c r="AP76" s="204"/>
      <c r="AU76" s="205"/>
    </row>
    <row r="77" spans="1:47" s="196" customFormat="1" x14ac:dyDescent="0.25">
      <c r="D77" s="197"/>
      <c r="F77" s="308"/>
      <c r="H77" s="308"/>
      <c r="I77" s="308"/>
      <c r="L77" s="203"/>
      <c r="AM77" s="204"/>
      <c r="AN77" s="204"/>
      <c r="AO77" s="204"/>
      <c r="AP77" s="204"/>
      <c r="AU77" s="205"/>
    </row>
    <row r="78" spans="1:47" s="196" customFormat="1" x14ac:dyDescent="0.25">
      <c r="D78" s="197"/>
      <c r="F78" s="308"/>
      <c r="H78" s="308"/>
      <c r="I78" s="308"/>
      <c r="L78" s="203"/>
      <c r="AM78" s="204"/>
      <c r="AN78" s="204"/>
      <c r="AO78" s="204"/>
      <c r="AP78" s="204"/>
      <c r="AU78" s="205"/>
    </row>
    <row r="79" spans="1:47" s="196" customFormat="1" x14ac:dyDescent="0.25">
      <c r="D79" s="197"/>
      <c r="F79" s="308"/>
      <c r="H79" s="308"/>
      <c r="I79" s="308"/>
      <c r="L79" s="203"/>
      <c r="AM79" s="204"/>
      <c r="AN79" s="204"/>
      <c r="AO79" s="204"/>
      <c r="AP79" s="204"/>
      <c r="AU79" s="205"/>
    </row>
    <row r="80" spans="1:47" s="196" customFormat="1" x14ac:dyDescent="0.25">
      <c r="D80" s="197"/>
      <c r="F80" s="308"/>
      <c r="H80" s="308"/>
      <c r="I80" s="308"/>
      <c r="L80" s="203"/>
      <c r="AM80" s="204"/>
      <c r="AN80" s="204"/>
      <c r="AO80" s="204"/>
      <c r="AP80" s="204"/>
      <c r="AU80" s="205"/>
    </row>
    <row r="81" spans="4:47" s="196" customFormat="1" x14ac:dyDescent="0.25">
      <c r="D81" s="197"/>
      <c r="F81" s="308"/>
      <c r="H81" s="308"/>
      <c r="I81" s="308"/>
      <c r="L81" s="203"/>
      <c r="AM81" s="204"/>
      <c r="AN81" s="204"/>
      <c r="AO81" s="204"/>
      <c r="AP81" s="204"/>
      <c r="AU81" s="205"/>
    </row>
    <row r="82" spans="4:47" s="196" customFormat="1" x14ac:dyDescent="0.25">
      <c r="D82" s="197"/>
      <c r="F82" s="308"/>
      <c r="H82" s="308"/>
      <c r="I82" s="308"/>
      <c r="L82" s="203"/>
      <c r="AM82" s="204"/>
      <c r="AN82" s="204"/>
      <c r="AO82" s="204"/>
      <c r="AP82" s="204"/>
      <c r="AU82" s="205"/>
    </row>
    <row r="83" spans="4:47" s="196" customFormat="1" x14ac:dyDescent="0.25">
      <c r="D83" s="197"/>
      <c r="F83" s="308"/>
      <c r="H83" s="308"/>
      <c r="I83" s="308"/>
      <c r="L83" s="203"/>
      <c r="AM83" s="204"/>
      <c r="AN83" s="204"/>
      <c r="AO83" s="204"/>
      <c r="AP83" s="204"/>
      <c r="AU83" s="205"/>
    </row>
    <row r="84" spans="4:47" s="196" customFormat="1" x14ac:dyDescent="0.25">
      <c r="D84" s="197"/>
      <c r="F84" s="308"/>
      <c r="H84" s="308"/>
      <c r="I84" s="308"/>
      <c r="L84" s="203"/>
      <c r="AM84" s="204"/>
      <c r="AN84" s="204"/>
      <c r="AO84" s="204"/>
      <c r="AP84" s="204"/>
      <c r="AU84" s="205"/>
    </row>
    <row r="85" spans="4:47" s="196" customFormat="1" x14ac:dyDescent="0.25">
      <c r="D85" s="197"/>
      <c r="F85" s="308"/>
      <c r="H85" s="308"/>
      <c r="I85" s="308"/>
      <c r="L85" s="203"/>
      <c r="AM85" s="204"/>
      <c r="AN85" s="204"/>
      <c r="AO85" s="204"/>
      <c r="AP85" s="204"/>
      <c r="AU85" s="205"/>
    </row>
    <row r="86" spans="4:47" s="196" customFormat="1" x14ac:dyDescent="0.25">
      <c r="D86" s="197"/>
      <c r="F86" s="308"/>
      <c r="H86" s="308"/>
      <c r="I86" s="308"/>
      <c r="L86" s="203"/>
      <c r="AM86" s="204"/>
      <c r="AN86" s="204"/>
      <c r="AO86" s="204"/>
      <c r="AP86" s="204"/>
      <c r="AU86" s="205"/>
    </row>
    <row r="87" spans="4:47" s="196" customFormat="1" x14ac:dyDescent="0.25">
      <c r="D87" s="197"/>
      <c r="F87" s="308"/>
      <c r="H87" s="308"/>
      <c r="I87" s="308"/>
      <c r="L87" s="203"/>
      <c r="AM87" s="204"/>
      <c r="AN87" s="204"/>
      <c r="AO87" s="204"/>
      <c r="AP87" s="204"/>
      <c r="AU87" s="205"/>
    </row>
    <row r="88" spans="4:47" s="196" customFormat="1" x14ac:dyDescent="0.25">
      <c r="D88" s="197"/>
      <c r="F88" s="308"/>
      <c r="H88" s="308"/>
      <c r="I88" s="308"/>
      <c r="L88" s="203"/>
      <c r="AM88" s="204"/>
      <c r="AN88" s="204"/>
      <c r="AO88" s="204"/>
      <c r="AP88" s="204"/>
      <c r="AU88" s="205"/>
    </row>
    <row r="89" spans="4:47" s="196" customFormat="1" x14ac:dyDescent="0.25">
      <c r="D89" s="197"/>
      <c r="F89" s="308"/>
      <c r="H89" s="308"/>
      <c r="I89" s="308"/>
      <c r="L89" s="203"/>
      <c r="AM89" s="204"/>
      <c r="AN89" s="204"/>
      <c r="AO89" s="204"/>
      <c r="AP89" s="204"/>
      <c r="AU89" s="205"/>
    </row>
    <row r="90" spans="4:47" s="196" customFormat="1" x14ac:dyDescent="0.25">
      <c r="D90" s="197"/>
      <c r="F90" s="308"/>
      <c r="H90" s="308"/>
      <c r="I90" s="308"/>
      <c r="L90" s="203"/>
      <c r="AM90" s="204"/>
      <c r="AN90" s="204"/>
      <c r="AO90" s="204"/>
      <c r="AP90" s="204"/>
      <c r="AU90" s="205"/>
    </row>
    <row r="91" spans="4:47" s="196" customFormat="1" x14ac:dyDescent="0.25">
      <c r="D91" s="197"/>
      <c r="F91" s="308"/>
      <c r="H91" s="308"/>
      <c r="I91" s="308"/>
      <c r="L91" s="203"/>
      <c r="AM91" s="204"/>
      <c r="AN91" s="204"/>
      <c r="AO91" s="204"/>
      <c r="AP91" s="204"/>
      <c r="AU91" s="205"/>
    </row>
    <row r="92" spans="4:47" s="196" customFormat="1" x14ac:dyDescent="0.25">
      <c r="D92" s="197"/>
      <c r="F92" s="308"/>
      <c r="H92" s="308"/>
      <c r="I92" s="308"/>
      <c r="L92" s="203"/>
      <c r="AM92" s="204"/>
      <c r="AN92" s="204"/>
      <c r="AO92" s="204"/>
      <c r="AP92" s="204"/>
      <c r="AU92" s="205"/>
    </row>
    <row r="93" spans="4:47" s="196" customFormat="1" x14ac:dyDescent="0.25">
      <c r="D93" s="197"/>
      <c r="F93" s="308"/>
      <c r="H93" s="308"/>
      <c r="I93" s="308"/>
      <c r="L93" s="203"/>
      <c r="AM93" s="204"/>
      <c r="AN93" s="204"/>
      <c r="AO93" s="204"/>
      <c r="AP93" s="204"/>
      <c r="AU93" s="205"/>
    </row>
    <row r="94" spans="4:47" s="196" customFormat="1" x14ac:dyDescent="0.25">
      <c r="D94" s="197"/>
      <c r="F94" s="308"/>
      <c r="H94" s="308"/>
      <c r="I94" s="308"/>
      <c r="L94" s="203"/>
      <c r="AM94" s="204"/>
      <c r="AN94" s="204"/>
      <c r="AO94" s="204"/>
      <c r="AP94" s="204"/>
      <c r="AU94" s="205"/>
    </row>
    <row r="95" spans="4:47" s="196" customFormat="1" x14ac:dyDescent="0.25">
      <c r="D95" s="197"/>
      <c r="F95" s="308"/>
      <c r="H95" s="308"/>
      <c r="I95" s="308"/>
      <c r="L95" s="203"/>
      <c r="AM95" s="204"/>
      <c r="AN95" s="204"/>
      <c r="AO95" s="204"/>
      <c r="AP95" s="204"/>
      <c r="AU95" s="205"/>
    </row>
    <row r="96" spans="4:47" s="196" customFormat="1" x14ac:dyDescent="0.25">
      <c r="D96" s="197"/>
      <c r="F96" s="308"/>
      <c r="H96" s="308"/>
      <c r="I96" s="308"/>
      <c r="L96" s="203"/>
      <c r="AM96" s="204"/>
      <c r="AN96" s="204"/>
      <c r="AO96" s="204"/>
      <c r="AP96" s="204"/>
      <c r="AU96" s="205"/>
    </row>
    <row r="97" spans="4:47" s="196" customFormat="1" x14ac:dyDescent="0.25">
      <c r="D97" s="197"/>
      <c r="F97" s="308"/>
      <c r="H97" s="308"/>
      <c r="I97" s="308"/>
      <c r="L97" s="203"/>
      <c r="AM97" s="204"/>
      <c r="AN97" s="204"/>
      <c r="AO97" s="204"/>
      <c r="AP97" s="204"/>
      <c r="AU97" s="205"/>
    </row>
    <row r="98" spans="4:47" s="196" customFormat="1" x14ac:dyDescent="0.25">
      <c r="D98" s="197"/>
      <c r="F98" s="308"/>
      <c r="H98" s="308"/>
      <c r="I98" s="308"/>
      <c r="L98" s="203"/>
      <c r="AM98" s="204"/>
      <c r="AN98" s="204"/>
      <c r="AO98" s="204"/>
      <c r="AP98" s="204"/>
      <c r="AU98" s="205"/>
    </row>
    <row r="99" spans="4:47" s="196" customFormat="1" x14ac:dyDescent="0.25">
      <c r="D99" s="197"/>
      <c r="F99" s="308"/>
      <c r="H99" s="308"/>
      <c r="I99" s="308"/>
      <c r="L99" s="203"/>
      <c r="AM99" s="204"/>
      <c r="AN99" s="204"/>
      <c r="AO99" s="204"/>
      <c r="AP99" s="204"/>
      <c r="AU99" s="205"/>
    </row>
    <row r="100" spans="4:47" s="196" customFormat="1" x14ac:dyDescent="0.25">
      <c r="D100" s="197"/>
      <c r="F100" s="308"/>
      <c r="H100" s="308"/>
      <c r="I100" s="308"/>
      <c r="L100" s="203"/>
      <c r="AM100" s="204"/>
      <c r="AN100" s="204"/>
      <c r="AO100" s="204"/>
      <c r="AP100" s="204"/>
      <c r="AU100" s="205"/>
    </row>
    <row r="101" spans="4:47" s="196" customFormat="1" x14ac:dyDescent="0.25">
      <c r="D101" s="197"/>
      <c r="F101" s="308"/>
      <c r="H101" s="308"/>
      <c r="I101" s="308"/>
      <c r="L101" s="203"/>
      <c r="AM101" s="204"/>
      <c r="AN101" s="204"/>
      <c r="AO101" s="204"/>
      <c r="AP101" s="204"/>
      <c r="AU101" s="205"/>
    </row>
    <row r="102" spans="4:47" s="196" customFormat="1" x14ac:dyDescent="0.25">
      <c r="D102" s="197"/>
      <c r="F102" s="308"/>
      <c r="H102" s="308"/>
      <c r="I102" s="308"/>
      <c r="L102" s="203"/>
      <c r="AM102" s="204"/>
      <c r="AN102" s="204"/>
      <c r="AO102" s="204"/>
      <c r="AP102" s="204"/>
      <c r="AU102" s="205"/>
    </row>
    <row r="103" spans="4:47" s="196" customFormat="1" x14ac:dyDescent="0.25">
      <c r="D103" s="197"/>
      <c r="F103" s="308"/>
      <c r="H103" s="308"/>
      <c r="I103" s="308"/>
      <c r="L103" s="203"/>
      <c r="AM103" s="204"/>
      <c r="AN103" s="204"/>
      <c r="AO103" s="204"/>
      <c r="AP103" s="204"/>
      <c r="AU103" s="205"/>
    </row>
    <row r="104" spans="4:47" s="196" customFormat="1" x14ac:dyDescent="0.25">
      <c r="D104" s="197"/>
      <c r="F104" s="308"/>
      <c r="H104" s="308"/>
      <c r="I104" s="308"/>
      <c r="L104" s="203"/>
      <c r="AM104" s="204"/>
      <c r="AN104" s="204"/>
      <c r="AO104" s="204"/>
      <c r="AP104" s="204"/>
      <c r="AU104" s="205"/>
    </row>
    <row r="105" spans="4:47" s="196" customFormat="1" x14ac:dyDescent="0.25">
      <c r="D105" s="197"/>
      <c r="F105" s="308"/>
      <c r="H105" s="308"/>
      <c r="I105" s="308"/>
      <c r="L105" s="203"/>
      <c r="AM105" s="204"/>
      <c r="AN105" s="204"/>
      <c r="AO105" s="204"/>
      <c r="AP105" s="204"/>
      <c r="AU105" s="205"/>
    </row>
    <row r="106" spans="4:47" s="196" customFormat="1" x14ac:dyDescent="0.25">
      <c r="D106" s="197"/>
      <c r="F106" s="308"/>
      <c r="H106" s="308"/>
      <c r="I106" s="308"/>
      <c r="L106" s="203"/>
      <c r="AM106" s="204"/>
      <c r="AN106" s="204"/>
      <c r="AO106" s="204"/>
      <c r="AP106" s="204"/>
      <c r="AU106" s="205"/>
    </row>
    <row r="107" spans="4:47" s="196" customFormat="1" x14ac:dyDescent="0.25">
      <c r="D107" s="197"/>
      <c r="F107" s="308"/>
      <c r="H107" s="308"/>
      <c r="I107" s="308"/>
      <c r="L107" s="203"/>
      <c r="AM107" s="204"/>
      <c r="AN107" s="204"/>
      <c r="AO107" s="204"/>
      <c r="AP107" s="204"/>
      <c r="AU107" s="205"/>
    </row>
    <row r="108" spans="4:47" s="196" customFormat="1" x14ac:dyDescent="0.25">
      <c r="D108" s="197"/>
      <c r="F108" s="308"/>
      <c r="H108" s="308"/>
      <c r="I108" s="308"/>
      <c r="L108" s="203"/>
      <c r="AM108" s="204"/>
      <c r="AN108" s="204"/>
      <c r="AO108" s="204"/>
      <c r="AP108" s="204"/>
      <c r="AU108" s="205"/>
    </row>
    <row r="109" spans="4:47" s="196" customFormat="1" x14ac:dyDescent="0.25">
      <c r="D109" s="197"/>
      <c r="F109" s="308"/>
      <c r="H109" s="308"/>
      <c r="I109" s="308"/>
      <c r="L109" s="203"/>
      <c r="AM109" s="204"/>
      <c r="AN109" s="204"/>
      <c r="AO109" s="204"/>
      <c r="AP109" s="204"/>
      <c r="AU109" s="205"/>
    </row>
    <row r="110" spans="4:47" s="196" customFormat="1" x14ac:dyDescent="0.25">
      <c r="D110" s="197"/>
      <c r="F110" s="308"/>
      <c r="H110" s="308"/>
      <c r="I110" s="308"/>
      <c r="L110" s="203"/>
      <c r="AM110" s="204"/>
      <c r="AN110" s="204"/>
      <c r="AO110" s="204"/>
      <c r="AP110" s="204"/>
      <c r="AU110" s="205"/>
    </row>
    <row r="111" spans="4:47" s="196" customFormat="1" x14ac:dyDescent="0.25">
      <c r="D111" s="197"/>
      <c r="F111" s="308"/>
      <c r="H111" s="308"/>
      <c r="I111" s="308"/>
      <c r="L111" s="203"/>
      <c r="AM111" s="204"/>
      <c r="AN111" s="204"/>
      <c r="AO111" s="204"/>
      <c r="AP111" s="204"/>
      <c r="AU111" s="205"/>
    </row>
    <row r="112" spans="4:47" s="196" customFormat="1" x14ac:dyDescent="0.25">
      <c r="D112" s="197"/>
      <c r="F112" s="308"/>
      <c r="H112" s="308"/>
      <c r="I112" s="308"/>
      <c r="L112" s="203"/>
      <c r="AM112" s="204"/>
      <c r="AN112" s="204"/>
      <c r="AO112" s="204"/>
      <c r="AP112" s="204"/>
      <c r="AU112" s="205"/>
    </row>
    <row r="113" spans="4:47" s="196" customFormat="1" x14ac:dyDescent="0.25">
      <c r="D113" s="197"/>
      <c r="F113" s="308"/>
      <c r="H113" s="308"/>
      <c r="I113" s="308"/>
      <c r="L113" s="203"/>
      <c r="AM113" s="204"/>
      <c r="AN113" s="204"/>
      <c r="AO113" s="204"/>
      <c r="AP113" s="204"/>
      <c r="AU113" s="205"/>
    </row>
    <row r="114" spans="4:47" s="196" customFormat="1" x14ac:dyDescent="0.25">
      <c r="D114" s="197"/>
      <c r="F114" s="308"/>
      <c r="H114" s="308"/>
      <c r="I114" s="308"/>
      <c r="L114" s="203"/>
      <c r="AM114" s="204"/>
      <c r="AN114" s="204"/>
      <c r="AO114" s="204"/>
      <c r="AP114" s="204"/>
      <c r="AU114" s="205"/>
    </row>
    <row r="115" spans="4:47" s="196" customFormat="1" x14ac:dyDescent="0.25">
      <c r="D115" s="197"/>
      <c r="F115" s="308"/>
      <c r="H115" s="308"/>
      <c r="I115" s="308"/>
      <c r="L115" s="203"/>
      <c r="AM115" s="204"/>
      <c r="AN115" s="204"/>
      <c r="AO115" s="204"/>
      <c r="AP115" s="204"/>
      <c r="AU115" s="205"/>
    </row>
    <row r="116" spans="4:47" s="196" customFormat="1" x14ac:dyDescent="0.25">
      <c r="D116" s="197"/>
      <c r="F116" s="308"/>
      <c r="H116" s="308"/>
      <c r="I116" s="308"/>
      <c r="L116" s="203"/>
      <c r="AM116" s="204"/>
      <c r="AN116" s="204"/>
      <c r="AO116" s="204"/>
      <c r="AP116" s="204"/>
      <c r="AU116" s="205"/>
    </row>
    <row r="117" spans="4:47" s="196" customFormat="1" x14ac:dyDescent="0.25">
      <c r="D117" s="197"/>
      <c r="F117" s="308"/>
      <c r="H117" s="308"/>
      <c r="I117" s="308"/>
      <c r="L117" s="203"/>
      <c r="AM117" s="204"/>
      <c r="AN117" s="204"/>
      <c r="AO117" s="204"/>
      <c r="AP117" s="204"/>
      <c r="AU117" s="205"/>
    </row>
    <row r="118" spans="4:47" s="196" customFormat="1" x14ac:dyDescent="0.25">
      <c r="D118" s="197"/>
      <c r="F118" s="308"/>
      <c r="H118" s="308"/>
      <c r="I118" s="308"/>
      <c r="L118" s="203"/>
      <c r="AM118" s="204"/>
      <c r="AN118" s="204"/>
      <c r="AO118" s="204"/>
      <c r="AP118" s="204"/>
      <c r="AU118" s="205"/>
    </row>
    <row r="119" spans="4:47" s="196" customFormat="1" x14ac:dyDescent="0.25">
      <c r="D119" s="197"/>
      <c r="F119" s="308"/>
      <c r="H119" s="308"/>
      <c r="I119" s="308"/>
      <c r="L119" s="203"/>
      <c r="AM119" s="204"/>
      <c r="AN119" s="204"/>
      <c r="AO119" s="204"/>
      <c r="AP119" s="204"/>
      <c r="AU119" s="205"/>
    </row>
    <row r="120" spans="4:47" s="196" customFormat="1" x14ac:dyDescent="0.25">
      <c r="D120" s="197"/>
      <c r="F120" s="308"/>
      <c r="H120" s="308"/>
      <c r="I120" s="308"/>
      <c r="L120" s="203"/>
      <c r="AM120" s="204"/>
      <c r="AN120" s="204"/>
      <c r="AO120" s="204"/>
      <c r="AP120" s="204"/>
      <c r="AU120" s="205"/>
    </row>
    <row r="121" spans="4:47" s="196" customFormat="1" x14ac:dyDescent="0.25">
      <c r="D121" s="197"/>
      <c r="F121" s="308"/>
      <c r="H121" s="308"/>
      <c r="I121" s="308"/>
      <c r="L121" s="203"/>
      <c r="AM121" s="204"/>
      <c r="AN121" s="204"/>
      <c r="AO121" s="204"/>
      <c r="AP121" s="204"/>
      <c r="AU121" s="205"/>
    </row>
    <row r="122" spans="4:47" s="196" customFormat="1" x14ac:dyDescent="0.25">
      <c r="D122" s="197"/>
      <c r="F122" s="308"/>
      <c r="H122" s="308"/>
      <c r="I122" s="308"/>
      <c r="L122" s="203"/>
      <c r="AM122" s="204"/>
      <c r="AN122" s="204"/>
      <c r="AO122" s="204"/>
      <c r="AP122" s="204"/>
      <c r="AU122" s="205"/>
    </row>
    <row r="123" spans="4:47" s="196" customFormat="1" x14ac:dyDescent="0.25">
      <c r="D123" s="197"/>
      <c r="F123" s="308"/>
      <c r="H123" s="308"/>
      <c r="I123" s="308"/>
      <c r="L123" s="203"/>
      <c r="AM123" s="204"/>
      <c r="AN123" s="204"/>
      <c r="AO123" s="204"/>
      <c r="AP123" s="204"/>
      <c r="AU123" s="205"/>
    </row>
    <row r="124" spans="4:47" s="196" customFormat="1" x14ac:dyDescent="0.25">
      <c r="D124" s="197"/>
      <c r="F124" s="308"/>
      <c r="H124" s="308"/>
      <c r="I124" s="308"/>
      <c r="L124" s="203"/>
      <c r="AM124" s="204"/>
      <c r="AN124" s="204"/>
      <c r="AO124" s="204"/>
      <c r="AP124" s="204"/>
      <c r="AU124" s="205"/>
    </row>
    <row r="125" spans="4:47" s="196" customFormat="1" x14ac:dyDescent="0.25">
      <c r="D125" s="197"/>
      <c r="F125" s="308"/>
      <c r="H125" s="308"/>
      <c r="I125" s="308"/>
      <c r="L125" s="203"/>
      <c r="AM125" s="204"/>
      <c r="AN125" s="204"/>
      <c r="AO125" s="204"/>
      <c r="AP125" s="204"/>
      <c r="AU125" s="205"/>
    </row>
    <row r="126" spans="4:47" s="196" customFormat="1" x14ac:dyDescent="0.25">
      <c r="D126" s="197"/>
      <c r="F126" s="308"/>
      <c r="H126" s="308"/>
      <c r="I126" s="308"/>
      <c r="L126" s="203"/>
      <c r="AM126" s="204"/>
      <c r="AN126" s="204"/>
      <c r="AO126" s="204"/>
      <c r="AP126" s="204"/>
      <c r="AU126" s="205"/>
    </row>
    <row r="127" spans="4:47" s="196" customFormat="1" x14ac:dyDescent="0.25">
      <c r="D127" s="197"/>
      <c r="F127" s="308"/>
      <c r="H127" s="308"/>
      <c r="I127" s="308"/>
      <c r="L127" s="203"/>
      <c r="AM127" s="204"/>
      <c r="AN127" s="204"/>
      <c r="AO127" s="204"/>
      <c r="AP127" s="204"/>
      <c r="AU127" s="205"/>
    </row>
    <row r="128" spans="4:47" s="196" customFormat="1" x14ac:dyDescent="0.25">
      <c r="D128" s="197"/>
      <c r="F128" s="308"/>
      <c r="H128" s="308"/>
      <c r="I128" s="308"/>
      <c r="L128" s="203"/>
      <c r="AM128" s="204"/>
      <c r="AN128" s="204"/>
      <c r="AO128" s="204"/>
      <c r="AP128" s="204"/>
      <c r="AU128" s="205"/>
    </row>
    <row r="129" spans="4:47" s="196" customFormat="1" x14ac:dyDescent="0.25">
      <c r="D129" s="197"/>
      <c r="F129" s="308"/>
      <c r="H129" s="308"/>
      <c r="I129" s="308"/>
      <c r="L129" s="203"/>
      <c r="AM129" s="204"/>
      <c r="AN129" s="204"/>
      <c r="AO129" s="204"/>
      <c r="AP129" s="204"/>
      <c r="AU129" s="205"/>
    </row>
    <row r="130" spans="4:47" s="196" customFormat="1" x14ac:dyDescent="0.25">
      <c r="D130" s="197"/>
      <c r="F130" s="308"/>
      <c r="H130" s="308"/>
      <c r="I130" s="308"/>
      <c r="L130" s="203"/>
      <c r="AM130" s="204"/>
      <c r="AN130" s="204"/>
      <c r="AO130" s="204"/>
      <c r="AP130" s="204"/>
      <c r="AU130" s="205"/>
    </row>
    <row r="131" spans="4:47" s="196" customFormat="1" x14ac:dyDescent="0.25">
      <c r="D131" s="197"/>
      <c r="F131" s="308"/>
      <c r="H131" s="308"/>
      <c r="I131" s="308"/>
      <c r="L131" s="203"/>
      <c r="AM131" s="204"/>
      <c r="AN131" s="204"/>
      <c r="AO131" s="204"/>
      <c r="AP131" s="204"/>
      <c r="AU131" s="205"/>
    </row>
    <row r="132" spans="4:47" s="196" customFormat="1" x14ac:dyDescent="0.25">
      <c r="D132" s="197"/>
      <c r="F132" s="308"/>
      <c r="H132" s="308"/>
      <c r="I132" s="308"/>
      <c r="L132" s="203"/>
      <c r="AM132" s="204"/>
      <c r="AN132" s="204"/>
      <c r="AO132" s="204"/>
      <c r="AP132" s="204"/>
      <c r="AU132" s="205"/>
    </row>
    <row r="133" spans="4:47" s="196" customFormat="1" x14ac:dyDescent="0.25">
      <c r="D133" s="197"/>
      <c r="F133" s="308"/>
      <c r="H133" s="308"/>
      <c r="I133" s="308"/>
      <c r="L133" s="203"/>
      <c r="AM133" s="204"/>
      <c r="AN133" s="204"/>
      <c r="AO133" s="204"/>
      <c r="AP133" s="204"/>
      <c r="AU133" s="205"/>
    </row>
    <row r="134" spans="4:47" s="196" customFormat="1" x14ac:dyDescent="0.25">
      <c r="D134" s="197"/>
      <c r="F134" s="308"/>
      <c r="H134" s="308"/>
      <c r="I134" s="308"/>
      <c r="L134" s="203"/>
      <c r="AM134" s="204"/>
      <c r="AN134" s="204"/>
      <c r="AO134" s="204"/>
      <c r="AP134" s="204"/>
      <c r="AU134" s="205"/>
    </row>
    <row r="135" spans="4:47" s="196" customFormat="1" x14ac:dyDescent="0.25">
      <c r="D135" s="197"/>
      <c r="F135" s="308"/>
      <c r="H135" s="308"/>
      <c r="I135" s="308"/>
      <c r="L135" s="203"/>
      <c r="AM135" s="204"/>
      <c r="AN135" s="204"/>
      <c r="AO135" s="204"/>
      <c r="AP135" s="204"/>
      <c r="AU135" s="205"/>
    </row>
    <row r="136" spans="4:47" s="196" customFormat="1" x14ac:dyDescent="0.25">
      <c r="D136" s="197"/>
      <c r="F136" s="308"/>
      <c r="H136" s="308"/>
      <c r="I136" s="308"/>
      <c r="L136" s="203"/>
      <c r="AM136" s="204"/>
      <c r="AN136" s="204"/>
      <c r="AO136" s="204"/>
      <c r="AP136" s="204"/>
      <c r="AU136" s="205"/>
    </row>
    <row r="137" spans="4:47" s="196" customFormat="1" x14ac:dyDescent="0.25">
      <c r="D137" s="197"/>
      <c r="F137" s="308"/>
      <c r="H137" s="308"/>
      <c r="I137" s="308"/>
      <c r="L137" s="203"/>
      <c r="AM137" s="204"/>
      <c r="AN137" s="204"/>
      <c r="AO137" s="204"/>
      <c r="AP137" s="204"/>
      <c r="AU137" s="205"/>
    </row>
    <row r="138" spans="4:47" s="196" customFormat="1" x14ac:dyDescent="0.25">
      <c r="D138" s="197"/>
      <c r="F138" s="308"/>
      <c r="H138" s="308"/>
      <c r="I138" s="308"/>
      <c r="L138" s="203"/>
      <c r="AM138" s="204"/>
      <c r="AN138" s="204"/>
      <c r="AO138" s="204"/>
      <c r="AP138" s="204"/>
      <c r="AU138" s="205"/>
    </row>
    <row r="139" spans="4:47" s="196" customFormat="1" x14ac:dyDescent="0.25">
      <c r="D139" s="197"/>
      <c r="F139" s="308"/>
      <c r="H139" s="308"/>
      <c r="I139" s="308"/>
      <c r="L139" s="203"/>
      <c r="AM139" s="204"/>
      <c r="AN139" s="204"/>
      <c r="AO139" s="204"/>
      <c r="AP139" s="204"/>
      <c r="AU139" s="205"/>
    </row>
    <row r="140" spans="4:47" s="196" customFormat="1" x14ac:dyDescent="0.25">
      <c r="D140" s="197"/>
      <c r="F140" s="308"/>
      <c r="H140" s="308"/>
      <c r="I140" s="308"/>
      <c r="L140" s="203"/>
      <c r="AM140" s="204"/>
      <c r="AN140" s="204"/>
      <c r="AO140" s="204"/>
      <c r="AP140" s="204"/>
      <c r="AU140" s="205"/>
    </row>
    <row r="141" spans="4:47" s="196" customFormat="1" x14ac:dyDescent="0.25">
      <c r="D141" s="197"/>
      <c r="F141" s="308"/>
      <c r="H141" s="308"/>
      <c r="I141" s="308"/>
      <c r="L141" s="203"/>
      <c r="AM141" s="204"/>
      <c r="AN141" s="204"/>
      <c r="AO141" s="204"/>
      <c r="AP141" s="204"/>
      <c r="AU141" s="205"/>
    </row>
    <row r="142" spans="4:47" s="196" customFormat="1" x14ac:dyDescent="0.25">
      <c r="D142" s="197"/>
      <c r="F142" s="308"/>
      <c r="H142" s="308"/>
      <c r="I142" s="308"/>
      <c r="L142" s="203"/>
      <c r="AM142" s="204"/>
      <c r="AN142" s="204"/>
      <c r="AO142" s="204"/>
      <c r="AP142" s="204"/>
      <c r="AU142" s="205"/>
    </row>
    <row r="143" spans="4:47" s="196" customFormat="1" x14ac:dyDescent="0.25">
      <c r="D143" s="197"/>
      <c r="F143" s="308"/>
      <c r="H143" s="308"/>
      <c r="I143" s="308"/>
      <c r="L143" s="203"/>
      <c r="AM143" s="204"/>
      <c r="AN143" s="204"/>
      <c r="AO143" s="204"/>
      <c r="AP143" s="204"/>
      <c r="AU143" s="205"/>
    </row>
    <row r="144" spans="4:47" s="196" customFormat="1" x14ac:dyDescent="0.25">
      <c r="D144" s="197"/>
      <c r="F144" s="308"/>
      <c r="H144" s="308"/>
      <c r="I144" s="308"/>
      <c r="L144" s="203"/>
      <c r="AM144" s="204"/>
      <c r="AN144" s="204"/>
      <c r="AO144" s="204"/>
      <c r="AP144" s="204"/>
      <c r="AU144" s="205"/>
    </row>
    <row r="145" spans="4:47" s="196" customFormat="1" x14ac:dyDescent="0.25">
      <c r="D145" s="197"/>
      <c r="F145" s="308"/>
      <c r="H145" s="308"/>
      <c r="I145" s="308"/>
      <c r="L145" s="203"/>
      <c r="AM145" s="204"/>
      <c r="AN145" s="204"/>
      <c r="AO145" s="204"/>
      <c r="AP145" s="204"/>
      <c r="AU145" s="205"/>
    </row>
    <row r="146" spans="4:47" s="196" customFormat="1" x14ac:dyDescent="0.25">
      <c r="D146" s="197"/>
      <c r="F146" s="308"/>
      <c r="H146" s="308"/>
      <c r="I146" s="308"/>
      <c r="L146" s="203"/>
      <c r="AM146" s="204"/>
      <c r="AN146" s="204"/>
      <c r="AO146" s="204"/>
      <c r="AP146" s="204"/>
      <c r="AU146" s="205"/>
    </row>
    <row r="147" spans="4:47" s="196" customFormat="1" x14ac:dyDescent="0.25">
      <c r="D147" s="197"/>
      <c r="F147" s="308"/>
      <c r="H147" s="308"/>
      <c r="I147" s="308"/>
      <c r="L147" s="203"/>
      <c r="AM147" s="204"/>
      <c r="AN147" s="204"/>
      <c r="AO147" s="204"/>
      <c r="AP147" s="204"/>
      <c r="AU147" s="205"/>
    </row>
    <row r="148" spans="4:47" s="196" customFormat="1" x14ac:dyDescent="0.25">
      <c r="D148" s="197"/>
      <c r="F148" s="308"/>
      <c r="H148" s="308"/>
      <c r="I148" s="308"/>
      <c r="L148" s="203"/>
      <c r="AM148" s="204"/>
      <c r="AN148" s="204"/>
      <c r="AO148" s="204"/>
      <c r="AP148" s="204"/>
      <c r="AU148" s="205"/>
    </row>
    <row r="149" spans="4:47" s="196" customFormat="1" x14ac:dyDescent="0.25">
      <c r="D149" s="197"/>
      <c r="F149" s="308"/>
      <c r="H149" s="308"/>
      <c r="I149" s="308"/>
      <c r="L149" s="203"/>
      <c r="AM149" s="204"/>
      <c r="AN149" s="204"/>
      <c r="AO149" s="204"/>
      <c r="AP149" s="204"/>
      <c r="AU149" s="205"/>
    </row>
    <row r="150" spans="4:47" s="196" customFormat="1" x14ac:dyDescent="0.25">
      <c r="D150" s="197"/>
      <c r="F150" s="308"/>
      <c r="H150" s="308"/>
      <c r="I150" s="308"/>
      <c r="L150" s="203"/>
      <c r="AM150" s="204"/>
      <c r="AN150" s="204"/>
      <c r="AO150" s="204"/>
      <c r="AP150" s="204"/>
      <c r="AU150" s="205"/>
    </row>
    <row r="151" spans="4:47" s="196" customFormat="1" x14ac:dyDescent="0.25">
      <c r="D151" s="197"/>
      <c r="F151" s="308"/>
      <c r="H151" s="308"/>
      <c r="I151" s="308"/>
      <c r="L151" s="203"/>
      <c r="AM151" s="204"/>
      <c r="AN151" s="204"/>
      <c r="AO151" s="204"/>
      <c r="AP151" s="204"/>
      <c r="AU151" s="205"/>
    </row>
    <row r="152" spans="4:47" s="196" customFormat="1" x14ac:dyDescent="0.25">
      <c r="D152" s="197"/>
      <c r="F152" s="308"/>
      <c r="H152" s="308"/>
      <c r="I152" s="308"/>
      <c r="L152" s="203"/>
      <c r="AM152" s="204"/>
      <c r="AN152" s="204"/>
      <c r="AO152" s="204"/>
      <c r="AP152" s="204"/>
      <c r="AU152" s="205"/>
    </row>
    <row r="153" spans="4:47" s="196" customFormat="1" x14ac:dyDescent="0.25">
      <c r="D153" s="197"/>
      <c r="F153" s="308"/>
      <c r="H153" s="308"/>
      <c r="I153" s="308"/>
      <c r="L153" s="203"/>
      <c r="AM153" s="204"/>
      <c r="AN153" s="204"/>
      <c r="AO153" s="204"/>
      <c r="AP153" s="204"/>
      <c r="AU153" s="205"/>
    </row>
    <row r="154" spans="4:47" s="196" customFormat="1" x14ac:dyDescent="0.25">
      <c r="D154" s="197"/>
      <c r="F154" s="308"/>
      <c r="H154" s="308"/>
      <c r="I154" s="308"/>
      <c r="L154" s="203"/>
      <c r="AM154" s="204"/>
      <c r="AN154" s="204"/>
      <c r="AO154" s="204"/>
      <c r="AP154" s="204"/>
      <c r="AU154" s="205"/>
    </row>
    <row r="155" spans="4:47" s="196" customFormat="1" x14ac:dyDescent="0.25">
      <c r="D155" s="197"/>
      <c r="F155" s="308"/>
      <c r="H155" s="308"/>
      <c r="I155" s="308"/>
      <c r="L155" s="203"/>
      <c r="AM155" s="204"/>
      <c r="AN155" s="204"/>
      <c r="AO155" s="204"/>
      <c r="AP155" s="204"/>
      <c r="AU155" s="205"/>
    </row>
    <row r="156" spans="4:47" s="196" customFormat="1" x14ac:dyDescent="0.25">
      <c r="D156" s="197"/>
      <c r="F156" s="308"/>
      <c r="H156" s="308"/>
      <c r="I156" s="308"/>
      <c r="L156" s="203"/>
      <c r="AM156" s="204"/>
      <c r="AN156" s="204"/>
      <c r="AO156" s="204"/>
      <c r="AP156" s="204"/>
      <c r="AU156" s="205"/>
    </row>
    <row r="157" spans="4:47" s="196" customFormat="1" x14ac:dyDescent="0.25">
      <c r="D157" s="197"/>
      <c r="F157" s="308"/>
      <c r="H157" s="308"/>
      <c r="I157" s="308"/>
      <c r="L157" s="203"/>
      <c r="AM157" s="204"/>
      <c r="AN157" s="204"/>
      <c r="AO157" s="204"/>
      <c r="AP157" s="204"/>
      <c r="AU157" s="205"/>
    </row>
    <row r="158" spans="4:47" s="196" customFormat="1" x14ac:dyDescent="0.25">
      <c r="D158" s="197"/>
      <c r="F158" s="308"/>
      <c r="H158" s="308"/>
      <c r="I158" s="308"/>
      <c r="L158" s="203"/>
      <c r="AM158" s="204"/>
      <c r="AN158" s="204"/>
      <c r="AO158" s="204"/>
      <c r="AP158" s="204"/>
      <c r="AU158" s="205"/>
    </row>
    <row r="159" spans="4:47" s="196" customFormat="1" x14ac:dyDescent="0.25">
      <c r="D159" s="197"/>
      <c r="F159" s="308"/>
      <c r="H159" s="308"/>
      <c r="I159" s="308"/>
      <c r="L159" s="203"/>
      <c r="AM159" s="204"/>
      <c r="AN159" s="204"/>
      <c r="AO159" s="204"/>
      <c r="AP159" s="204"/>
      <c r="AU159" s="205"/>
    </row>
    <row r="160" spans="4:47" s="196" customFormat="1" x14ac:dyDescent="0.25">
      <c r="D160" s="197"/>
      <c r="F160" s="308"/>
      <c r="H160" s="308"/>
      <c r="I160" s="308"/>
      <c r="L160" s="203"/>
      <c r="AM160" s="204"/>
      <c r="AN160" s="204"/>
      <c r="AO160" s="204"/>
      <c r="AP160" s="204"/>
      <c r="AU160" s="205"/>
    </row>
    <row r="161" spans="4:47" s="196" customFormat="1" x14ac:dyDescent="0.25">
      <c r="D161" s="197"/>
      <c r="F161" s="308"/>
      <c r="H161" s="308"/>
      <c r="I161" s="308"/>
      <c r="L161" s="203"/>
      <c r="AM161" s="204"/>
      <c r="AN161" s="204"/>
      <c r="AO161" s="204"/>
      <c r="AP161" s="204"/>
      <c r="AU161" s="205"/>
    </row>
    <row r="162" spans="4:47" s="196" customFormat="1" x14ac:dyDescent="0.25">
      <c r="D162" s="197"/>
      <c r="F162" s="308"/>
      <c r="H162" s="308"/>
      <c r="I162" s="308"/>
      <c r="L162" s="203"/>
      <c r="AM162" s="204"/>
      <c r="AN162" s="204"/>
      <c r="AO162" s="204"/>
      <c r="AP162" s="204"/>
      <c r="AU162" s="205"/>
    </row>
    <row r="163" spans="4:47" s="196" customFormat="1" x14ac:dyDescent="0.25">
      <c r="D163" s="197"/>
      <c r="F163" s="308"/>
      <c r="H163" s="308"/>
      <c r="I163" s="308"/>
      <c r="L163" s="203"/>
      <c r="AM163" s="204"/>
      <c r="AN163" s="204"/>
      <c r="AO163" s="204"/>
      <c r="AP163" s="204"/>
      <c r="AU163" s="205"/>
    </row>
    <row r="164" spans="4:47" s="196" customFormat="1" x14ac:dyDescent="0.25">
      <c r="D164" s="197"/>
      <c r="F164" s="308"/>
      <c r="H164" s="308"/>
      <c r="I164" s="308"/>
      <c r="L164" s="203"/>
      <c r="AM164" s="204"/>
      <c r="AN164" s="204"/>
      <c r="AO164" s="204"/>
      <c r="AP164" s="204"/>
      <c r="AU164" s="205"/>
    </row>
    <row r="165" spans="4:47" s="196" customFormat="1" x14ac:dyDescent="0.25">
      <c r="D165" s="197"/>
      <c r="F165" s="308"/>
      <c r="H165" s="308"/>
      <c r="I165" s="308"/>
      <c r="L165" s="203"/>
      <c r="AM165" s="204"/>
      <c r="AN165" s="204"/>
      <c r="AO165" s="204"/>
      <c r="AP165" s="204"/>
      <c r="AU165" s="205"/>
    </row>
    <row r="166" spans="4:47" s="196" customFormat="1" x14ac:dyDescent="0.25">
      <c r="D166" s="197"/>
      <c r="F166" s="308"/>
      <c r="H166" s="308"/>
      <c r="I166" s="308"/>
      <c r="L166" s="203"/>
      <c r="AM166" s="204"/>
      <c r="AN166" s="204"/>
      <c r="AO166" s="204"/>
      <c r="AP166" s="204"/>
      <c r="AU166" s="205"/>
    </row>
    <row r="167" spans="4:47" s="196" customFormat="1" x14ac:dyDescent="0.25">
      <c r="D167" s="197"/>
      <c r="F167" s="308"/>
      <c r="H167" s="308"/>
      <c r="I167" s="308"/>
      <c r="L167" s="203"/>
      <c r="AM167" s="204"/>
      <c r="AN167" s="204"/>
      <c r="AO167" s="204"/>
      <c r="AP167" s="204"/>
      <c r="AU167" s="205"/>
    </row>
    <row r="168" spans="4:47" s="196" customFormat="1" x14ac:dyDescent="0.25">
      <c r="D168" s="197"/>
      <c r="F168" s="308"/>
      <c r="H168" s="308"/>
      <c r="I168" s="308"/>
      <c r="L168" s="203"/>
      <c r="AM168" s="204"/>
      <c r="AN168" s="204"/>
      <c r="AO168" s="204"/>
      <c r="AP168" s="204"/>
      <c r="AU168" s="205"/>
    </row>
    <row r="169" spans="4:47" s="196" customFormat="1" x14ac:dyDescent="0.25">
      <c r="D169" s="197"/>
      <c r="F169" s="308"/>
      <c r="H169" s="308"/>
      <c r="I169" s="308"/>
      <c r="L169" s="203"/>
      <c r="AM169" s="204"/>
      <c r="AN169" s="204"/>
      <c r="AO169" s="204"/>
      <c r="AP169" s="204"/>
      <c r="AU169" s="205"/>
    </row>
    <row r="170" spans="4:47" s="196" customFormat="1" x14ac:dyDescent="0.25">
      <c r="D170" s="197"/>
      <c r="F170" s="308"/>
      <c r="H170" s="308"/>
      <c r="I170" s="308"/>
      <c r="L170" s="203"/>
      <c r="AM170" s="204"/>
      <c r="AN170" s="204"/>
      <c r="AO170" s="204"/>
      <c r="AP170" s="204"/>
      <c r="AU170" s="205"/>
    </row>
    <row r="171" spans="4:47" s="196" customFormat="1" x14ac:dyDescent="0.25">
      <c r="D171" s="197"/>
      <c r="F171" s="308"/>
      <c r="H171" s="308"/>
      <c r="I171" s="308"/>
      <c r="L171" s="203"/>
      <c r="AM171" s="204"/>
      <c r="AN171" s="204"/>
      <c r="AO171" s="204"/>
      <c r="AP171" s="204"/>
      <c r="AU171" s="205"/>
    </row>
    <row r="172" spans="4:47" s="196" customFormat="1" x14ac:dyDescent="0.25">
      <c r="D172" s="197"/>
      <c r="F172" s="308"/>
      <c r="H172" s="308"/>
      <c r="I172" s="308"/>
      <c r="L172" s="203"/>
      <c r="AM172" s="204"/>
      <c r="AN172" s="204"/>
      <c r="AO172" s="204"/>
      <c r="AP172" s="204"/>
      <c r="AU172" s="205"/>
    </row>
    <row r="173" spans="4:47" s="196" customFormat="1" x14ac:dyDescent="0.25">
      <c r="D173" s="197"/>
      <c r="F173" s="308"/>
      <c r="H173" s="308"/>
      <c r="I173" s="308"/>
      <c r="L173" s="203"/>
      <c r="AM173" s="204"/>
      <c r="AN173" s="204"/>
      <c r="AO173" s="204"/>
      <c r="AP173" s="204"/>
      <c r="AU173" s="205"/>
    </row>
    <row r="174" spans="4:47" s="196" customFormat="1" x14ac:dyDescent="0.25">
      <c r="D174" s="197"/>
      <c r="F174" s="308"/>
      <c r="H174" s="308"/>
      <c r="I174" s="308"/>
      <c r="L174" s="203"/>
      <c r="AM174" s="204"/>
      <c r="AN174" s="204"/>
      <c r="AO174" s="204"/>
      <c r="AP174" s="204"/>
      <c r="AU174" s="205"/>
    </row>
    <row r="175" spans="4:47" s="196" customFormat="1" x14ac:dyDescent="0.25">
      <c r="D175" s="197"/>
      <c r="F175" s="308"/>
      <c r="H175" s="308"/>
      <c r="I175" s="308"/>
      <c r="L175" s="203"/>
      <c r="AM175" s="204"/>
      <c r="AN175" s="204"/>
      <c r="AO175" s="204"/>
      <c r="AP175" s="204"/>
      <c r="AU175" s="205"/>
    </row>
    <row r="176" spans="4:47" s="196" customFormat="1" x14ac:dyDescent="0.25">
      <c r="D176" s="197"/>
      <c r="F176" s="308"/>
      <c r="H176" s="308"/>
      <c r="I176" s="308"/>
      <c r="L176" s="203"/>
      <c r="AM176" s="204"/>
      <c r="AN176" s="204"/>
      <c r="AO176" s="204"/>
      <c r="AP176" s="204"/>
      <c r="AU176" s="205"/>
    </row>
    <row r="177" spans="4:47" s="196" customFormat="1" x14ac:dyDescent="0.25">
      <c r="D177" s="197"/>
      <c r="F177" s="308"/>
      <c r="H177" s="308"/>
      <c r="I177" s="308"/>
      <c r="L177" s="203"/>
      <c r="AM177" s="204"/>
      <c r="AN177" s="204"/>
      <c r="AO177" s="204"/>
      <c r="AP177" s="204"/>
      <c r="AU177" s="205"/>
    </row>
    <row r="178" spans="4:47" s="196" customFormat="1" x14ac:dyDescent="0.25">
      <c r="D178" s="197"/>
      <c r="F178" s="308"/>
      <c r="H178" s="308"/>
      <c r="I178" s="308"/>
      <c r="L178" s="203"/>
      <c r="AM178" s="204"/>
      <c r="AN178" s="204"/>
      <c r="AO178" s="204"/>
      <c r="AP178" s="204"/>
      <c r="AU178" s="205"/>
    </row>
    <row r="179" spans="4:47" s="196" customFormat="1" x14ac:dyDescent="0.25">
      <c r="D179" s="197"/>
      <c r="F179" s="308"/>
      <c r="H179" s="308"/>
      <c r="I179" s="308"/>
      <c r="L179" s="203"/>
      <c r="AM179" s="204"/>
      <c r="AN179" s="204"/>
      <c r="AO179" s="204"/>
      <c r="AP179" s="204"/>
      <c r="AU179" s="205"/>
    </row>
    <row r="180" spans="4:47" s="196" customFormat="1" x14ac:dyDescent="0.25">
      <c r="D180" s="197"/>
      <c r="F180" s="308"/>
      <c r="H180" s="308"/>
      <c r="I180" s="308"/>
      <c r="L180" s="203"/>
      <c r="AM180" s="204"/>
      <c r="AN180" s="204"/>
      <c r="AO180" s="204"/>
      <c r="AP180" s="204"/>
      <c r="AU180" s="205"/>
    </row>
    <row r="181" spans="4:47" s="196" customFormat="1" x14ac:dyDescent="0.25">
      <c r="D181" s="197"/>
      <c r="F181" s="308"/>
      <c r="H181" s="308"/>
      <c r="I181" s="308"/>
      <c r="L181" s="203"/>
      <c r="AM181" s="204"/>
      <c r="AN181" s="204"/>
      <c r="AO181" s="204"/>
      <c r="AP181" s="204"/>
      <c r="AU181" s="205"/>
    </row>
    <row r="182" spans="4:47" s="196" customFormat="1" x14ac:dyDescent="0.25">
      <c r="D182" s="197"/>
      <c r="F182" s="308"/>
      <c r="H182" s="308"/>
      <c r="I182" s="308"/>
      <c r="L182" s="203"/>
      <c r="AM182" s="204"/>
      <c r="AN182" s="204"/>
      <c r="AO182" s="204"/>
      <c r="AP182" s="204"/>
      <c r="AU182" s="205"/>
    </row>
    <row r="183" spans="4:47" s="196" customFormat="1" x14ac:dyDescent="0.25">
      <c r="D183" s="197"/>
      <c r="F183" s="308"/>
      <c r="H183" s="308"/>
      <c r="I183" s="308"/>
      <c r="L183" s="203"/>
      <c r="AM183" s="204"/>
      <c r="AN183" s="204"/>
      <c r="AO183" s="204"/>
      <c r="AP183" s="204"/>
      <c r="AU183" s="205"/>
    </row>
    <row r="184" spans="4:47" s="196" customFormat="1" x14ac:dyDescent="0.25">
      <c r="D184" s="197"/>
      <c r="F184" s="308"/>
      <c r="H184" s="308"/>
      <c r="I184" s="308"/>
      <c r="L184" s="203"/>
      <c r="AM184" s="204"/>
      <c r="AN184" s="204"/>
      <c r="AO184" s="204"/>
      <c r="AP184" s="204"/>
      <c r="AU184" s="205"/>
    </row>
    <row r="185" spans="4:47" s="196" customFormat="1" x14ac:dyDescent="0.25">
      <c r="D185" s="197"/>
      <c r="F185" s="308"/>
      <c r="H185" s="308"/>
      <c r="I185" s="308"/>
      <c r="L185" s="203"/>
      <c r="AM185" s="204"/>
      <c r="AN185" s="204"/>
      <c r="AO185" s="204"/>
      <c r="AP185" s="204"/>
      <c r="AU185" s="205"/>
    </row>
    <row r="186" spans="4:47" s="196" customFormat="1" x14ac:dyDescent="0.25">
      <c r="D186" s="197"/>
      <c r="F186" s="308"/>
      <c r="H186" s="308"/>
      <c r="I186" s="308"/>
      <c r="L186" s="203"/>
      <c r="AM186" s="204"/>
      <c r="AN186" s="204"/>
      <c r="AO186" s="204"/>
      <c r="AP186" s="204"/>
      <c r="AU186" s="205"/>
    </row>
    <row r="187" spans="4:47" s="196" customFormat="1" x14ac:dyDescent="0.25">
      <c r="D187" s="197"/>
      <c r="F187" s="308"/>
      <c r="H187" s="308"/>
      <c r="I187" s="308"/>
      <c r="L187" s="203"/>
      <c r="AM187" s="204"/>
      <c r="AN187" s="204"/>
      <c r="AO187" s="204"/>
      <c r="AP187" s="204"/>
      <c r="AU187" s="205"/>
    </row>
    <row r="188" spans="4:47" s="196" customFormat="1" x14ac:dyDescent="0.25">
      <c r="D188" s="197"/>
      <c r="F188" s="308"/>
      <c r="H188" s="308"/>
      <c r="I188" s="308"/>
      <c r="L188" s="203"/>
      <c r="AM188" s="204"/>
      <c r="AN188" s="204"/>
      <c r="AO188" s="204"/>
      <c r="AP188" s="204"/>
      <c r="AU188" s="205"/>
    </row>
    <row r="189" spans="4:47" s="196" customFormat="1" x14ac:dyDescent="0.25">
      <c r="D189" s="197"/>
      <c r="F189" s="308"/>
      <c r="H189" s="308"/>
      <c r="I189" s="308"/>
      <c r="L189" s="203"/>
      <c r="AM189" s="204"/>
      <c r="AN189" s="204"/>
      <c r="AO189" s="204"/>
      <c r="AP189" s="204"/>
      <c r="AU189" s="205"/>
    </row>
    <row r="190" spans="4:47" s="196" customFormat="1" x14ac:dyDescent="0.25">
      <c r="D190" s="197"/>
      <c r="F190" s="308"/>
      <c r="H190" s="308"/>
      <c r="I190" s="308"/>
      <c r="L190" s="203"/>
      <c r="AM190" s="204"/>
      <c r="AN190" s="204"/>
      <c r="AO190" s="204"/>
      <c r="AP190" s="204"/>
      <c r="AU190" s="205"/>
    </row>
    <row r="191" spans="4:47" s="196" customFormat="1" x14ac:dyDescent="0.25">
      <c r="D191" s="197"/>
      <c r="F191" s="308"/>
      <c r="H191" s="308"/>
      <c r="I191" s="308"/>
      <c r="L191" s="203"/>
      <c r="AM191" s="204"/>
      <c r="AN191" s="204"/>
      <c r="AO191" s="204"/>
      <c r="AP191" s="204"/>
      <c r="AU191" s="205"/>
    </row>
    <row r="192" spans="4:47" s="196" customFormat="1" x14ac:dyDescent="0.25">
      <c r="D192" s="197"/>
      <c r="F192" s="308"/>
      <c r="H192" s="308"/>
      <c r="I192" s="308"/>
      <c r="L192" s="203"/>
      <c r="AM192" s="204"/>
      <c r="AN192" s="204"/>
      <c r="AO192" s="204"/>
      <c r="AP192" s="204"/>
      <c r="AU192" s="205"/>
    </row>
    <row r="193" spans="4:47" s="196" customFormat="1" x14ac:dyDescent="0.25">
      <c r="D193" s="197"/>
      <c r="F193" s="308"/>
      <c r="H193" s="308"/>
      <c r="I193" s="308"/>
      <c r="L193" s="203"/>
      <c r="AM193" s="204"/>
      <c r="AN193" s="204"/>
      <c r="AO193" s="204"/>
      <c r="AP193" s="204"/>
      <c r="AU193" s="205"/>
    </row>
    <row r="194" spans="4:47" s="196" customFormat="1" x14ac:dyDescent="0.25">
      <c r="D194" s="197"/>
      <c r="F194" s="308"/>
      <c r="H194" s="308"/>
      <c r="I194" s="308"/>
      <c r="L194" s="203"/>
      <c r="AM194" s="204"/>
      <c r="AN194" s="204"/>
      <c r="AO194" s="204"/>
      <c r="AP194" s="204"/>
      <c r="AU194" s="205"/>
    </row>
    <row r="195" spans="4:47" s="196" customFormat="1" x14ac:dyDescent="0.25">
      <c r="D195" s="197"/>
      <c r="F195" s="308"/>
      <c r="H195" s="308"/>
      <c r="I195" s="308"/>
      <c r="L195" s="203"/>
      <c r="AM195" s="204"/>
      <c r="AN195" s="204"/>
      <c r="AO195" s="204"/>
      <c r="AP195" s="204"/>
      <c r="AU195" s="205"/>
    </row>
    <row r="196" spans="4:47" s="196" customFormat="1" x14ac:dyDescent="0.25">
      <c r="D196" s="197"/>
      <c r="F196" s="308"/>
      <c r="H196" s="308"/>
      <c r="I196" s="308"/>
      <c r="L196" s="203"/>
      <c r="AM196" s="204"/>
      <c r="AN196" s="204"/>
      <c r="AO196" s="204"/>
      <c r="AP196" s="204"/>
      <c r="AU196" s="205"/>
    </row>
    <row r="197" spans="4:47" s="196" customFormat="1" x14ac:dyDescent="0.25">
      <c r="D197" s="197"/>
      <c r="F197" s="308"/>
      <c r="H197" s="308"/>
      <c r="I197" s="308"/>
      <c r="L197" s="203"/>
      <c r="AM197" s="204"/>
      <c r="AN197" s="204"/>
      <c r="AO197" s="204"/>
      <c r="AP197" s="204"/>
      <c r="AU197" s="205"/>
    </row>
    <row r="198" spans="4:47" s="196" customFormat="1" x14ac:dyDescent="0.25">
      <c r="D198" s="197"/>
      <c r="F198" s="308"/>
      <c r="H198" s="308"/>
      <c r="I198" s="308"/>
      <c r="L198" s="203"/>
      <c r="AM198" s="204"/>
      <c r="AN198" s="204"/>
      <c r="AO198" s="204"/>
      <c r="AP198" s="204"/>
      <c r="AU198" s="205"/>
    </row>
    <row r="199" spans="4:47" s="196" customFormat="1" x14ac:dyDescent="0.25">
      <c r="D199" s="197"/>
      <c r="F199" s="308"/>
      <c r="H199" s="308"/>
      <c r="I199" s="308"/>
      <c r="L199" s="203"/>
      <c r="AM199" s="204"/>
      <c r="AN199" s="204"/>
      <c r="AO199" s="204"/>
      <c r="AP199" s="204"/>
      <c r="AU199" s="205"/>
    </row>
    <row r="200" spans="4:47" s="196" customFormat="1" x14ac:dyDescent="0.25">
      <c r="D200" s="197"/>
      <c r="F200" s="308"/>
      <c r="H200" s="308"/>
      <c r="I200" s="308"/>
      <c r="L200" s="203"/>
      <c r="AM200" s="204"/>
      <c r="AN200" s="204"/>
      <c r="AO200" s="204"/>
      <c r="AP200" s="204"/>
      <c r="AU200" s="205"/>
    </row>
    <row r="201" spans="4:47" s="196" customFormat="1" x14ac:dyDescent="0.25">
      <c r="D201" s="197"/>
      <c r="F201" s="308"/>
      <c r="H201" s="308"/>
      <c r="I201" s="308"/>
      <c r="L201" s="203"/>
      <c r="AM201" s="204"/>
      <c r="AN201" s="204"/>
      <c r="AO201" s="204"/>
      <c r="AP201" s="204"/>
      <c r="AU201" s="205"/>
    </row>
    <row r="202" spans="4:47" s="196" customFormat="1" x14ac:dyDescent="0.25">
      <c r="D202" s="197"/>
      <c r="F202" s="308"/>
      <c r="H202" s="308"/>
      <c r="I202" s="308"/>
      <c r="L202" s="203"/>
      <c r="AM202" s="204"/>
      <c r="AN202" s="204"/>
      <c r="AO202" s="204"/>
      <c r="AP202" s="204"/>
      <c r="AU202" s="205"/>
    </row>
    <row r="203" spans="4:47" s="196" customFormat="1" x14ac:dyDescent="0.25">
      <c r="D203" s="197"/>
      <c r="F203" s="308"/>
      <c r="H203" s="308"/>
      <c r="I203" s="308"/>
      <c r="L203" s="203"/>
      <c r="AM203" s="204"/>
      <c r="AN203" s="204"/>
      <c r="AO203" s="204"/>
      <c r="AP203" s="204"/>
      <c r="AU203" s="205"/>
    </row>
    <row r="204" spans="4:47" s="196" customFormat="1" x14ac:dyDescent="0.25">
      <c r="D204" s="197"/>
      <c r="F204" s="308"/>
      <c r="H204" s="308"/>
      <c r="I204" s="308"/>
      <c r="L204" s="203"/>
      <c r="AM204" s="204"/>
      <c r="AN204" s="204"/>
      <c r="AO204" s="204"/>
      <c r="AP204" s="204"/>
      <c r="AU204" s="205"/>
    </row>
    <row r="205" spans="4:47" s="196" customFormat="1" x14ac:dyDescent="0.25">
      <c r="D205" s="197"/>
      <c r="F205" s="308"/>
      <c r="H205" s="308"/>
      <c r="I205" s="308"/>
      <c r="L205" s="203"/>
      <c r="AM205" s="204"/>
      <c r="AN205" s="204"/>
      <c r="AO205" s="204"/>
      <c r="AP205" s="204"/>
      <c r="AU205" s="205"/>
    </row>
    <row r="206" spans="4:47" s="196" customFormat="1" x14ac:dyDescent="0.25">
      <c r="D206" s="197"/>
      <c r="F206" s="308"/>
      <c r="H206" s="308"/>
      <c r="I206" s="308"/>
      <c r="L206" s="203"/>
      <c r="AM206" s="204"/>
      <c r="AN206" s="204"/>
      <c r="AO206" s="204"/>
      <c r="AP206" s="204"/>
      <c r="AU206" s="205"/>
    </row>
    <row r="207" spans="4:47" s="196" customFormat="1" x14ac:dyDescent="0.25">
      <c r="D207" s="197"/>
      <c r="F207" s="308"/>
      <c r="H207" s="308"/>
      <c r="I207" s="308"/>
      <c r="L207" s="203"/>
      <c r="AM207" s="204"/>
      <c r="AN207" s="204"/>
      <c r="AO207" s="204"/>
      <c r="AP207" s="204"/>
      <c r="AU207" s="205"/>
    </row>
    <row r="208" spans="4:47" s="196" customFormat="1" x14ac:dyDescent="0.25">
      <c r="D208" s="197"/>
      <c r="F208" s="308"/>
      <c r="H208" s="308"/>
      <c r="I208" s="308"/>
      <c r="L208" s="203"/>
      <c r="AM208" s="204"/>
      <c r="AN208" s="204"/>
      <c r="AO208" s="204"/>
      <c r="AP208" s="204"/>
      <c r="AU208" s="205"/>
    </row>
    <row r="209" spans="4:47" s="196" customFormat="1" x14ac:dyDescent="0.25">
      <c r="D209" s="197"/>
      <c r="F209" s="308"/>
      <c r="H209" s="308"/>
      <c r="I209" s="308"/>
      <c r="L209" s="203"/>
      <c r="AM209" s="204"/>
      <c r="AN209" s="204"/>
      <c r="AO209" s="204"/>
      <c r="AP209" s="204"/>
      <c r="AU209" s="205"/>
    </row>
    <row r="210" spans="4:47" s="196" customFormat="1" x14ac:dyDescent="0.25">
      <c r="D210" s="197"/>
      <c r="F210" s="308"/>
      <c r="H210" s="308"/>
      <c r="I210" s="308"/>
      <c r="L210" s="203"/>
      <c r="AM210" s="204"/>
      <c r="AN210" s="204"/>
      <c r="AO210" s="204"/>
      <c r="AP210" s="204"/>
      <c r="AU210" s="205"/>
    </row>
    <row r="211" spans="4:47" s="196" customFormat="1" x14ac:dyDescent="0.25">
      <c r="D211" s="197"/>
      <c r="F211" s="308"/>
      <c r="H211" s="308"/>
      <c r="I211" s="308"/>
      <c r="L211" s="203"/>
      <c r="AM211" s="204"/>
      <c r="AN211" s="204"/>
      <c r="AO211" s="204"/>
      <c r="AP211" s="204"/>
      <c r="AU211" s="205"/>
    </row>
    <row r="212" spans="4:47" s="196" customFormat="1" x14ac:dyDescent="0.25">
      <c r="D212" s="197"/>
      <c r="F212" s="308"/>
      <c r="H212" s="308"/>
      <c r="I212" s="308"/>
      <c r="L212" s="203"/>
      <c r="AM212" s="204"/>
      <c r="AN212" s="204"/>
      <c r="AO212" s="204"/>
      <c r="AP212" s="204"/>
      <c r="AU212" s="205"/>
    </row>
    <row r="213" spans="4:47" s="196" customFormat="1" x14ac:dyDescent="0.25">
      <c r="D213" s="197"/>
      <c r="F213" s="308"/>
      <c r="H213" s="308"/>
      <c r="I213" s="308"/>
      <c r="L213" s="203"/>
      <c r="AM213" s="204"/>
      <c r="AN213" s="204"/>
      <c r="AO213" s="204"/>
      <c r="AP213" s="204"/>
      <c r="AU213" s="205"/>
    </row>
    <row r="214" spans="4:47" s="196" customFormat="1" x14ac:dyDescent="0.25">
      <c r="D214" s="197"/>
      <c r="F214" s="308"/>
      <c r="H214" s="308"/>
      <c r="I214" s="308"/>
      <c r="L214" s="203"/>
      <c r="AM214" s="204"/>
      <c r="AN214" s="204"/>
      <c r="AO214" s="204"/>
      <c r="AP214" s="204"/>
      <c r="AU214" s="205"/>
    </row>
    <row r="215" spans="4:47" s="196" customFormat="1" x14ac:dyDescent="0.25">
      <c r="D215" s="197"/>
      <c r="F215" s="308"/>
      <c r="H215" s="308"/>
      <c r="I215" s="308"/>
      <c r="L215" s="203"/>
      <c r="AM215" s="204"/>
      <c r="AN215" s="204"/>
      <c r="AO215" s="204"/>
      <c r="AP215" s="204"/>
      <c r="AU215" s="205"/>
    </row>
    <row r="216" spans="4:47" s="196" customFormat="1" x14ac:dyDescent="0.25">
      <c r="D216" s="197"/>
      <c r="F216" s="308"/>
      <c r="H216" s="308"/>
      <c r="I216" s="308"/>
      <c r="L216" s="203"/>
      <c r="AM216" s="204"/>
      <c r="AN216" s="204"/>
      <c r="AO216" s="204"/>
      <c r="AP216" s="204"/>
      <c r="AU216" s="205"/>
    </row>
    <row r="217" spans="4:47" s="196" customFormat="1" x14ac:dyDescent="0.25">
      <c r="D217" s="197"/>
      <c r="F217" s="308"/>
      <c r="H217" s="308"/>
      <c r="I217" s="308"/>
      <c r="L217" s="203"/>
      <c r="AM217" s="204"/>
      <c r="AN217" s="204"/>
      <c r="AO217" s="204"/>
      <c r="AP217" s="204"/>
      <c r="AU217" s="205"/>
    </row>
    <row r="218" spans="4:47" s="196" customFormat="1" x14ac:dyDescent="0.25">
      <c r="D218" s="197"/>
      <c r="F218" s="308"/>
      <c r="H218" s="308"/>
      <c r="I218" s="308"/>
      <c r="L218" s="203"/>
      <c r="AM218" s="204"/>
      <c r="AN218" s="204"/>
      <c r="AO218" s="204"/>
      <c r="AP218" s="204"/>
      <c r="AU218" s="205"/>
    </row>
    <row r="219" spans="4:47" s="196" customFormat="1" x14ac:dyDescent="0.25">
      <c r="D219" s="197"/>
      <c r="F219" s="308"/>
      <c r="H219" s="308"/>
      <c r="I219" s="308"/>
      <c r="L219" s="203"/>
      <c r="AM219" s="204"/>
      <c r="AN219" s="204"/>
      <c r="AO219" s="204"/>
      <c r="AP219" s="204"/>
      <c r="AU219" s="205"/>
    </row>
    <row r="220" spans="4:47" s="196" customFormat="1" x14ac:dyDescent="0.25">
      <c r="D220" s="197"/>
      <c r="F220" s="308"/>
      <c r="H220" s="308"/>
      <c r="I220" s="308"/>
      <c r="L220" s="203"/>
      <c r="AM220" s="204"/>
      <c r="AN220" s="204"/>
      <c r="AO220" s="204"/>
      <c r="AP220" s="204"/>
      <c r="AU220" s="205"/>
    </row>
    <row r="221" spans="4:47" s="196" customFormat="1" x14ac:dyDescent="0.25">
      <c r="D221" s="197"/>
      <c r="F221" s="308"/>
      <c r="H221" s="308"/>
      <c r="I221" s="308"/>
      <c r="L221" s="203"/>
      <c r="AM221" s="204"/>
      <c r="AN221" s="204"/>
      <c r="AO221" s="204"/>
      <c r="AP221" s="204"/>
      <c r="AU221" s="205"/>
    </row>
    <row r="222" spans="4:47" s="196" customFormat="1" x14ac:dyDescent="0.25">
      <c r="D222" s="197"/>
      <c r="F222" s="308"/>
      <c r="H222" s="308"/>
      <c r="I222" s="308"/>
      <c r="L222" s="203"/>
      <c r="AM222" s="204"/>
      <c r="AN222" s="204"/>
      <c r="AO222" s="204"/>
      <c r="AP222" s="204"/>
      <c r="AU222" s="205"/>
    </row>
    <row r="223" spans="4:47" s="196" customFormat="1" x14ac:dyDescent="0.25">
      <c r="D223" s="197"/>
      <c r="F223" s="308"/>
      <c r="H223" s="308"/>
      <c r="I223" s="308"/>
      <c r="L223" s="203"/>
      <c r="AM223" s="204"/>
      <c r="AN223" s="204"/>
      <c r="AO223" s="204"/>
      <c r="AP223" s="204"/>
      <c r="AU223" s="205"/>
    </row>
    <row r="224" spans="4:47" s="196" customFormat="1" x14ac:dyDescent="0.25">
      <c r="D224" s="197"/>
      <c r="F224" s="308"/>
      <c r="H224" s="308"/>
      <c r="I224" s="308"/>
      <c r="L224" s="203"/>
      <c r="AM224" s="204"/>
      <c r="AN224" s="204"/>
      <c r="AO224" s="204"/>
      <c r="AP224" s="204"/>
      <c r="AU224" s="205"/>
    </row>
    <row r="225" spans="4:47" s="196" customFormat="1" x14ac:dyDescent="0.25">
      <c r="D225" s="197"/>
      <c r="F225" s="308"/>
      <c r="H225" s="308"/>
      <c r="I225" s="308"/>
      <c r="L225" s="203"/>
      <c r="AM225" s="204"/>
      <c r="AN225" s="204"/>
      <c r="AO225" s="204"/>
      <c r="AP225" s="204"/>
      <c r="AU225" s="205"/>
    </row>
    <row r="226" spans="4:47" s="196" customFormat="1" x14ac:dyDescent="0.25">
      <c r="D226" s="197"/>
      <c r="F226" s="308"/>
      <c r="H226" s="308"/>
      <c r="I226" s="308"/>
      <c r="L226" s="203"/>
      <c r="AM226" s="204"/>
      <c r="AN226" s="204"/>
      <c r="AO226" s="204"/>
      <c r="AP226" s="204"/>
      <c r="AU226" s="205"/>
    </row>
    <row r="227" spans="4:47" s="196" customFormat="1" x14ac:dyDescent="0.25">
      <c r="D227" s="197"/>
      <c r="F227" s="308"/>
      <c r="H227" s="308"/>
      <c r="I227" s="308"/>
      <c r="L227" s="203"/>
      <c r="AM227" s="204"/>
      <c r="AN227" s="204"/>
      <c r="AO227" s="204"/>
      <c r="AP227" s="204"/>
      <c r="AU227" s="205"/>
    </row>
    <row r="228" spans="4:47" s="196" customFormat="1" x14ac:dyDescent="0.25">
      <c r="D228" s="197"/>
      <c r="F228" s="308"/>
      <c r="H228" s="308"/>
      <c r="I228" s="308"/>
      <c r="L228" s="203"/>
      <c r="AM228" s="204"/>
      <c r="AN228" s="204"/>
      <c r="AO228" s="204"/>
      <c r="AP228" s="204"/>
      <c r="AU228" s="205"/>
    </row>
    <row r="229" spans="4:47" s="196" customFormat="1" x14ac:dyDescent="0.25">
      <c r="D229" s="197"/>
      <c r="F229" s="308"/>
      <c r="H229" s="308"/>
      <c r="I229" s="308"/>
      <c r="L229" s="203"/>
      <c r="AM229" s="204"/>
      <c r="AN229" s="204"/>
      <c r="AO229" s="204"/>
      <c r="AP229" s="204"/>
      <c r="AU229" s="205"/>
    </row>
    <row r="230" spans="4:47" s="196" customFormat="1" x14ac:dyDescent="0.25">
      <c r="D230" s="197"/>
      <c r="F230" s="308"/>
      <c r="H230" s="308"/>
      <c r="I230" s="308"/>
      <c r="L230" s="203"/>
      <c r="AM230" s="204"/>
      <c r="AN230" s="204"/>
      <c r="AO230" s="204"/>
      <c r="AP230" s="204"/>
      <c r="AU230" s="205"/>
    </row>
    <row r="231" spans="4:47" s="196" customFormat="1" x14ac:dyDescent="0.25">
      <c r="D231" s="197"/>
      <c r="F231" s="308"/>
      <c r="H231" s="308"/>
      <c r="I231" s="308"/>
      <c r="L231" s="203"/>
      <c r="AM231" s="204"/>
      <c r="AN231" s="204"/>
      <c r="AO231" s="204"/>
      <c r="AP231" s="204"/>
      <c r="AU231" s="205"/>
    </row>
    <row r="232" spans="4:47" s="196" customFormat="1" x14ac:dyDescent="0.25">
      <c r="D232" s="197"/>
      <c r="F232" s="308"/>
      <c r="H232" s="308"/>
      <c r="I232" s="308"/>
      <c r="L232" s="203"/>
      <c r="AM232" s="204"/>
      <c r="AN232" s="204"/>
      <c r="AO232" s="204"/>
      <c r="AP232" s="204"/>
      <c r="AU232" s="205"/>
    </row>
    <row r="233" spans="4:47" s="196" customFormat="1" x14ac:dyDescent="0.25">
      <c r="D233" s="197"/>
      <c r="F233" s="308"/>
      <c r="H233" s="308"/>
      <c r="I233" s="308"/>
      <c r="L233" s="203"/>
      <c r="AM233" s="204"/>
      <c r="AN233" s="204"/>
      <c r="AO233" s="204"/>
      <c r="AP233" s="204"/>
      <c r="AU233" s="205"/>
    </row>
    <row r="234" spans="4:47" s="196" customFormat="1" x14ac:dyDescent="0.25">
      <c r="D234" s="197"/>
      <c r="F234" s="308"/>
      <c r="H234" s="308"/>
      <c r="I234" s="308"/>
      <c r="L234" s="203"/>
      <c r="AM234" s="204"/>
      <c r="AN234" s="204"/>
      <c r="AO234" s="204"/>
      <c r="AP234" s="204"/>
      <c r="AU234" s="205"/>
    </row>
    <row r="235" spans="4:47" s="196" customFormat="1" x14ac:dyDescent="0.25">
      <c r="D235" s="197"/>
      <c r="F235" s="308"/>
      <c r="H235" s="308"/>
      <c r="I235" s="308"/>
      <c r="L235" s="203"/>
      <c r="AM235" s="204"/>
      <c r="AN235" s="204"/>
      <c r="AO235" s="204"/>
      <c r="AP235" s="204"/>
      <c r="AU235" s="205"/>
    </row>
    <row r="236" spans="4:47" s="196" customFormat="1" x14ac:dyDescent="0.25">
      <c r="D236" s="197"/>
      <c r="F236" s="308"/>
      <c r="H236" s="308"/>
      <c r="I236" s="308"/>
      <c r="L236" s="203"/>
      <c r="AM236" s="204"/>
      <c r="AN236" s="204"/>
      <c r="AO236" s="204"/>
      <c r="AP236" s="204"/>
      <c r="AU236" s="205"/>
    </row>
    <row r="237" spans="4:47" s="196" customFormat="1" x14ac:dyDescent="0.25">
      <c r="D237" s="197"/>
      <c r="F237" s="308"/>
      <c r="H237" s="308"/>
      <c r="I237" s="308"/>
      <c r="L237" s="203"/>
      <c r="AM237" s="204"/>
      <c r="AN237" s="204"/>
      <c r="AO237" s="204"/>
      <c r="AP237" s="204"/>
      <c r="AU237" s="205"/>
    </row>
    <row r="238" spans="4:47" s="196" customFormat="1" x14ac:dyDescent="0.25">
      <c r="D238" s="197"/>
      <c r="F238" s="308"/>
      <c r="H238" s="308"/>
      <c r="I238" s="308"/>
      <c r="L238" s="203"/>
      <c r="AM238" s="204"/>
      <c r="AN238" s="204"/>
      <c r="AO238" s="204"/>
      <c r="AP238" s="204"/>
      <c r="AU238" s="205"/>
    </row>
    <row r="239" spans="4:47" s="196" customFormat="1" x14ac:dyDescent="0.25">
      <c r="D239" s="197"/>
      <c r="F239" s="308"/>
      <c r="H239" s="308"/>
      <c r="I239" s="308"/>
      <c r="L239" s="203"/>
      <c r="AM239" s="204"/>
      <c r="AN239" s="204"/>
      <c r="AO239" s="204"/>
      <c r="AP239" s="204"/>
      <c r="AU239" s="205"/>
    </row>
    <row r="240" spans="4:47" s="196" customFormat="1" x14ac:dyDescent="0.25">
      <c r="D240" s="197"/>
      <c r="F240" s="308"/>
      <c r="H240" s="308"/>
      <c r="I240" s="308"/>
      <c r="L240" s="203"/>
      <c r="AM240" s="204"/>
      <c r="AN240" s="204"/>
      <c r="AO240" s="204"/>
      <c r="AP240" s="204"/>
      <c r="AU240" s="205"/>
    </row>
    <row r="241" spans="4:47" s="196" customFormat="1" x14ac:dyDescent="0.25">
      <c r="D241" s="197"/>
      <c r="F241" s="308"/>
      <c r="H241" s="308"/>
      <c r="I241" s="308"/>
      <c r="L241" s="203"/>
      <c r="AM241" s="204"/>
      <c r="AN241" s="204"/>
      <c r="AO241" s="204"/>
      <c r="AP241" s="204"/>
      <c r="AU241" s="205"/>
    </row>
    <row r="242" spans="4:47" s="196" customFormat="1" x14ac:dyDescent="0.25">
      <c r="D242" s="197"/>
      <c r="F242" s="308"/>
      <c r="H242" s="308"/>
      <c r="I242" s="308"/>
      <c r="L242" s="203"/>
      <c r="AM242" s="204"/>
      <c r="AN242" s="204"/>
      <c r="AO242" s="204"/>
      <c r="AP242" s="204"/>
      <c r="AU242" s="205"/>
    </row>
    <row r="243" spans="4:47" s="196" customFormat="1" x14ac:dyDescent="0.25">
      <c r="D243" s="197"/>
      <c r="F243" s="308"/>
      <c r="H243" s="308"/>
      <c r="I243" s="308"/>
      <c r="L243" s="203"/>
      <c r="AM243" s="204"/>
      <c r="AN243" s="204"/>
      <c r="AO243" s="204"/>
      <c r="AP243" s="204"/>
      <c r="AU243" s="205"/>
    </row>
    <row r="244" spans="4:47" s="196" customFormat="1" x14ac:dyDescent="0.25">
      <c r="D244" s="197"/>
      <c r="F244" s="308"/>
      <c r="H244" s="308"/>
      <c r="I244" s="308"/>
      <c r="L244" s="203"/>
      <c r="AM244" s="204"/>
      <c r="AN244" s="204"/>
      <c r="AO244" s="204"/>
      <c r="AP244" s="204"/>
      <c r="AU244" s="205"/>
    </row>
    <row r="245" spans="4:47" s="196" customFormat="1" x14ac:dyDescent="0.25">
      <c r="D245" s="197"/>
      <c r="F245" s="308"/>
      <c r="H245" s="308"/>
      <c r="I245" s="308"/>
      <c r="L245" s="203"/>
      <c r="AM245" s="204"/>
      <c r="AN245" s="204"/>
      <c r="AO245" s="204"/>
      <c r="AP245" s="204"/>
      <c r="AU245" s="205"/>
    </row>
    <row r="246" spans="4:47" s="196" customFormat="1" x14ac:dyDescent="0.25">
      <c r="D246" s="197"/>
      <c r="F246" s="308"/>
      <c r="H246" s="308"/>
      <c r="I246" s="308"/>
      <c r="L246" s="203"/>
      <c r="AM246" s="204"/>
      <c r="AN246" s="204"/>
      <c r="AO246" s="204"/>
      <c r="AP246" s="204"/>
      <c r="AU246" s="205"/>
    </row>
    <row r="247" spans="4:47" s="196" customFormat="1" x14ac:dyDescent="0.25">
      <c r="D247" s="197"/>
      <c r="F247" s="308"/>
      <c r="H247" s="308"/>
      <c r="I247" s="308"/>
      <c r="L247" s="203"/>
      <c r="AM247" s="204"/>
      <c r="AN247" s="204"/>
      <c r="AO247" s="204"/>
      <c r="AP247" s="204"/>
      <c r="AU247" s="205"/>
    </row>
    <row r="248" spans="4:47" s="196" customFormat="1" x14ac:dyDescent="0.25">
      <c r="D248" s="197"/>
      <c r="F248" s="308"/>
      <c r="H248" s="308"/>
      <c r="I248" s="308"/>
      <c r="L248" s="203"/>
      <c r="AM248" s="204"/>
      <c r="AN248" s="204"/>
      <c r="AO248" s="204"/>
      <c r="AP248" s="204"/>
      <c r="AU248" s="205"/>
    </row>
    <row r="249" spans="4:47" s="196" customFormat="1" x14ac:dyDescent="0.25">
      <c r="D249" s="197"/>
      <c r="F249" s="308"/>
      <c r="H249" s="308"/>
      <c r="I249" s="308"/>
      <c r="L249" s="203"/>
      <c r="AM249" s="204"/>
      <c r="AN249" s="204"/>
      <c r="AO249" s="204"/>
      <c r="AP249" s="204"/>
      <c r="AU249" s="205"/>
    </row>
    <row r="250" spans="4:47" s="196" customFormat="1" x14ac:dyDescent="0.25">
      <c r="D250" s="197"/>
      <c r="F250" s="308"/>
      <c r="H250" s="308"/>
      <c r="I250" s="308"/>
      <c r="L250" s="203"/>
      <c r="AM250" s="204"/>
      <c r="AN250" s="204"/>
      <c r="AO250" s="204"/>
      <c r="AP250" s="204"/>
      <c r="AU250" s="205"/>
    </row>
    <row r="251" spans="4:47" s="196" customFormat="1" x14ac:dyDescent="0.25">
      <c r="D251" s="197"/>
      <c r="F251" s="308"/>
      <c r="H251" s="308"/>
      <c r="I251" s="308"/>
      <c r="L251" s="203"/>
      <c r="AM251" s="204"/>
      <c r="AN251" s="204"/>
      <c r="AO251" s="204"/>
      <c r="AP251" s="204"/>
      <c r="AU251" s="205"/>
    </row>
    <row r="252" spans="4:47" s="196" customFormat="1" x14ac:dyDescent="0.25">
      <c r="D252" s="197"/>
      <c r="F252" s="308"/>
      <c r="H252" s="308"/>
      <c r="I252" s="308"/>
      <c r="L252" s="203"/>
      <c r="AM252" s="204"/>
      <c r="AN252" s="204"/>
      <c r="AO252" s="204"/>
      <c r="AP252" s="204"/>
      <c r="AU252" s="205"/>
    </row>
    <row r="253" spans="4:47" s="196" customFormat="1" x14ac:dyDescent="0.25">
      <c r="D253" s="197"/>
      <c r="F253" s="308"/>
      <c r="H253" s="308"/>
      <c r="I253" s="308"/>
      <c r="L253" s="203"/>
      <c r="AM253" s="204"/>
      <c r="AN253" s="204"/>
      <c r="AO253" s="204"/>
      <c r="AP253" s="204"/>
      <c r="AU253" s="205"/>
    </row>
    <row r="254" spans="4:47" s="196" customFormat="1" x14ac:dyDescent="0.25">
      <c r="D254" s="197"/>
      <c r="F254" s="308"/>
      <c r="H254" s="308"/>
      <c r="I254" s="308"/>
      <c r="L254" s="203"/>
      <c r="AM254" s="204"/>
      <c r="AN254" s="204"/>
      <c r="AO254" s="204"/>
      <c r="AP254" s="204"/>
      <c r="AU254" s="205"/>
    </row>
    <row r="255" spans="4:47" s="196" customFormat="1" x14ac:dyDescent="0.25">
      <c r="D255" s="197"/>
      <c r="F255" s="308"/>
      <c r="H255" s="308"/>
      <c r="I255" s="308"/>
      <c r="L255" s="203"/>
      <c r="AM255" s="204"/>
      <c r="AN255" s="204"/>
      <c r="AO255" s="204"/>
      <c r="AP255" s="204"/>
      <c r="AU255" s="205"/>
    </row>
    <row r="256" spans="4:47" s="196" customFormat="1" x14ac:dyDescent="0.25">
      <c r="D256" s="197"/>
      <c r="F256" s="308"/>
      <c r="H256" s="308"/>
      <c r="I256" s="308"/>
      <c r="L256" s="203"/>
      <c r="AM256" s="204"/>
      <c r="AN256" s="204"/>
      <c r="AO256" s="204"/>
      <c r="AP256" s="204"/>
      <c r="AU256" s="205"/>
    </row>
    <row r="257" spans="4:47" s="196" customFormat="1" x14ac:dyDescent="0.25">
      <c r="D257" s="197"/>
      <c r="F257" s="308"/>
      <c r="H257" s="308"/>
      <c r="I257" s="308"/>
      <c r="L257" s="203"/>
      <c r="AM257" s="204"/>
      <c r="AN257" s="204"/>
      <c r="AO257" s="204"/>
      <c r="AP257" s="204"/>
      <c r="AU257" s="205"/>
    </row>
    <row r="258" spans="4:47" s="196" customFormat="1" x14ac:dyDescent="0.25">
      <c r="D258" s="197"/>
      <c r="F258" s="308"/>
      <c r="H258" s="308"/>
      <c r="I258" s="308"/>
      <c r="L258" s="203"/>
      <c r="AM258" s="204"/>
      <c r="AN258" s="204"/>
      <c r="AO258" s="204"/>
      <c r="AP258" s="204"/>
      <c r="AU258" s="205"/>
    </row>
    <row r="259" spans="4:47" s="196" customFormat="1" x14ac:dyDescent="0.25">
      <c r="D259" s="197"/>
      <c r="F259" s="308"/>
      <c r="H259" s="308"/>
      <c r="I259" s="308"/>
      <c r="L259" s="203"/>
      <c r="AM259" s="204"/>
      <c r="AN259" s="204"/>
      <c r="AO259" s="204"/>
      <c r="AP259" s="204"/>
      <c r="AU259" s="205"/>
    </row>
    <row r="260" spans="4:47" s="196" customFormat="1" x14ac:dyDescent="0.25">
      <c r="D260" s="197"/>
      <c r="F260" s="308"/>
      <c r="H260" s="308"/>
      <c r="I260" s="308"/>
      <c r="L260" s="203"/>
      <c r="AM260" s="204"/>
      <c r="AN260" s="204"/>
      <c r="AO260" s="204"/>
      <c r="AP260" s="204"/>
      <c r="AU260" s="205"/>
    </row>
    <row r="261" spans="4:47" s="196" customFormat="1" x14ac:dyDescent="0.25">
      <c r="D261" s="197"/>
      <c r="F261" s="308"/>
      <c r="H261" s="308"/>
      <c r="I261" s="308"/>
      <c r="L261" s="203"/>
      <c r="AM261" s="204"/>
      <c r="AN261" s="204"/>
      <c r="AO261" s="204"/>
      <c r="AP261" s="204"/>
      <c r="AU261" s="205"/>
    </row>
    <row r="262" spans="4:47" s="196" customFormat="1" x14ac:dyDescent="0.25">
      <c r="D262" s="197"/>
      <c r="F262" s="308"/>
      <c r="H262" s="308"/>
      <c r="I262" s="308"/>
      <c r="L262" s="203"/>
      <c r="AM262" s="204"/>
      <c r="AN262" s="204"/>
      <c r="AO262" s="204"/>
      <c r="AP262" s="204"/>
      <c r="AU262" s="205"/>
    </row>
    <row r="263" spans="4:47" s="196" customFormat="1" x14ac:dyDescent="0.25">
      <c r="D263" s="197"/>
      <c r="F263" s="308"/>
      <c r="H263" s="308"/>
      <c r="I263" s="308"/>
      <c r="L263" s="203"/>
      <c r="AM263" s="204"/>
      <c r="AN263" s="204"/>
      <c r="AO263" s="204"/>
      <c r="AP263" s="204"/>
      <c r="AU263" s="205"/>
    </row>
    <row r="264" spans="4:47" s="196" customFormat="1" x14ac:dyDescent="0.25">
      <c r="D264" s="197"/>
      <c r="F264" s="308"/>
      <c r="H264" s="308"/>
      <c r="I264" s="308"/>
      <c r="L264" s="203"/>
      <c r="AM264" s="204"/>
      <c r="AN264" s="204"/>
      <c r="AO264" s="204"/>
      <c r="AP264" s="204"/>
      <c r="AU264" s="205"/>
    </row>
    <row r="265" spans="4:47" s="196" customFormat="1" x14ac:dyDescent="0.25">
      <c r="D265" s="197"/>
      <c r="F265" s="308"/>
      <c r="H265" s="308"/>
      <c r="I265" s="308"/>
      <c r="L265" s="203"/>
      <c r="AM265" s="204"/>
      <c r="AN265" s="204"/>
      <c r="AO265" s="204"/>
      <c r="AP265" s="204"/>
      <c r="AU265" s="205"/>
    </row>
    <row r="266" spans="4:47" s="196" customFormat="1" x14ac:dyDescent="0.25">
      <c r="D266" s="197"/>
      <c r="F266" s="308"/>
      <c r="H266" s="308"/>
      <c r="I266" s="308"/>
      <c r="L266" s="203"/>
      <c r="AM266" s="204"/>
      <c r="AN266" s="204"/>
      <c r="AO266" s="204"/>
      <c r="AP266" s="204"/>
      <c r="AU266" s="205"/>
    </row>
    <row r="267" spans="4:47" s="196" customFormat="1" x14ac:dyDescent="0.25">
      <c r="D267" s="197"/>
      <c r="F267" s="308"/>
      <c r="H267" s="308"/>
      <c r="I267" s="308"/>
      <c r="L267" s="203"/>
      <c r="AM267" s="204"/>
      <c r="AN267" s="204"/>
      <c r="AO267" s="204"/>
      <c r="AP267" s="204"/>
      <c r="AU267" s="205"/>
    </row>
    <row r="268" spans="4:47" s="196" customFormat="1" x14ac:dyDescent="0.25">
      <c r="D268" s="197"/>
      <c r="F268" s="308"/>
      <c r="H268" s="308"/>
      <c r="I268" s="308"/>
      <c r="L268" s="203"/>
      <c r="AM268" s="204"/>
      <c r="AN268" s="204"/>
      <c r="AO268" s="204"/>
      <c r="AP268" s="204"/>
      <c r="AU268" s="205"/>
    </row>
    <row r="269" spans="4:47" s="196" customFormat="1" x14ac:dyDescent="0.25">
      <c r="D269" s="197"/>
      <c r="F269" s="308"/>
      <c r="H269" s="308"/>
      <c r="I269" s="308"/>
      <c r="L269" s="203"/>
      <c r="AM269" s="204"/>
      <c r="AN269" s="204"/>
      <c r="AO269" s="204"/>
      <c r="AP269" s="204"/>
      <c r="AU269" s="205"/>
    </row>
    <row r="270" spans="4:47" s="196" customFormat="1" x14ac:dyDescent="0.25">
      <c r="D270" s="197"/>
      <c r="F270" s="308"/>
      <c r="H270" s="308"/>
      <c r="I270" s="308"/>
      <c r="L270" s="203"/>
      <c r="AM270" s="204"/>
      <c r="AN270" s="204"/>
      <c r="AO270" s="204"/>
      <c r="AP270" s="204"/>
      <c r="AU270" s="205"/>
    </row>
    <row r="271" spans="4:47" s="196" customFormat="1" x14ac:dyDescent="0.25">
      <c r="D271" s="197"/>
      <c r="F271" s="308"/>
      <c r="H271" s="308"/>
      <c r="I271" s="308"/>
      <c r="L271" s="203"/>
      <c r="AM271" s="204"/>
      <c r="AN271" s="204"/>
      <c r="AO271" s="204"/>
      <c r="AP271" s="204"/>
      <c r="AU271" s="205"/>
    </row>
    <row r="272" spans="4:47" s="196" customFormat="1" x14ac:dyDescent="0.25">
      <c r="D272" s="197"/>
      <c r="F272" s="308"/>
      <c r="H272" s="308"/>
      <c r="I272" s="308"/>
      <c r="L272" s="203"/>
      <c r="AM272" s="204"/>
      <c r="AN272" s="204"/>
      <c r="AO272" s="204"/>
      <c r="AP272" s="204"/>
      <c r="AU272" s="205"/>
    </row>
    <row r="273" spans="4:47" s="196" customFormat="1" x14ac:dyDescent="0.25">
      <c r="D273" s="197"/>
      <c r="F273" s="308"/>
      <c r="H273" s="308"/>
      <c r="I273" s="308"/>
      <c r="L273" s="203"/>
      <c r="AM273" s="204"/>
      <c r="AN273" s="204"/>
      <c r="AO273" s="204"/>
      <c r="AP273" s="204"/>
      <c r="AU273" s="205"/>
    </row>
    <row r="274" spans="4:47" s="196" customFormat="1" x14ac:dyDescent="0.25">
      <c r="D274" s="197"/>
      <c r="F274" s="308"/>
      <c r="H274" s="308"/>
      <c r="I274" s="308"/>
      <c r="L274" s="203"/>
      <c r="AM274" s="204"/>
      <c r="AN274" s="204"/>
      <c r="AO274" s="204"/>
      <c r="AP274" s="204"/>
      <c r="AU274" s="205"/>
    </row>
    <row r="275" spans="4:47" s="196" customFormat="1" x14ac:dyDescent="0.25">
      <c r="D275" s="197"/>
      <c r="F275" s="308"/>
      <c r="H275" s="308"/>
      <c r="I275" s="308"/>
      <c r="L275" s="203"/>
      <c r="AM275" s="204"/>
      <c r="AN275" s="204"/>
      <c r="AO275" s="204"/>
      <c r="AP275" s="204"/>
      <c r="AU275" s="205"/>
    </row>
    <row r="276" spans="4:47" s="196" customFormat="1" x14ac:dyDescent="0.25">
      <c r="D276" s="197"/>
      <c r="F276" s="308"/>
      <c r="H276" s="308"/>
      <c r="I276" s="308"/>
      <c r="L276" s="203"/>
      <c r="AM276" s="204"/>
      <c r="AN276" s="204"/>
      <c r="AO276" s="204"/>
      <c r="AP276" s="204"/>
      <c r="AU276" s="205"/>
    </row>
    <row r="277" spans="4:47" s="196" customFormat="1" x14ac:dyDescent="0.25">
      <c r="D277" s="197"/>
      <c r="F277" s="308"/>
      <c r="H277" s="308"/>
      <c r="I277" s="308"/>
      <c r="L277" s="203"/>
      <c r="AM277" s="204"/>
      <c r="AN277" s="204"/>
      <c r="AO277" s="204"/>
      <c r="AP277" s="204"/>
      <c r="AU277" s="205"/>
    </row>
    <row r="278" spans="4:47" s="196" customFormat="1" x14ac:dyDescent="0.25">
      <c r="D278" s="197"/>
      <c r="F278" s="308"/>
      <c r="H278" s="308"/>
      <c r="I278" s="308"/>
      <c r="L278" s="203"/>
      <c r="AM278" s="204"/>
      <c r="AN278" s="204"/>
      <c r="AO278" s="204"/>
      <c r="AP278" s="204"/>
      <c r="AU278" s="205"/>
    </row>
    <row r="279" spans="4:47" s="196" customFormat="1" x14ac:dyDescent="0.25">
      <c r="D279" s="197"/>
      <c r="F279" s="308"/>
      <c r="H279" s="308"/>
      <c r="I279" s="308"/>
      <c r="L279" s="203"/>
      <c r="AM279" s="204"/>
      <c r="AN279" s="204"/>
      <c r="AO279" s="204"/>
      <c r="AP279" s="204"/>
      <c r="AU279" s="205"/>
    </row>
    <row r="280" spans="4:47" s="196" customFormat="1" x14ac:dyDescent="0.25">
      <c r="D280" s="197"/>
      <c r="F280" s="308"/>
      <c r="H280" s="308"/>
      <c r="I280" s="308"/>
      <c r="L280" s="203"/>
      <c r="AM280" s="204"/>
      <c r="AN280" s="204"/>
      <c r="AO280" s="204"/>
      <c r="AP280" s="204"/>
      <c r="AU280" s="205"/>
    </row>
    <row r="281" spans="4:47" s="196" customFormat="1" x14ac:dyDescent="0.25">
      <c r="D281" s="197"/>
      <c r="F281" s="308"/>
      <c r="H281" s="308"/>
      <c r="I281" s="308"/>
      <c r="L281" s="203"/>
      <c r="AM281" s="204"/>
      <c r="AN281" s="204"/>
      <c r="AO281" s="204"/>
      <c r="AP281" s="204"/>
      <c r="AU281" s="205"/>
    </row>
    <row r="282" spans="4:47" s="196" customFormat="1" x14ac:dyDescent="0.25">
      <c r="D282" s="197"/>
      <c r="F282" s="308"/>
      <c r="H282" s="308"/>
      <c r="I282" s="308"/>
      <c r="L282" s="203"/>
      <c r="AM282" s="204"/>
      <c r="AN282" s="204"/>
      <c r="AO282" s="204"/>
      <c r="AP282" s="204"/>
      <c r="AU282" s="205"/>
    </row>
    <row r="283" spans="4:47" s="196" customFormat="1" x14ac:dyDescent="0.25">
      <c r="D283" s="197"/>
      <c r="F283" s="308"/>
      <c r="H283" s="308"/>
      <c r="I283" s="308"/>
      <c r="L283" s="203"/>
      <c r="AM283" s="204"/>
      <c r="AN283" s="204"/>
      <c r="AO283" s="204"/>
      <c r="AP283" s="204"/>
      <c r="AU283" s="205"/>
    </row>
    <row r="284" spans="4:47" s="196" customFormat="1" x14ac:dyDescent="0.25">
      <c r="D284" s="197"/>
      <c r="F284" s="308"/>
      <c r="H284" s="308"/>
      <c r="I284" s="308"/>
      <c r="L284" s="203"/>
      <c r="AM284" s="204"/>
      <c r="AN284" s="204"/>
      <c r="AO284" s="204"/>
      <c r="AP284" s="204"/>
      <c r="AU284" s="205"/>
    </row>
    <row r="285" spans="4:47" s="196" customFormat="1" x14ac:dyDescent="0.25">
      <c r="D285" s="197"/>
      <c r="F285" s="308"/>
      <c r="H285" s="308"/>
      <c r="I285" s="308"/>
      <c r="L285" s="203"/>
      <c r="AM285" s="204"/>
      <c r="AN285" s="204"/>
      <c r="AO285" s="204"/>
      <c r="AP285" s="204"/>
      <c r="AU285" s="205"/>
    </row>
    <row r="286" spans="4:47" s="196" customFormat="1" x14ac:dyDescent="0.25">
      <c r="D286" s="197"/>
      <c r="F286" s="308"/>
      <c r="H286" s="308"/>
      <c r="I286" s="308"/>
      <c r="L286" s="203"/>
      <c r="AM286" s="204"/>
      <c r="AN286" s="204"/>
      <c r="AO286" s="204"/>
      <c r="AP286" s="204"/>
      <c r="AU286" s="205"/>
    </row>
    <row r="287" spans="4:47" s="196" customFormat="1" x14ac:dyDescent="0.25">
      <c r="D287" s="197"/>
      <c r="F287" s="308"/>
      <c r="H287" s="308"/>
      <c r="I287" s="308"/>
      <c r="L287" s="203"/>
      <c r="AM287" s="204"/>
      <c r="AN287" s="204"/>
      <c r="AO287" s="204"/>
      <c r="AP287" s="204"/>
      <c r="AU287" s="205"/>
    </row>
    <row r="288" spans="4:47" s="196" customFormat="1" x14ac:dyDescent="0.25">
      <c r="D288" s="197"/>
      <c r="F288" s="308"/>
      <c r="H288" s="308"/>
      <c r="I288" s="308"/>
      <c r="L288" s="203"/>
      <c r="AM288" s="204"/>
      <c r="AN288" s="204"/>
      <c r="AO288" s="204"/>
      <c r="AP288" s="204"/>
      <c r="AU288" s="205"/>
    </row>
    <row r="289" spans="4:47" s="196" customFormat="1" x14ac:dyDescent="0.25">
      <c r="D289" s="197"/>
      <c r="F289" s="308"/>
      <c r="H289" s="308"/>
      <c r="I289" s="308"/>
      <c r="L289" s="203"/>
      <c r="AM289" s="204"/>
      <c r="AN289" s="204"/>
      <c r="AO289" s="204"/>
      <c r="AP289" s="204"/>
      <c r="AU289" s="205"/>
    </row>
    <row r="290" spans="4:47" s="196" customFormat="1" x14ac:dyDescent="0.25">
      <c r="D290" s="197"/>
      <c r="F290" s="308"/>
      <c r="H290" s="308"/>
      <c r="I290" s="308"/>
      <c r="L290" s="203"/>
      <c r="AM290" s="204"/>
      <c r="AN290" s="204"/>
      <c r="AO290" s="204"/>
      <c r="AP290" s="204"/>
      <c r="AU290" s="205"/>
    </row>
    <row r="291" spans="4:47" s="196" customFormat="1" x14ac:dyDescent="0.25">
      <c r="D291" s="197"/>
      <c r="F291" s="308"/>
      <c r="H291" s="308"/>
      <c r="I291" s="308"/>
      <c r="L291" s="203"/>
      <c r="AM291" s="204"/>
      <c r="AN291" s="204"/>
      <c r="AO291" s="204"/>
      <c r="AP291" s="204"/>
      <c r="AU291" s="205"/>
    </row>
    <row r="292" spans="4:47" s="196" customFormat="1" x14ac:dyDescent="0.25">
      <c r="D292" s="197"/>
      <c r="F292" s="308"/>
      <c r="H292" s="308"/>
      <c r="I292" s="308"/>
      <c r="L292" s="203"/>
      <c r="AM292" s="204"/>
      <c r="AN292" s="204"/>
      <c r="AO292" s="204"/>
      <c r="AP292" s="204"/>
      <c r="AU292" s="205"/>
    </row>
    <row r="293" spans="4:47" s="196" customFormat="1" x14ac:dyDescent="0.25">
      <c r="D293" s="197"/>
      <c r="F293" s="308"/>
      <c r="H293" s="308"/>
      <c r="I293" s="308"/>
      <c r="L293" s="203"/>
      <c r="AM293" s="204"/>
      <c r="AN293" s="204"/>
      <c r="AO293" s="204"/>
      <c r="AP293" s="204"/>
      <c r="AU293" s="205"/>
    </row>
    <row r="294" spans="4:47" s="196" customFormat="1" x14ac:dyDescent="0.25">
      <c r="D294" s="197"/>
      <c r="F294" s="308"/>
      <c r="H294" s="308"/>
      <c r="I294" s="308"/>
      <c r="L294" s="203"/>
      <c r="AM294" s="204"/>
      <c r="AN294" s="204"/>
      <c r="AO294" s="204"/>
      <c r="AP294" s="204"/>
      <c r="AU294" s="205"/>
    </row>
    <row r="295" spans="4:47" s="196" customFormat="1" x14ac:dyDescent="0.25">
      <c r="D295" s="197"/>
      <c r="F295" s="308"/>
      <c r="H295" s="308"/>
      <c r="I295" s="308"/>
      <c r="L295" s="203"/>
      <c r="AM295" s="204"/>
      <c r="AN295" s="204"/>
      <c r="AO295" s="204"/>
      <c r="AP295" s="204"/>
      <c r="AU295" s="205"/>
    </row>
    <row r="296" spans="4:47" s="196" customFormat="1" x14ac:dyDescent="0.25">
      <c r="D296" s="197"/>
      <c r="F296" s="308"/>
      <c r="H296" s="308"/>
      <c r="I296" s="308"/>
      <c r="L296" s="203"/>
      <c r="AM296" s="204"/>
      <c r="AN296" s="204"/>
      <c r="AO296" s="204"/>
      <c r="AP296" s="204"/>
      <c r="AU296" s="205"/>
    </row>
    <row r="297" spans="4:47" s="196" customFormat="1" x14ac:dyDescent="0.25">
      <c r="D297" s="197"/>
      <c r="F297" s="308"/>
      <c r="H297" s="308"/>
      <c r="I297" s="308"/>
      <c r="L297" s="203"/>
      <c r="AM297" s="204"/>
      <c r="AN297" s="204"/>
      <c r="AO297" s="204"/>
      <c r="AP297" s="204"/>
      <c r="AU297" s="205"/>
    </row>
    <row r="298" spans="4:47" s="196" customFormat="1" x14ac:dyDescent="0.25">
      <c r="D298" s="197"/>
      <c r="F298" s="308"/>
      <c r="H298" s="308"/>
      <c r="I298" s="308"/>
      <c r="L298" s="203"/>
      <c r="AM298" s="204"/>
      <c r="AN298" s="204"/>
      <c r="AO298" s="204"/>
      <c r="AP298" s="204"/>
      <c r="AU298" s="205"/>
    </row>
    <row r="299" spans="4:47" s="196" customFormat="1" x14ac:dyDescent="0.25">
      <c r="D299" s="197"/>
      <c r="F299" s="308"/>
      <c r="H299" s="308"/>
      <c r="I299" s="308"/>
      <c r="L299" s="203"/>
      <c r="AM299" s="204"/>
      <c r="AN299" s="204"/>
      <c r="AO299" s="204"/>
      <c r="AP299" s="204"/>
      <c r="AU299" s="205"/>
    </row>
    <row r="300" spans="4:47" s="196" customFormat="1" x14ac:dyDescent="0.25">
      <c r="D300" s="197"/>
      <c r="F300" s="308"/>
      <c r="H300" s="308"/>
      <c r="I300" s="308"/>
      <c r="L300" s="203"/>
      <c r="AM300" s="204"/>
      <c r="AN300" s="204"/>
      <c r="AO300" s="204"/>
      <c r="AP300" s="204"/>
      <c r="AU300" s="205"/>
    </row>
    <row r="301" spans="4:47" s="196" customFormat="1" x14ac:dyDescent="0.25">
      <c r="D301" s="197"/>
      <c r="F301" s="308"/>
      <c r="H301" s="308"/>
      <c r="I301" s="308"/>
      <c r="L301" s="203"/>
      <c r="AM301" s="204"/>
      <c r="AN301" s="204"/>
      <c r="AO301" s="204"/>
      <c r="AP301" s="204"/>
      <c r="AU301" s="205"/>
    </row>
    <row r="302" spans="4:47" s="196" customFormat="1" x14ac:dyDescent="0.25">
      <c r="D302" s="197"/>
      <c r="F302" s="308"/>
      <c r="H302" s="308"/>
      <c r="I302" s="308"/>
      <c r="L302" s="203"/>
      <c r="AM302" s="204"/>
      <c r="AN302" s="204"/>
      <c r="AO302" s="204"/>
      <c r="AP302" s="204"/>
      <c r="AU302" s="205"/>
    </row>
    <row r="303" spans="4:47" s="196" customFormat="1" x14ac:dyDescent="0.25">
      <c r="D303" s="197"/>
      <c r="F303" s="308"/>
      <c r="H303" s="308"/>
      <c r="I303" s="308"/>
      <c r="L303" s="203"/>
      <c r="AM303" s="204"/>
      <c r="AN303" s="204"/>
      <c r="AO303" s="204"/>
      <c r="AP303" s="204"/>
      <c r="AU303" s="205"/>
    </row>
    <row r="304" spans="4:47" s="196" customFormat="1" x14ac:dyDescent="0.25">
      <c r="D304" s="197"/>
      <c r="F304" s="308"/>
      <c r="H304" s="308"/>
      <c r="I304" s="308"/>
      <c r="L304" s="203"/>
      <c r="AM304" s="204"/>
      <c r="AN304" s="204"/>
      <c r="AO304" s="204"/>
      <c r="AP304" s="204"/>
      <c r="AU304" s="205"/>
    </row>
    <row r="305" spans="4:47" s="196" customFormat="1" x14ac:dyDescent="0.25">
      <c r="D305" s="197"/>
      <c r="F305" s="308"/>
      <c r="H305" s="308"/>
      <c r="I305" s="308"/>
      <c r="L305" s="203"/>
      <c r="AM305" s="204"/>
      <c r="AN305" s="204"/>
      <c r="AO305" s="204"/>
      <c r="AP305" s="204"/>
      <c r="AU305" s="205"/>
    </row>
    <row r="306" spans="4:47" s="196" customFormat="1" x14ac:dyDescent="0.25">
      <c r="D306" s="197"/>
      <c r="F306" s="308"/>
      <c r="H306" s="308"/>
      <c r="I306" s="308"/>
      <c r="L306" s="203"/>
      <c r="AM306" s="204"/>
      <c r="AN306" s="204"/>
      <c r="AO306" s="204"/>
      <c r="AP306" s="204"/>
      <c r="AU306" s="205"/>
    </row>
    <row r="307" spans="4:47" s="196" customFormat="1" x14ac:dyDescent="0.25">
      <c r="D307" s="197"/>
      <c r="F307" s="308"/>
      <c r="H307" s="308"/>
      <c r="I307" s="308"/>
      <c r="L307" s="203"/>
      <c r="AM307" s="204"/>
      <c r="AN307" s="204"/>
      <c r="AO307" s="204"/>
      <c r="AP307" s="204"/>
      <c r="AU307" s="205"/>
    </row>
    <row r="308" spans="4:47" s="196" customFormat="1" x14ac:dyDescent="0.25">
      <c r="D308" s="197"/>
      <c r="F308" s="308"/>
      <c r="H308" s="308"/>
      <c r="I308" s="308"/>
      <c r="L308" s="203"/>
      <c r="AM308" s="204"/>
      <c r="AN308" s="204"/>
      <c r="AO308" s="204"/>
      <c r="AP308" s="204"/>
      <c r="AU308" s="205"/>
    </row>
    <row r="309" spans="4:47" s="196" customFormat="1" x14ac:dyDescent="0.25">
      <c r="D309" s="197"/>
      <c r="F309" s="308"/>
      <c r="H309" s="308"/>
      <c r="I309" s="308"/>
      <c r="L309" s="203"/>
      <c r="AM309" s="204"/>
      <c r="AN309" s="204"/>
      <c r="AO309" s="204"/>
      <c r="AP309" s="204"/>
      <c r="AU309" s="205"/>
    </row>
    <row r="310" spans="4:47" s="196" customFormat="1" x14ac:dyDescent="0.25">
      <c r="D310" s="197"/>
      <c r="F310" s="308"/>
      <c r="H310" s="308"/>
      <c r="I310" s="308"/>
      <c r="L310" s="203"/>
      <c r="AM310" s="204"/>
      <c r="AN310" s="204"/>
      <c r="AO310" s="204"/>
      <c r="AP310" s="204"/>
      <c r="AU310" s="205"/>
    </row>
    <row r="311" spans="4:47" s="196" customFormat="1" x14ac:dyDescent="0.25">
      <c r="D311" s="197"/>
      <c r="F311" s="308"/>
      <c r="H311" s="308"/>
      <c r="I311" s="308"/>
      <c r="L311" s="203"/>
      <c r="AM311" s="204"/>
      <c r="AN311" s="204"/>
      <c r="AO311" s="204"/>
      <c r="AP311" s="204"/>
      <c r="AU311" s="205"/>
    </row>
    <row r="312" spans="4:47" s="196" customFormat="1" x14ac:dyDescent="0.25">
      <c r="D312" s="197"/>
      <c r="F312" s="308"/>
      <c r="H312" s="308"/>
      <c r="I312" s="308"/>
      <c r="L312" s="203"/>
      <c r="AM312" s="204"/>
      <c r="AN312" s="204"/>
      <c r="AO312" s="204"/>
      <c r="AP312" s="204"/>
      <c r="AU312" s="205"/>
    </row>
    <row r="313" spans="4:47" s="196" customFormat="1" x14ac:dyDescent="0.25">
      <c r="D313" s="197"/>
      <c r="F313" s="308"/>
      <c r="H313" s="308"/>
      <c r="I313" s="308"/>
      <c r="L313" s="203"/>
      <c r="AM313" s="204"/>
      <c r="AN313" s="204"/>
      <c r="AO313" s="204"/>
      <c r="AP313" s="204"/>
      <c r="AU313" s="205"/>
    </row>
    <row r="314" spans="4:47" s="196" customFormat="1" x14ac:dyDescent="0.25">
      <c r="D314" s="197"/>
      <c r="F314" s="308"/>
      <c r="H314" s="308"/>
      <c r="I314" s="308"/>
      <c r="L314" s="203"/>
      <c r="AM314" s="204"/>
      <c r="AN314" s="204"/>
      <c r="AO314" s="204"/>
      <c r="AP314" s="204"/>
      <c r="AU314" s="205"/>
    </row>
    <row r="315" spans="4:47" s="196" customFormat="1" x14ac:dyDescent="0.25">
      <c r="D315" s="197"/>
      <c r="F315" s="308"/>
      <c r="H315" s="308"/>
      <c r="I315" s="308"/>
      <c r="L315" s="203"/>
      <c r="AM315" s="204"/>
      <c r="AN315" s="204"/>
      <c r="AO315" s="204"/>
      <c r="AP315" s="204"/>
      <c r="AU315" s="205"/>
    </row>
    <row r="316" spans="4:47" s="196" customFormat="1" x14ac:dyDescent="0.25">
      <c r="D316" s="197"/>
      <c r="F316" s="308"/>
      <c r="H316" s="308"/>
      <c r="I316" s="308"/>
      <c r="L316" s="203"/>
      <c r="AM316" s="204"/>
      <c r="AN316" s="204"/>
      <c r="AO316" s="204"/>
      <c r="AP316" s="204"/>
      <c r="AU316" s="205"/>
    </row>
    <row r="317" spans="4:47" s="196" customFormat="1" x14ac:dyDescent="0.25">
      <c r="D317" s="197"/>
      <c r="F317" s="308"/>
      <c r="H317" s="308"/>
      <c r="I317" s="308"/>
      <c r="L317" s="203"/>
      <c r="AM317" s="204"/>
      <c r="AN317" s="204"/>
      <c r="AO317" s="204"/>
      <c r="AP317" s="204"/>
      <c r="AU317" s="205"/>
    </row>
    <row r="318" spans="4:47" s="196" customFormat="1" x14ac:dyDescent="0.25">
      <c r="D318" s="197"/>
      <c r="F318" s="308"/>
      <c r="H318" s="308"/>
      <c r="I318" s="308"/>
      <c r="L318" s="203"/>
      <c r="AM318" s="204"/>
      <c r="AN318" s="204"/>
      <c r="AO318" s="204"/>
      <c r="AP318" s="204"/>
      <c r="AU318" s="205"/>
    </row>
    <row r="319" spans="4:47" s="196" customFormat="1" x14ac:dyDescent="0.25">
      <c r="D319" s="197"/>
      <c r="F319" s="308"/>
      <c r="H319" s="308"/>
      <c r="I319" s="308"/>
      <c r="L319" s="203"/>
      <c r="AM319" s="204"/>
      <c r="AN319" s="204"/>
      <c r="AO319" s="204"/>
      <c r="AP319" s="204"/>
      <c r="AU319" s="205"/>
    </row>
    <row r="320" spans="4:47" s="196" customFormat="1" x14ac:dyDescent="0.25">
      <c r="D320" s="197"/>
      <c r="F320" s="308"/>
      <c r="H320" s="308"/>
      <c r="I320" s="308"/>
      <c r="L320" s="203"/>
      <c r="AM320" s="204"/>
      <c r="AN320" s="204"/>
      <c r="AO320" s="204"/>
      <c r="AP320" s="204"/>
      <c r="AU320" s="205"/>
    </row>
    <row r="321" spans="4:47" s="196" customFormat="1" x14ac:dyDescent="0.25">
      <c r="D321" s="197"/>
      <c r="F321" s="308"/>
      <c r="H321" s="308"/>
      <c r="I321" s="308"/>
      <c r="L321" s="203"/>
      <c r="AM321" s="204"/>
      <c r="AN321" s="204"/>
      <c r="AO321" s="204"/>
      <c r="AP321" s="204"/>
      <c r="AU321" s="205"/>
    </row>
    <row r="322" spans="4:47" s="196" customFormat="1" x14ac:dyDescent="0.25">
      <c r="D322" s="197"/>
      <c r="F322" s="308"/>
      <c r="H322" s="308"/>
      <c r="I322" s="308"/>
      <c r="L322" s="203"/>
      <c r="AM322" s="204"/>
      <c r="AN322" s="204"/>
      <c r="AO322" s="204"/>
      <c r="AP322" s="204"/>
      <c r="AU322" s="205"/>
    </row>
    <row r="323" spans="4:47" s="196" customFormat="1" x14ac:dyDescent="0.25">
      <c r="D323" s="197"/>
      <c r="F323" s="308"/>
      <c r="H323" s="308"/>
      <c r="I323" s="308"/>
      <c r="L323" s="203"/>
      <c r="AM323" s="204"/>
      <c r="AN323" s="204"/>
      <c r="AO323" s="204"/>
      <c r="AP323" s="204"/>
      <c r="AU323" s="205"/>
    </row>
    <row r="324" spans="4:47" s="196" customFormat="1" x14ac:dyDescent="0.25">
      <c r="D324" s="197"/>
      <c r="F324" s="308"/>
      <c r="H324" s="308"/>
      <c r="I324" s="308"/>
      <c r="L324" s="203"/>
      <c r="AM324" s="204"/>
      <c r="AN324" s="204"/>
      <c r="AO324" s="204"/>
      <c r="AP324" s="204"/>
      <c r="AU324" s="205"/>
    </row>
    <row r="325" spans="4:47" s="196" customFormat="1" x14ac:dyDescent="0.25">
      <c r="D325" s="197"/>
      <c r="F325" s="308"/>
      <c r="H325" s="308"/>
      <c r="I325" s="308"/>
      <c r="L325" s="203"/>
      <c r="AM325" s="204"/>
      <c r="AN325" s="204"/>
      <c r="AO325" s="204"/>
      <c r="AP325" s="204"/>
      <c r="AU325" s="205"/>
    </row>
    <row r="326" spans="4:47" s="196" customFormat="1" x14ac:dyDescent="0.25">
      <c r="D326" s="197"/>
      <c r="F326" s="308"/>
      <c r="H326" s="308"/>
      <c r="I326" s="308"/>
      <c r="L326" s="203"/>
      <c r="AM326" s="204"/>
      <c r="AN326" s="204"/>
      <c r="AO326" s="204"/>
      <c r="AP326" s="204"/>
      <c r="AU326" s="205"/>
    </row>
    <row r="327" spans="4:47" s="196" customFormat="1" x14ac:dyDescent="0.25">
      <c r="D327" s="197"/>
      <c r="F327" s="308"/>
      <c r="H327" s="308"/>
      <c r="I327" s="308"/>
      <c r="L327" s="203"/>
      <c r="AM327" s="204"/>
      <c r="AN327" s="204"/>
      <c r="AO327" s="204"/>
      <c r="AP327" s="204"/>
      <c r="AU327" s="205"/>
    </row>
    <row r="328" spans="4:47" s="196" customFormat="1" x14ac:dyDescent="0.25">
      <c r="D328" s="197"/>
      <c r="F328" s="308"/>
      <c r="H328" s="308"/>
      <c r="I328" s="308"/>
      <c r="L328" s="203"/>
      <c r="AM328" s="204"/>
      <c r="AN328" s="204"/>
      <c r="AO328" s="204"/>
      <c r="AP328" s="204"/>
      <c r="AU328" s="205"/>
    </row>
    <row r="329" spans="4:47" s="196" customFormat="1" x14ac:dyDescent="0.25">
      <c r="D329" s="197"/>
      <c r="F329" s="308"/>
      <c r="H329" s="308"/>
      <c r="I329" s="308"/>
      <c r="L329" s="203"/>
      <c r="AM329" s="204"/>
      <c r="AN329" s="204"/>
      <c r="AO329" s="204"/>
      <c r="AP329" s="204"/>
      <c r="AU329" s="205"/>
    </row>
    <row r="330" spans="4:47" s="196" customFormat="1" x14ac:dyDescent="0.25">
      <c r="D330" s="197"/>
      <c r="F330" s="308"/>
      <c r="H330" s="308"/>
      <c r="I330" s="308"/>
      <c r="L330" s="203"/>
      <c r="AM330" s="204"/>
      <c r="AN330" s="204"/>
      <c r="AO330" s="204"/>
      <c r="AP330" s="204"/>
      <c r="AU330" s="205"/>
    </row>
    <row r="331" spans="4:47" s="196" customFormat="1" x14ac:dyDescent="0.25">
      <c r="D331" s="197"/>
      <c r="F331" s="308"/>
      <c r="H331" s="308"/>
      <c r="I331" s="308"/>
      <c r="L331" s="203"/>
      <c r="AM331" s="204"/>
      <c r="AN331" s="204"/>
      <c r="AO331" s="204"/>
      <c r="AP331" s="204"/>
      <c r="AU331" s="205"/>
    </row>
    <row r="332" spans="4:47" s="196" customFormat="1" x14ac:dyDescent="0.25">
      <c r="D332" s="197"/>
      <c r="F332" s="308"/>
      <c r="H332" s="308"/>
      <c r="I332" s="308"/>
      <c r="L332" s="203"/>
      <c r="AM332" s="204"/>
      <c r="AN332" s="204"/>
      <c r="AO332" s="204"/>
      <c r="AP332" s="204"/>
      <c r="AU332" s="205"/>
    </row>
    <row r="333" spans="4:47" s="196" customFormat="1" x14ac:dyDescent="0.25">
      <c r="D333" s="197"/>
      <c r="F333" s="308"/>
      <c r="H333" s="308"/>
      <c r="I333" s="308"/>
      <c r="L333" s="203"/>
      <c r="AM333" s="204"/>
      <c r="AN333" s="204"/>
      <c r="AO333" s="204"/>
      <c r="AP333" s="204"/>
      <c r="AU333" s="205"/>
    </row>
    <row r="334" spans="4:47" s="196" customFormat="1" x14ac:dyDescent="0.25">
      <c r="D334" s="197"/>
      <c r="F334" s="308"/>
      <c r="H334" s="308"/>
      <c r="I334" s="308"/>
      <c r="L334" s="203"/>
      <c r="AM334" s="204"/>
      <c r="AN334" s="204"/>
      <c r="AO334" s="204"/>
      <c r="AP334" s="204"/>
      <c r="AU334" s="205"/>
    </row>
    <row r="335" spans="4:47" s="196" customFormat="1" x14ac:dyDescent="0.25">
      <c r="D335" s="197"/>
      <c r="F335" s="308"/>
      <c r="H335" s="308"/>
      <c r="I335" s="308"/>
      <c r="L335" s="203"/>
      <c r="AM335" s="204"/>
      <c r="AN335" s="204"/>
      <c r="AO335" s="204"/>
      <c r="AP335" s="204"/>
      <c r="AU335" s="205"/>
    </row>
    <row r="336" spans="4:47" s="196" customFormat="1" x14ac:dyDescent="0.25">
      <c r="D336" s="197"/>
      <c r="F336" s="308"/>
      <c r="H336" s="308"/>
      <c r="I336" s="308"/>
      <c r="L336" s="203"/>
      <c r="AM336" s="204"/>
      <c r="AN336" s="204"/>
      <c r="AO336" s="204"/>
      <c r="AP336" s="204"/>
      <c r="AU336" s="205"/>
    </row>
    <row r="337" spans="4:47" s="196" customFormat="1" x14ac:dyDescent="0.25">
      <c r="D337" s="197"/>
      <c r="F337" s="308"/>
      <c r="H337" s="308"/>
      <c r="I337" s="308"/>
      <c r="L337" s="203"/>
      <c r="AM337" s="204"/>
      <c r="AN337" s="204"/>
      <c r="AO337" s="204"/>
      <c r="AP337" s="204"/>
      <c r="AU337" s="205"/>
    </row>
    <row r="338" spans="4:47" s="196" customFormat="1" x14ac:dyDescent="0.25">
      <c r="D338" s="197"/>
      <c r="F338" s="308"/>
      <c r="H338" s="308"/>
      <c r="I338" s="308"/>
      <c r="L338" s="203"/>
      <c r="AM338" s="204"/>
      <c r="AN338" s="204"/>
      <c r="AO338" s="204"/>
      <c r="AP338" s="204"/>
      <c r="AU338" s="205"/>
    </row>
    <row r="339" spans="4:47" s="196" customFormat="1" x14ac:dyDescent="0.25">
      <c r="D339" s="197"/>
      <c r="F339" s="308"/>
      <c r="H339" s="308"/>
      <c r="I339" s="308"/>
      <c r="L339" s="203"/>
      <c r="AM339" s="204"/>
      <c r="AN339" s="204"/>
      <c r="AO339" s="204"/>
      <c r="AP339" s="204"/>
      <c r="AU339" s="205"/>
    </row>
    <row r="340" spans="4:47" s="196" customFormat="1" x14ac:dyDescent="0.25">
      <c r="D340" s="197"/>
      <c r="F340" s="308"/>
      <c r="H340" s="308"/>
      <c r="I340" s="308"/>
      <c r="L340" s="203"/>
      <c r="AM340" s="204"/>
      <c r="AN340" s="204"/>
      <c r="AO340" s="204"/>
      <c r="AP340" s="204"/>
      <c r="AU340" s="205"/>
    </row>
    <row r="341" spans="4:47" s="196" customFormat="1" x14ac:dyDescent="0.25">
      <c r="D341" s="197"/>
      <c r="F341" s="308"/>
      <c r="H341" s="308"/>
      <c r="I341" s="308"/>
      <c r="L341" s="203"/>
      <c r="AM341" s="204"/>
      <c r="AN341" s="204"/>
      <c r="AO341" s="204"/>
      <c r="AP341" s="204"/>
      <c r="AU341" s="205"/>
    </row>
    <row r="342" spans="4:47" s="196" customFormat="1" x14ac:dyDescent="0.25">
      <c r="D342" s="197"/>
      <c r="F342" s="308"/>
      <c r="H342" s="308"/>
      <c r="I342" s="308"/>
      <c r="L342" s="203"/>
      <c r="AM342" s="204"/>
      <c r="AN342" s="204"/>
      <c r="AO342" s="204"/>
      <c r="AP342" s="204"/>
      <c r="AU342" s="205"/>
    </row>
    <row r="343" spans="4:47" s="196" customFormat="1" x14ac:dyDescent="0.25">
      <c r="D343" s="197"/>
      <c r="F343" s="308"/>
      <c r="H343" s="308"/>
      <c r="I343" s="308"/>
      <c r="L343" s="203"/>
      <c r="AM343" s="204"/>
      <c r="AN343" s="204"/>
      <c r="AO343" s="204"/>
      <c r="AP343" s="204"/>
      <c r="AU343" s="205"/>
    </row>
    <row r="344" spans="4:47" s="196" customFormat="1" x14ac:dyDescent="0.25">
      <c r="D344" s="197"/>
      <c r="F344" s="308"/>
      <c r="H344" s="308"/>
      <c r="I344" s="308"/>
      <c r="L344" s="203"/>
      <c r="AM344" s="204"/>
      <c r="AN344" s="204"/>
      <c r="AO344" s="204"/>
      <c r="AP344" s="204"/>
      <c r="AU344" s="205"/>
    </row>
    <row r="345" spans="4:47" s="196" customFormat="1" x14ac:dyDescent="0.25">
      <c r="D345" s="197"/>
      <c r="F345" s="308"/>
      <c r="H345" s="308"/>
      <c r="I345" s="308"/>
      <c r="L345" s="203"/>
      <c r="AM345" s="204"/>
      <c r="AN345" s="204"/>
      <c r="AO345" s="204"/>
      <c r="AP345" s="204"/>
      <c r="AU345" s="205"/>
    </row>
    <row r="346" spans="4:47" s="196" customFormat="1" x14ac:dyDescent="0.25">
      <c r="D346" s="197"/>
      <c r="F346" s="308"/>
      <c r="H346" s="308"/>
      <c r="I346" s="308"/>
      <c r="L346" s="203"/>
      <c r="AM346" s="204"/>
      <c r="AN346" s="204"/>
      <c r="AO346" s="204"/>
      <c r="AP346" s="204"/>
      <c r="AU346" s="205"/>
    </row>
    <row r="347" spans="4:47" s="196" customFormat="1" x14ac:dyDescent="0.25">
      <c r="D347" s="197"/>
      <c r="F347" s="308"/>
      <c r="H347" s="308"/>
      <c r="I347" s="308"/>
      <c r="L347" s="203"/>
      <c r="AM347" s="204"/>
      <c r="AN347" s="204"/>
      <c r="AO347" s="204"/>
      <c r="AP347" s="204"/>
      <c r="AU347" s="205"/>
    </row>
    <row r="348" spans="4:47" s="196" customFormat="1" x14ac:dyDescent="0.25">
      <c r="D348" s="197"/>
      <c r="F348" s="308"/>
      <c r="H348" s="308"/>
      <c r="I348" s="308"/>
      <c r="L348" s="203"/>
      <c r="AM348" s="204"/>
      <c r="AN348" s="204"/>
      <c r="AO348" s="204"/>
      <c r="AP348" s="204"/>
      <c r="AU348" s="205"/>
    </row>
    <row r="349" spans="4:47" s="196" customFormat="1" x14ac:dyDescent="0.25">
      <c r="D349" s="197"/>
      <c r="F349" s="308"/>
      <c r="H349" s="308"/>
      <c r="I349" s="308"/>
      <c r="L349" s="203"/>
      <c r="AM349" s="204"/>
      <c r="AN349" s="204"/>
      <c r="AO349" s="204"/>
      <c r="AP349" s="204"/>
      <c r="AU349" s="205"/>
    </row>
    <row r="350" spans="4:47" s="196" customFormat="1" x14ac:dyDescent="0.25">
      <c r="D350" s="197"/>
      <c r="F350" s="308"/>
      <c r="H350" s="308"/>
      <c r="I350" s="308"/>
      <c r="L350" s="203"/>
      <c r="AM350" s="204"/>
      <c r="AN350" s="204"/>
      <c r="AO350" s="204"/>
      <c r="AP350" s="204"/>
      <c r="AU350" s="205"/>
    </row>
    <row r="351" spans="4:47" s="196" customFormat="1" x14ac:dyDescent="0.25">
      <c r="D351" s="197"/>
      <c r="F351" s="308"/>
      <c r="H351" s="308"/>
      <c r="I351" s="308"/>
      <c r="L351" s="203"/>
      <c r="AM351" s="204"/>
      <c r="AN351" s="204"/>
      <c r="AO351" s="204"/>
      <c r="AP351" s="204"/>
      <c r="AU351" s="205"/>
    </row>
    <row r="352" spans="4:47" s="196" customFormat="1" x14ac:dyDescent="0.25">
      <c r="D352" s="197"/>
      <c r="F352" s="308"/>
      <c r="H352" s="308"/>
      <c r="I352" s="308"/>
      <c r="L352" s="203"/>
      <c r="AM352" s="204"/>
      <c r="AN352" s="204"/>
      <c r="AO352" s="204"/>
      <c r="AP352" s="204"/>
      <c r="AU352" s="205"/>
    </row>
    <row r="353" spans="4:47" s="196" customFormat="1" x14ac:dyDescent="0.25">
      <c r="D353" s="197"/>
      <c r="F353" s="308"/>
      <c r="H353" s="308"/>
      <c r="I353" s="308"/>
      <c r="L353" s="203"/>
      <c r="AM353" s="204"/>
      <c r="AN353" s="204"/>
      <c r="AO353" s="204"/>
      <c r="AP353" s="204"/>
      <c r="AU353" s="205"/>
    </row>
    <row r="354" spans="4:47" s="196" customFormat="1" x14ac:dyDescent="0.25">
      <c r="D354" s="197"/>
      <c r="F354" s="308"/>
      <c r="H354" s="308"/>
      <c r="I354" s="308"/>
      <c r="L354" s="203"/>
      <c r="AM354" s="204"/>
      <c r="AN354" s="204"/>
      <c r="AO354" s="204"/>
      <c r="AP354" s="204"/>
      <c r="AU354" s="205"/>
    </row>
    <row r="355" spans="4:47" s="196" customFormat="1" x14ac:dyDescent="0.25">
      <c r="D355" s="197"/>
      <c r="F355" s="308"/>
      <c r="H355" s="308"/>
      <c r="I355" s="308"/>
      <c r="L355" s="203"/>
      <c r="AM355" s="204"/>
      <c r="AN355" s="204"/>
      <c r="AO355" s="204"/>
      <c r="AP355" s="204"/>
      <c r="AU355" s="205"/>
    </row>
    <row r="356" spans="4:47" s="196" customFormat="1" x14ac:dyDescent="0.25">
      <c r="D356" s="197"/>
      <c r="F356" s="308"/>
      <c r="H356" s="308"/>
      <c r="I356" s="308"/>
      <c r="L356" s="203"/>
      <c r="AM356" s="204"/>
      <c r="AN356" s="204"/>
      <c r="AO356" s="204"/>
      <c r="AP356" s="204"/>
      <c r="AU356" s="205"/>
    </row>
    <row r="357" spans="4:47" s="196" customFormat="1" x14ac:dyDescent="0.25">
      <c r="D357" s="197"/>
      <c r="F357" s="308"/>
      <c r="H357" s="308"/>
      <c r="I357" s="308"/>
      <c r="L357" s="203"/>
      <c r="AM357" s="204"/>
      <c r="AN357" s="204"/>
      <c r="AO357" s="204"/>
      <c r="AP357" s="204"/>
      <c r="AU357" s="205"/>
    </row>
    <row r="358" spans="4:47" s="196" customFormat="1" x14ac:dyDescent="0.25">
      <c r="D358" s="197"/>
      <c r="F358" s="308"/>
      <c r="H358" s="308"/>
      <c r="I358" s="308"/>
      <c r="L358" s="203"/>
      <c r="AM358" s="204"/>
      <c r="AN358" s="204"/>
      <c r="AO358" s="204"/>
      <c r="AP358" s="204"/>
      <c r="AU358" s="205"/>
    </row>
    <row r="359" spans="4:47" s="196" customFormat="1" x14ac:dyDescent="0.25">
      <c r="D359" s="197"/>
      <c r="F359" s="308"/>
      <c r="H359" s="308"/>
      <c r="I359" s="308"/>
      <c r="L359" s="203"/>
      <c r="AM359" s="204"/>
      <c r="AN359" s="204"/>
      <c r="AO359" s="204"/>
      <c r="AP359" s="204"/>
      <c r="AU359" s="205"/>
    </row>
    <row r="360" spans="4:47" s="196" customFormat="1" x14ac:dyDescent="0.25">
      <c r="D360" s="197"/>
      <c r="F360" s="308"/>
      <c r="H360" s="308"/>
      <c r="I360" s="308"/>
      <c r="L360" s="203"/>
      <c r="AM360" s="204"/>
      <c r="AN360" s="204"/>
      <c r="AO360" s="204"/>
      <c r="AP360" s="204"/>
      <c r="AU360" s="205"/>
    </row>
    <row r="361" spans="4:47" s="196" customFormat="1" x14ac:dyDescent="0.25">
      <c r="D361" s="197"/>
      <c r="F361" s="308"/>
      <c r="H361" s="308"/>
      <c r="I361" s="308"/>
      <c r="L361" s="203"/>
      <c r="AM361" s="204"/>
      <c r="AN361" s="204"/>
      <c r="AO361" s="204"/>
      <c r="AP361" s="204"/>
      <c r="AU361" s="205"/>
    </row>
    <row r="362" spans="4:47" s="196" customFormat="1" x14ac:dyDescent="0.25">
      <c r="D362" s="197"/>
      <c r="F362" s="308"/>
      <c r="H362" s="308"/>
      <c r="I362" s="308"/>
      <c r="L362" s="203"/>
      <c r="AM362" s="204"/>
      <c r="AN362" s="204"/>
      <c r="AO362" s="204"/>
      <c r="AP362" s="204"/>
      <c r="AU362" s="205"/>
    </row>
    <row r="363" spans="4:47" s="196" customFormat="1" x14ac:dyDescent="0.25">
      <c r="D363" s="197"/>
      <c r="F363" s="308"/>
      <c r="H363" s="308"/>
      <c r="I363" s="308"/>
      <c r="L363" s="203"/>
      <c r="AM363" s="204"/>
      <c r="AN363" s="204"/>
      <c r="AO363" s="204"/>
      <c r="AP363" s="204"/>
      <c r="AU363" s="205"/>
    </row>
    <row r="364" spans="4:47" s="196" customFormat="1" x14ac:dyDescent="0.25">
      <c r="D364" s="197"/>
      <c r="F364" s="308"/>
      <c r="H364" s="308"/>
      <c r="I364" s="308"/>
      <c r="L364" s="203"/>
      <c r="AM364" s="204"/>
      <c r="AN364" s="204"/>
      <c r="AO364" s="204"/>
      <c r="AP364" s="204"/>
      <c r="AU364" s="205"/>
    </row>
    <row r="365" spans="4:47" s="196" customFormat="1" x14ac:dyDescent="0.25">
      <c r="D365" s="197"/>
      <c r="F365" s="308"/>
      <c r="H365" s="308"/>
      <c r="I365" s="308"/>
      <c r="L365" s="203"/>
      <c r="AM365" s="204"/>
      <c r="AN365" s="204"/>
      <c r="AO365" s="204"/>
      <c r="AP365" s="204"/>
      <c r="AU365" s="205"/>
    </row>
    <row r="366" spans="4:47" s="196" customFormat="1" x14ac:dyDescent="0.25">
      <c r="D366" s="197"/>
      <c r="F366" s="308"/>
      <c r="H366" s="308"/>
      <c r="I366" s="308"/>
      <c r="L366" s="203"/>
      <c r="AM366" s="204"/>
      <c r="AN366" s="204"/>
      <c r="AO366" s="204"/>
      <c r="AP366" s="204"/>
      <c r="AU366" s="205"/>
    </row>
    <row r="367" spans="4:47" s="196" customFormat="1" x14ac:dyDescent="0.25">
      <c r="D367" s="197"/>
      <c r="F367" s="308"/>
      <c r="H367" s="308"/>
      <c r="I367" s="308"/>
      <c r="L367" s="203"/>
      <c r="AM367" s="204"/>
      <c r="AN367" s="204"/>
      <c r="AO367" s="204"/>
      <c r="AP367" s="204"/>
      <c r="AU367" s="205"/>
    </row>
    <row r="368" spans="4:47" s="196" customFormat="1" x14ac:dyDescent="0.25">
      <c r="D368" s="197"/>
      <c r="F368" s="308"/>
      <c r="H368" s="308"/>
      <c r="I368" s="308"/>
      <c r="L368" s="203"/>
      <c r="AM368" s="204"/>
      <c r="AN368" s="204"/>
      <c r="AO368" s="204"/>
      <c r="AP368" s="204"/>
      <c r="AU368" s="205"/>
    </row>
    <row r="369" spans="4:47" s="196" customFormat="1" x14ac:dyDescent="0.25">
      <c r="D369" s="197"/>
      <c r="F369" s="308"/>
      <c r="H369" s="308"/>
      <c r="I369" s="308"/>
      <c r="L369" s="203"/>
      <c r="AM369" s="204"/>
      <c r="AN369" s="204"/>
      <c r="AO369" s="204"/>
      <c r="AP369" s="204"/>
      <c r="AU369" s="205"/>
    </row>
    <row r="370" spans="4:47" s="196" customFormat="1" x14ac:dyDescent="0.25">
      <c r="D370" s="197"/>
      <c r="F370" s="308"/>
      <c r="H370" s="308"/>
      <c r="I370" s="308"/>
      <c r="L370" s="203"/>
      <c r="AM370" s="204"/>
      <c r="AN370" s="204"/>
      <c r="AO370" s="204"/>
      <c r="AP370" s="204"/>
      <c r="AU370" s="205"/>
    </row>
    <row r="371" spans="4:47" s="196" customFormat="1" x14ac:dyDescent="0.25">
      <c r="D371" s="197"/>
      <c r="F371" s="308"/>
      <c r="H371" s="308"/>
      <c r="I371" s="308"/>
      <c r="L371" s="203"/>
      <c r="AM371" s="204"/>
      <c r="AN371" s="204"/>
      <c r="AO371" s="204"/>
      <c r="AP371" s="204"/>
      <c r="AU371" s="205"/>
    </row>
    <row r="372" spans="4:47" s="196" customFormat="1" x14ac:dyDescent="0.25">
      <c r="D372" s="197"/>
      <c r="F372" s="308"/>
      <c r="H372" s="308"/>
      <c r="I372" s="308"/>
      <c r="L372" s="203"/>
      <c r="AM372" s="204"/>
      <c r="AN372" s="204"/>
      <c r="AO372" s="204"/>
      <c r="AP372" s="204"/>
      <c r="AU372" s="205"/>
    </row>
    <row r="373" spans="4:47" s="196" customFormat="1" x14ac:dyDescent="0.25">
      <c r="D373" s="197"/>
      <c r="F373" s="308"/>
      <c r="H373" s="308"/>
      <c r="I373" s="308"/>
      <c r="L373" s="203"/>
      <c r="AM373" s="204"/>
      <c r="AN373" s="204"/>
      <c r="AO373" s="204"/>
      <c r="AP373" s="204"/>
      <c r="AU373" s="205"/>
    </row>
    <row r="374" spans="4:47" s="196" customFormat="1" x14ac:dyDescent="0.25">
      <c r="D374" s="197"/>
      <c r="F374" s="308"/>
      <c r="H374" s="308"/>
      <c r="I374" s="308"/>
      <c r="L374" s="203"/>
      <c r="AM374" s="204"/>
      <c r="AN374" s="204"/>
      <c r="AO374" s="204"/>
      <c r="AP374" s="204"/>
      <c r="AU374" s="205"/>
    </row>
    <row r="375" spans="4:47" s="196" customFormat="1" x14ac:dyDescent="0.25">
      <c r="D375" s="197"/>
      <c r="F375" s="308"/>
      <c r="H375" s="308"/>
      <c r="I375" s="308"/>
      <c r="L375" s="203"/>
      <c r="AM375" s="204"/>
      <c r="AN375" s="204"/>
      <c r="AO375" s="204"/>
      <c r="AP375" s="204"/>
      <c r="AU375" s="205"/>
    </row>
    <row r="376" spans="4:47" s="196" customFormat="1" x14ac:dyDescent="0.25">
      <c r="D376" s="197"/>
      <c r="F376" s="308"/>
      <c r="H376" s="308"/>
      <c r="I376" s="308"/>
      <c r="L376" s="203"/>
      <c r="AM376" s="204"/>
      <c r="AN376" s="204"/>
      <c r="AO376" s="204"/>
      <c r="AP376" s="204"/>
      <c r="AU376" s="205"/>
    </row>
    <row r="377" spans="4:47" s="196" customFormat="1" x14ac:dyDescent="0.25">
      <c r="D377" s="197"/>
      <c r="F377" s="308"/>
      <c r="H377" s="308"/>
      <c r="I377" s="308"/>
      <c r="L377" s="203"/>
      <c r="AM377" s="204"/>
      <c r="AN377" s="204"/>
      <c r="AO377" s="204"/>
      <c r="AP377" s="204"/>
      <c r="AU377" s="205"/>
    </row>
    <row r="378" spans="4:47" s="196" customFormat="1" x14ac:dyDescent="0.25">
      <c r="D378" s="197"/>
      <c r="F378" s="308"/>
      <c r="H378" s="308"/>
      <c r="I378" s="308"/>
      <c r="L378" s="203"/>
      <c r="AM378" s="204"/>
      <c r="AN378" s="204"/>
      <c r="AO378" s="204"/>
      <c r="AP378" s="204"/>
      <c r="AU378" s="205"/>
    </row>
    <row r="379" spans="4:47" s="196" customFormat="1" x14ac:dyDescent="0.25">
      <c r="D379" s="197"/>
      <c r="F379" s="308"/>
      <c r="H379" s="308"/>
      <c r="I379" s="308"/>
      <c r="L379" s="203"/>
      <c r="AM379" s="204"/>
      <c r="AN379" s="204"/>
      <c r="AO379" s="204"/>
      <c r="AP379" s="204"/>
      <c r="AU379" s="205"/>
    </row>
    <row r="380" spans="4:47" s="196" customFormat="1" x14ac:dyDescent="0.25">
      <c r="D380" s="197"/>
      <c r="F380" s="308"/>
      <c r="H380" s="308"/>
      <c r="I380" s="308"/>
      <c r="L380" s="203"/>
      <c r="AM380" s="204"/>
      <c r="AN380" s="204"/>
      <c r="AO380" s="204"/>
      <c r="AP380" s="204"/>
      <c r="AU380" s="205"/>
    </row>
    <row r="381" spans="4:47" s="196" customFormat="1" x14ac:dyDescent="0.25">
      <c r="D381" s="197"/>
      <c r="F381" s="308"/>
      <c r="H381" s="308"/>
      <c r="I381" s="308"/>
      <c r="L381" s="203"/>
      <c r="AM381" s="204"/>
      <c r="AN381" s="204"/>
      <c r="AO381" s="204"/>
      <c r="AP381" s="204"/>
      <c r="AU381" s="205"/>
    </row>
    <row r="382" spans="4:47" s="196" customFormat="1" x14ac:dyDescent="0.25">
      <c r="D382" s="197"/>
      <c r="F382" s="308"/>
      <c r="H382" s="308"/>
      <c r="I382" s="308"/>
      <c r="L382" s="203"/>
      <c r="AM382" s="204"/>
      <c r="AN382" s="204"/>
      <c r="AO382" s="204"/>
      <c r="AP382" s="204"/>
      <c r="AU382" s="205"/>
    </row>
    <row r="383" spans="4:47" s="196" customFormat="1" x14ac:dyDescent="0.25">
      <c r="D383" s="197"/>
      <c r="F383" s="308"/>
      <c r="H383" s="308"/>
      <c r="I383" s="308"/>
      <c r="L383" s="203"/>
      <c r="AM383" s="204"/>
      <c r="AN383" s="204"/>
      <c r="AO383" s="204"/>
      <c r="AP383" s="204"/>
      <c r="AU383" s="205"/>
    </row>
    <row r="384" spans="4:47" s="196" customFormat="1" x14ac:dyDescent="0.25">
      <c r="D384" s="197"/>
      <c r="F384" s="308"/>
      <c r="H384" s="308"/>
      <c r="I384" s="308"/>
      <c r="L384" s="203"/>
      <c r="AM384" s="204"/>
      <c r="AN384" s="204"/>
      <c r="AO384" s="204"/>
      <c r="AP384" s="204"/>
      <c r="AU384" s="205"/>
    </row>
    <row r="385" spans="4:47" s="196" customFormat="1" x14ac:dyDescent="0.25">
      <c r="D385" s="197"/>
      <c r="F385" s="308"/>
      <c r="H385" s="308"/>
      <c r="I385" s="308"/>
      <c r="L385" s="203"/>
      <c r="AM385" s="204"/>
      <c r="AN385" s="204"/>
      <c r="AO385" s="204"/>
      <c r="AP385" s="204"/>
      <c r="AU385" s="205"/>
    </row>
    <row r="386" spans="4:47" s="196" customFormat="1" x14ac:dyDescent="0.25">
      <c r="D386" s="197"/>
      <c r="F386" s="308"/>
      <c r="H386" s="308"/>
      <c r="I386" s="308"/>
      <c r="L386" s="203"/>
      <c r="AM386" s="204"/>
      <c r="AN386" s="204"/>
      <c r="AO386" s="204"/>
      <c r="AP386" s="204"/>
      <c r="AU386" s="205"/>
    </row>
    <row r="387" spans="4:47" s="196" customFormat="1" x14ac:dyDescent="0.25">
      <c r="D387" s="197"/>
      <c r="F387" s="308"/>
      <c r="H387" s="308"/>
      <c r="I387" s="308"/>
      <c r="L387" s="203"/>
      <c r="AM387" s="204"/>
      <c r="AN387" s="204"/>
      <c r="AO387" s="204"/>
      <c r="AP387" s="204"/>
      <c r="AU387" s="205"/>
    </row>
    <row r="388" spans="4:47" s="196" customFormat="1" x14ac:dyDescent="0.25">
      <c r="D388" s="197"/>
      <c r="F388" s="308"/>
      <c r="H388" s="308"/>
      <c r="I388" s="308"/>
      <c r="L388" s="203"/>
      <c r="AM388" s="204"/>
      <c r="AN388" s="204"/>
      <c r="AO388" s="204"/>
      <c r="AP388" s="204"/>
      <c r="AU388" s="205"/>
    </row>
    <row r="389" spans="4:47" s="196" customFormat="1" x14ac:dyDescent="0.25">
      <c r="D389" s="197"/>
      <c r="F389" s="308"/>
      <c r="H389" s="308"/>
      <c r="I389" s="308"/>
      <c r="L389" s="203"/>
      <c r="AM389" s="204"/>
      <c r="AN389" s="204"/>
      <c r="AO389" s="204"/>
      <c r="AP389" s="204"/>
      <c r="AU389" s="205"/>
    </row>
    <row r="390" spans="4:47" s="196" customFormat="1" x14ac:dyDescent="0.25">
      <c r="D390" s="197"/>
      <c r="F390" s="308"/>
      <c r="H390" s="308"/>
      <c r="I390" s="308"/>
      <c r="L390" s="203"/>
      <c r="AM390" s="204"/>
      <c r="AN390" s="204"/>
      <c r="AO390" s="204"/>
      <c r="AP390" s="204"/>
      <c r="AU390" s="205"/>
    </row>
    <row r="391" spans="4:47" s="196" customFormat="1" x14ac:dyDescent="0.25">
      <c r="D391" s="197"/>
      <c r="F391" s="308"/>
      <c r="H391" s="308"/>
      <c r="I391" s="308"/>
      <c r="L391" s="203"/>
      <c r="AM391" s="204"/>
      <c r="AN391" s="204"/>
      <c r="AO391" s="204"/>
      <c r="AP391" s="204"/>
      <c r="AU391" s="205"/>
    </row>
    <row r="392" spans="4:47" s="196" customFormat="1" x14ac:dyDescent="0.25">
      <c r="D392" s="197"/>
      <c r="F392" s="308"/>
      <c r="H392" s="308"/>
      <c r="I392" s="308"/>
      <c r="L392" s="203"/>
      <c r="AM392" s="204"/>
      <c r="AN392" s="204"/>
      <c r="AO392" s="204"/>
      <c r="AP392" s="204"/>
      <c r="AU392" s="205"/>
    </row>
    <row r="393" spans="4:47" s="196" customFormat="1" x14ac:dyDescent="0.25">
      <c r="D393" s="197"/>
      <c r="F393" s="308"/>
      <c r="H393" s="308"/>
      <c r="I393" s="308"/>
      <c r="L393" s="203"/>
      <c r="AM393" s="204"/>
      <c r="AN393" s="204"/>
      <c r="AO393" s="204"/>
      <c r="AP393" s="204"/>
      <c r="AU393" s="205"/>
    </row>
    <row r="394" spans="4:47" s="196" customFormat="1" x14ac:dyDescent="0.25">
      <c r="D394" s="197"/>
      <c r="F394" s="308"/>
      <c r="H394" s="308"/>
      <c r="I394" s="308"/>
      <c r="L394" s="203"/>
      <c r="AM394" s="204"/>
      <c r="AN394" s="204"/>
      <c r="AO394" s="204"/>
      <c r="AP394" s="204"/>
      <c r="AU394" s="205"/>
    </row>
    <row r="395" spans="4:47" s="196" customFormat="1" x14ac:dyDescent="0.25">
      <c r="D395" s="197"/>
      <c r="F395" s="308"/>
      <c r="H395" s="308"/>
      <c r="I395" s="308"/>
      <c r="L395" s="203"/>
      <c r="AM395" s="204"/>
      <c r="AN395" s="204"/>
      <c r="AO395" s="204"/>
      <c r="AP395" s="204"/>
      <c r="AU395" s="205"/>
    </row>
    <row r="396" spans="4:47" s="196" customFormat="1" x14ac:dyDescent="0.25">
      <c r="D396" s="197"/>
      <c r="F396" s="308"/>
      <c r="H396" s="308"/>
      <c r="I396" s="308"/>
      <c r="L396" s="203"/>
      <c r="AM396" s="204"/>
      <c r="AN396" s="204"/>
      <c r="AO396" s="204"/>
      <c r="AP396" s="204"/>
      <c r="AU396" s="205"/>
    </row>
    <row r="397" spans="4:47" s="196" customFormat="1" x14ac:dyDescent="0.25">
      <c r="D397" s="197"/>
      <c r="F397" s="308"/>
      <c r="H397" s="308"/>
      <c r="I397" s="308"/>
      <c r="L397" s="203"/>
      <c r="AM397" s="204"/>
      <c r="AN397" s="204"/>
      <c r="AO397" s="204"/>
      <c r="AP397" s="204"/>
      <c r="AU397" s="205"/>
    </row>
    <row r="398" spans="4:47" s="196" customFormat="1" x14ac:dyDescent="0.25">
      <c r="D398" s="197"/>
      <c r="F398" s="308"/>
      <c r="H398" s="308"/>
      <c r="I398" s="308"/>
      <c r="L398" s="203"/>
      <c r="AM398" s="204"/>
      <c r="AN398" s="204"/>
      <c r="AO398" s="204"/>
      <c r="AP398" s="204"/>
      <c r="AU398" s="205"/>
    </row>
    <row r="399" spans="4:47" s="196" customFormat="1" x14ac:dyDescent="0.25">
      <c r="D399" s="197"/>
      <c r="F399" s="308"/>
      <c r="H399" s="308"/>
      <c r="I399" s="308"/>
      <c r="L399" s="203"/>
      <c r="AM399" s="204"/>
      <c r="AN399" s="204"/>
      <c r="AO399" s="204"/>
      <c r="AP399" s="204"/>
      <c r="AU399" s="205"/>
    </row>
    <row r="400" spans="4:47" s="196" customFormat="1" x14ac:dyDescent="0.25">
      <c r="D400" s="197"/>
      <c r="F400" s="308"/>
      <c r="H400" s="308"/>
      <c r="I400" s="308"/>
      <c r="L400" s="203"/>
      <c r="AM400" s="204"/>
      <c r="AN400" s="204"/>
      <c r="AO400" s="204"/>
      <c r="AP400" s="204"/>
      <c r="AU400" s="205"/>
    </row>
    <row r="401" spans="4:47" s="196" customFormat="1" x14ac:dyDescent="0.25">
      <c r="D401" s="197"/>
      <c r="F401" s="308"/>
      <c r="H401" s="308"/>
      <c r="I401" s="308"/>
      <c r="L401" s="203"/>
      <c r="AM401" s="204"/>
      <c r="AN401" s="204"/>
      <c r="AO401" s="204"/>
      <c r="AP401" s="204"/>
      <c r="AU401" s="205"/>
    </row>
    <row r="402" spans="4:47" s="196" customFormat="1" x14ac:dyDescent="0.25">
      <c r="D402" s="197"/>
      <c r="F402" s="308"/>
      <c r="H402" s="308"/>
      <c r="I402" s="308"/>
      <c r="L402" s="203"/>
      <c r="AM402" s="204"/>
      <c r="AN402" s="204"/>
      <c r="AO402" s="204"/>
      <c r="AP402" s="204"/>
      <c r="AU402" s="205"/>
    </row>
    <row r="403" spans="4:47" s="196" customFormat="1" x14ac:dyDescent="0.25">
      <c r="D403" s="197"/>
      <c r="F403" s="308"/>
      <c r="H403" s="308"/>
      <c r="I403" s="308"/>
      <c r="L403" s="203"/>
      <c r="AM403" s="204"/>
      <c r="AN403" s="204"/>
      <c r="AO403" s="204"/>
      <c r="AP403" s="204"/>
      <c r="AU403" s="205"/>
    </row>
    <row r="404" spans="4:47" s="196" customFormat="1" x14ac:dyDescent="0.25">
      <c r="D404" s="197"/>
      <c r="F404" s="308"/>
      <c r="H404" s="308"/>
      <c r="I404" s="308"/>
      <c r="L404" s="203"/>
      <c r="AM404" s="204"/>
      <c r="AN404" s="204"/>
      <c r="AO404" s="204"/>
      <c r="AP404" s="204"/>
      <c r="AU404" s="205"/>
    </row>
    <row r="405" spans="4:47" s="196" customFormat="1" x14ac:dyDescent="0.25">
      <c r="D405" s="197"/>
      <c r="F405" s="308"/>
      <c r="H405" s="308"/>
      <c r="I405" s="308"/>
      <c r="L405" s="203"/>
      <c r="AM405" s="204"/>
      <c r="AN405" s="204"/>
      <c r="AO405" s="204"/>
      <c r="AP405" s="204"/>
      <c r="AU405" s="205"/>
    </row>
    <row r="406" spans="4:47" s="196" customFormat="1" x14ac:dyDescent="0.25">
      <c r="D406" s="197"/>
      <c r="F406" s="308"/>
      <c r="H406" s="308"/>
      <c r="I406" s="308"/>
      <c r="L406" s="203"/>
      <c r="AM406" s="204"/>
      <c r="AN406" s="204"/>
      <c r="AO406" s="204"/>
      <c r="AP406" s="204"/>
      <c r="AU406" s="205"/>
    </row>
    <row r="407" spans="4:47" s="196" customFormat="1" x14ac:dyDescent="0.25">
      <c r="D407" s="197"/>
      <c r="F407" s="308"/>
      <c r="H407" s="308"/>
      <c r="I407" s="308"/>
      <c r="L407" s="203"/>
      <c r="AM407" s="204"/>
      <c r="AN407" s="204"/>
      <c r="AO407" s="204"/>
      <c r="AP407" s="204"/>
      <c r="AU407" s="205"/>
    </row>
    <row r="408" spans="4:47" s="196" customFormat="1" x14ac:dyDescent="0.25">
      <c r="D408" s="197"/>
      <c r="F408" s="308"/>
      <c r="H408" s="308"/>
      <c r="I408" s="308"/>
      <c r="L408" s="203"/>
      <c r="AM408" s="204"/>
      <c r="AN408" s="204"/>
      <c r="AO408" s="204"/>
      <c r="AP408" s="204"/>
      <c r="AU408" s="205"/>
    </row>
    <row r="409" spans="4:47" s="196" customFormat="1" x14ac:dyDescent="0.25">
      <c r="D409" s="197"/>
      <c r="F409" s="308"/>
      <c r="H409" s="308"/>
      <c r="I409" s="308"/>
      <c r="L409" s="203"/>
      <c r="AM409" s="204"/>
      <c r="AN409" s="204"/>
      <c r="AO409" s="204"/>
      <c r="AP409" s="204"/>
      <c r="AU409" s="205"/>
    </row>
    <row r="410" spans="4:47" s="196" customFormat="1" x14ac:dyDescent="0.25">
      <c r="D410" s="197"/>
      <c r="F410" s="308"/>
      <c r="H410" s="308"/>
      <c r="I410" s="308"/>
      <c r="L410" s="203"/>
      <c r="AM410" s="204"/>
      <c r="AN410" s="204"/>
      <c r="AO410" s="204"/>
      <c r="AP410" s="204"/>
      <c r="AU410" s="205"/>
    </row>
    <row r="411" spans="4:47" s="196" customFormat="1" x14ac:dyDescent="0.25">
      <c r="D411" s="197"/>
      <c r="F411" s="308"/>
      <c r="H411" s="308"/>
      <c r="I411" s="308"/>
      <c r="L411" s="203"/>
      <c r="AM411" s="204"/>
      <c r="AN411" s="204"/>
      <c r="AO411" s="204"/>
      <c r="AP411" s="204"/>
      <c r="AU411" s="205"/>
    </row>
    <row r="412" spans="4:47" s="196" customFormat="1" x14ac:dyDescent="0.25">
      <c r="D412" s="197"/>
      <c r="F412" s="308"/>
      <c r="H412" s="308"/>
      <c r="I412" s="308"/>
      <c r="L412" s="203"/>
      <c r="AM412" s="204"/>
      <c r="AN412" s="204"/>
      <c r="AO412" s="204"/>
      <c r="AP412" s="204"/>
      <c r="AU412" s="205"/>
    </row>
    <row r="413" spans="4:47" s="196" customFormat="1" x14ac:dyDescent="0.25">
      <c r="D413" s="197"/>
      <c r="F413" s="308"/>
      <c r="H413" s="308"/>
      <c r="I413" s="308"/>
      <c r="L413" s="203"/>
      <c r="AM413" s="204"/>
      <c r="AN413" s="204"/>
      <c r="AO413" s="204"/>
      <c r="AP413" s="204"/>
      <c r="AU413" s="205"/>
    </row>
    <row r="414" spans="4:47" s="196" customFormat="1" x14ac:dyDescent="0.25">
      <c r="D414" s="197"/>
      <c r="F414" s="308"/>
      <c r="H414" s="308"/>
      <c r="I414" s="308"/>
      <c r="L414" s="203"/>
      <c r="AM414" s="204"/>
      <c r="AN414" s="204"/>
      <c r="AO414" s="204"/>
      <c r="AP414" s="204"/>
      <c r="AU414" s="205"/>
    </row>
    <row r="415" spans="4:47" s="196" customFormat="1" x14ac:dyDescent="0.25">
      <c r="D415" s="197"/>
      <c r="F415" s="308"/>
      <c r="H415" s="308"/>
      <c r="I415" s="308"/>
      <c r="L415" s="203"/>
      <c r="AM415" s="204"/>
      <c r="AN415" s="204"/>
      <c r="AO415" s="204"/>
      <c r="AP415" s="204"/>
      <c r="AU415" s="205"/>
    </row>
    <row r="416" spans="4:47" s="196" customFormat="1" x14ac:dyDescent="0.25">
      <c r="D416" s="197"/>
      <c r="F416" s="308"/>
      <c r="H416" s="308"/>
      <c r="I416" s="308"/>
      <c r="L416" s="203"/>
      <c r="AM416" s="204"/>
      <c r="AN416" s="204"/>
      <c r="AO416" s="204"/>
      <c r="AP416" s="204"/>
      <c r="AU416" s="205"/>
    </row>
    <row r="417" spans="4:47" s="196" customFormat="1" x14ac:dyDescent="0.25">
      <c r="D417" s="197"/>
      <c r="F417" s="308"/>
      <c r="H417" s="308"/>
      <c r="I417" s="308"/>
      <c r="L417" s="203"/>
      <c r="AM417" s="204"/>
      <c r="AN417" s="204"/>
      <c r="AO417" s="204"/>
      <c r="AP417" s="204"/>
      <c r="AU417" s="205"/>
    </row>
    <row r="418" spans="4:47" s="196" customFormat="1" x14ac:dyDescent="0.25">
      <c r="D418" s="197"/>
      <c r="F418" s="308"/>
      <c r="H418" s="308"/>
      <c r="I418" s="308"/>
      <c r="L418" s="203"/>
      <c r="AM418" s="204"/>
      <c r="AN418" s="204"/>
      <c r="AO418" s="204"/>
      <c r="AP418" s="204"/>
      <c r="AU418" s="205"/>
    </row>
    <row r="419" spans="4:47" s="196" customFormat="1" x14ac:dyDescent="0.25">
      <c r="D419" s="197"/>
      <c r="F419" s="308"/>
      <c r="H419" s="308"/>
      <c r="I419" s="308"/>
      <c r="L419" s="203"/>
      <c r="AM419" s="204"/>
      <c r="AN419" s="204"/>
      <c r="AO419" s="204"/>
      <c r="AP419" s="204"/>
      <c r="AU419" s="205"/>
    </row>
    <row r="420" spans="4:47" s="196" customFormat="1" x14ac:dyDescent="0.25">
      <c r="D420" s="197"/>
      <c r="F420" s="308"/>
      <c r="H420" s="308"/>
      <c r="I420" s="308"/>
      <c r="L420" s="203"/>
      <c r="AM420" s="204"/>
      <c r="AN420" s="204"/>
      <c r="AO420" s="204"/>
      <c r="AP420" s="204"/>
      <c r="AU420" s="205"/>
    </row>
    <row r="421" spans="4:47" s="196" customFormat="1" x14ac:dyDescent="0.25">
      <c r="D421" s="197"/>
      <c r="F421" s="308"/>
      <c r="H421" s="308"/>
      <c r="I421" s="308"/>
      <c r="L421" s="203"/>
      <c r="AM421" s="204"/>
      <c r="AN421" s="204"/>
      <c r="AO421" s="204"/>
      <c r="AP421" s="204"/>
      <c r="AU421" s="205"/>
    </row>
    <row r="422" spans="4:47" s="196" customFormat="1" x14ac:dyDescent="0.25">
      <c r="D422" s="197"/>
      <c r="F422" s="308"/>
      <c r="H422" s="308"/>
      <c r="I422" s="308"/>
      <c r="L422" s="203"/>
      <c r="AM422" s="204"/>
      <c r="AN422" s="204"/>
      <c r="AO422" s="204"/>
      <c r="AP422" s="204"/>
      <c r="AU422" s="205"/>
    </row>
    <row r="423" spans="4:47" s="196" customFormat="1" x14ac:dyDescent="0.25">
      <c r="D423" s="197"/>
      <c r="F423" s="308"/>
      <c r="H423" s="308"/>
      <c r="I423" s="308"/>
      <c r="L423" s="203"/>
      <c r="AM423" s="204"/>
      <c r="AN423" s="204"/>
      <c r="AO423" s="204"/>
      <c r="AP423" s="204"/>
      <c r="AU423" s="205"/>
    </row>
    <row r="424" spans="4:47" s="196" customFormat="1" x14ac:dyDescent="0.25">
      <c r="D424" s="197"/>
      <c r="F424" s="308"/>
      <c r="H424" s="308"/>
      <c r="I424" s="308"/>
      <c r="L424" s="203"/>
      <c r="AM424" s="204"/>
      <c r="AN424" s="204"/>
      <c r="AO424" s="204"/>
      <c r="AP424" s="204"/>
      <c r="AU424" s="205"/>
    </row>
    <row r="425" spans="4:47" s="196" customFormat="1" x14ac:dyDescent="0.25">
      <c r="D425" s="197"/>
      <c r="F425" s="308"/>
      <c r="H425" s="308"/>
      <c r="I425" s="308"/>
      <c r="L425" s="203"/>
      <c r="AM425" s="204"/>
      <c r="AN425" s="204"/>
      <c r="AO425" s="204"/>
      <c r="AP425" s="204"/>
      <c r="AU425" s="205"/>
    </row>
    <row r="426" spans="4:47" s="196" customFormat="1" x14ac:dyDescent="0.25">
      <c r="D426" s="197"/>
      <c r="F426" s="308"/>
      <c r="H426" s="308"/>
      <c r="I426" s="308"/>
      <c r="L426" s="203"/>
      <c r="AM426" s="204"/>
      <c r="AN426" s="204"/>
      <c r="AO426" s="204"/>
      <c r="AP426" s="204"/>
      <c r="AU426" s="205"/>
    </row>
    <row r="427" spans="4:47" s="196" customFormat="1" x14ac:dyDescent="0.25">
      <c r="D427" s="197"/>
      <c r="F427" s="308"/>
      <c r="H427" s="308"/>
      <c r="I427" s="308"/>
      <c r="L427" s="203"/>
      <c r="AM427" s="204"/>
      <c r="AN427" s="204"/>
      <c r="AO427" s="204"/>
      <c r="AP427" s="204"/>
      <c r="AU427" s="205"/>
    </row>
    <row r="428" spans="4:47" s="196" customFormat="1" x14ac:dyDescent="0.25">
      <c r="D428" s="197"/>
      <c r="F428" s="308"/>
      <c r="H428" s="308"/>
      <c r="I428" s="308"/>
      <c r="L428" s="203"/>
      <c r="AM428" s="204"/>
      <c r="AN428" s="204"/>
      <c r="AO428" s="204"/>
      <c r="AP428" s="204"/>
      <c r="AU428" s="205"/>
    </row>
    <row r="429" spans="4:47" s="196" customFormat="1" x14ac:dyDescent="0.25">
      <c r="D429" s="197"/>
      <c r="F429" s="308"/>
      <c r="H429" s="308"/>
      <c r="I429" s="308"/>
      <c r="L429" s="203"/>
      <c r="AM429" s="204"/>
      <c r="AN429" s="204"/>
      <c r="AO429" s="204"/>
      <c r="AP429" s="204"/>
      <c r="AU429" s="205"/>
    </row>
    <row r="430" spans="4:47" s="196" customFormat="1" x14ac:dyDescent="0.25">
      <c r="D430" s="197"/>
      <c r="F430" s="308"/>
      <c r="H430" s="308"/>
      <c r="I430" s="308"/>
      <c r="L430" s="203"/>
      <c r="AM430" s="204"/>
      <c r="AN430" s="204"/>
      <c r="AO430" s="204"/>
      <c r="AP430" s="204"/>
      <c r="AU430" s="205"/>
    </row>
    <row r="431" spans="4:47" s="196" customFormat="1" x14ac:dyDescent="0.25">
      <c r="D431" s="197"/>
      <c r="F431" s="308"/>
      <c r="H431" s="308"/>
      <c r="I431" s="308"/>
      <c r="L431" s="203"/>
      <c r="AM431" s="204"/>
      <c r="AN431" s="204"/>
      <c r="AO431" s="204"/>
      <c r="AP431" s="204"/>
      <c r="AU431" s="205"/>
    </row>
    <row r="432" spans="4:47" s="196" customFormat="1" x14ac:dyDescent="0.25">
      <c r="D432" s="197"/>
      <c r="F432" s="308"/>
      <c r="H432" s="308"/>
      <c r="I432" s="308"/>
      <c r="L432" s="203"/>
      <c r="AM432" s="204"/>
      <c r="AN432" s="204"/>
      <c r="AO432" s="204"/>
      <c r="AP432" s="204"/>
      <c r="AU432" s="205"/>
    </row>
    <row r="433" spans="4:47" s="196" customFormat="1" x14ac:dyDescent="0.25">
      <c r="D433" s="197"/>
      <c r="F433" s="308"/>
      <c r="H433" s="308"/>
      <c r="I433" s="308"/>
      <c r="L433" s="203"/>
      <c r="AM433" s="204"/>
      <c r="AN433" s="204"/>
      <c r="AO433" s="204"/>
      <c r="AP433" s="204"/>
      <c r="AU433" s="205"/>
    </row>
    <row r="434" spans="4:47" s="196" customFormat="1" x14ac:dyDescent="0.25">
      <c r="D434" s="197"/>
      <c r="F434" s="308"/>
      <c r="H434" s="308"/>
      <c r="I434" s="308"/>
      <c r="L434" s="203"/>
      <c r="AM434" s="204"/>
      <c r="AN434" s="204"/>
      <c r="AO434" s="204"/>
      <c r="AP434" s="204"/>
      <c r="AU434" s="205"/>
    </row>
    <row r="435" spans="4:47" s="196" customFormat="1" x14ac:dyDescent="0.25">
      <c r="D435" s="197"/>
      <c r="F435" s="308"/>
      <c r="H435" s="308"/>
      <c r="I435" s="308"/>
      <c r="L435" s="203"/>
      <c r="AM435" s="204"/>
      <c r="AN435" s="204"/>
      <c r="AO435" s="204"/>
      <c r="AP435" s="204"/>
      <c r="AU435" s="205"/>
    </row>
    <row r="436" spans="4:47" s="196" customFormat="1" x14ac:dyDescent="0.25">
      <c r="D436" s="197"/>
      <c r="F436" s="308"/>
      <c r="H436" s="308"/>
      <c r="I436" s="308"/>
      <c r="L436" s="203"/>
      <c r="AM436" s="204"/>
      <c r="AN436" s="204"/>
      <c r="AO436" s="204"/>
      <c r="AP436" s="204"/>
      <c r="AU436" s="205"/>
    </row>
    <row r="437" spans="4:47" s="196" customFormat="1" x14ac:dyDescent="0.25">
      <c r="D437" s="197"/>
      <c r="F437" s="308"/>
      <c r="H437" s="308"/>
      <c r="I437" s="308"/>
      <c r="L437" s="203"/>
      <c r="AM437" s="204"/>
      <c r="AN437" s="204"/>
      <c r="AO437" s="204"/>
      <c r="AP437" s="204"/>
      <c r="AU437" s="205"/>
    </row>
    <row r="438" spans="4:47" s="196" customFormat="1" x14ac:dyDescent="0.25">
      <c r="D438" s="197"/>
      <c r="F438" s="308"/>
      <c r="H438" s="308"/>
      <c r="I438" s="308"/>
      <c r="L438" s="203"/>
      <c r="AM438" s="204"/>
      <c r="AN438" s="204"/>
      <c r="AO438" s="204"/>
      <c r="AP438" s="204"/>
      <c r="AU438" s="205"/>
    </row>
    <row r="439" spans="4:47" s="196" customFormat="1" x14ac:dyDescent="0.25">
      <c r="D439" s="197"/>
      <c r="F439" s="308"/>
      <c r="H439" s="308"/>
      <c r="I439" s="308"/>
      <c r="L439" s="203"/>
      <c r="AM439" s="204"/>
      <c r="AN439" s="204"/>
      <c r="AO439" s="204"/>
      <c r="AP439" s="204"/>
      <c r="AU439" s="205"/>
    </row>
    <row r="440" spans="4:47" s="196" customFormat="1" x14ac:dyDescent="0.25">
      <c r="D440" s="197"/>
      <c r="F440" s="308"/>
      <c r="H440" s="308"/>
      <c r="I440" s="308"/>
      <c r="L440" s="203"/>
      <c r="AM440" s="204"/>
      <c r="AN440" s="204"/>
      <c r="AO440" s="204"/>
      <c r="AP440" s="204"/>
      <c r="AU440" s="205"/>
    </row>
    <row r="441" spans="4:47" s="196" customFormat="1" x14ac:dyDescent="0.25">
      <c r="D441" s="197"/>
      <c r="F441" s="308"/>
      <c r="H441" s="308"/>
      <c r="I441" s="308"/>
      <c r="L441" s="203"/>
      <c r="AM441" s="204"/>
      <c r="AN441" s="204"/>
      <c r="AO441" s="204"/>
      <c r="AP441" s="204"/>
      <c r="AU441" s="205"/>
    </row>
    <row r="442" spans="4:47" s="196" customFormat="1" x14ac:dyDescent="0.25">
      <c r="D442" s="197"/>
      <c r="F442" s="308"/>
      <c r="H442" s="308"/>
      <c r="I442" s="308"/>
      <c r="L442" s="203"/>
      <c r="AM442" s="204"/>
      <c r="AN442" s="204"/>
      <c r="AO442" s="204"/>
      <c r="AP442" s="204"/>
      <c r="AU442" s="205"/>
    </row>
    <row r="443" spans="4:47" s="196" customFormat="1" x14ac:dyDescent="0.25">
      <c r="D443" s="197"/>
      <c r="F443" s="308"/>
      <c r="H443" s="308"/>
      <c r="I443" s="308"/>
      <c r="L443" s="203"/>
      <c r="AM443" s="204"/>
      <c r="AN443" s="204"/>
      <c r="AO443" s="204"/>
      <c r="AP443" s="204"/>
      <c r="AU443" s="205"/>
    </row>
    <row r="444" spans="4:47" s="196" customFormat="1" x14ac:dyDescent="0.25">
      <c r="D444" s="197"/>
      <c r="F444" s="308"/>
      <c r="H444" s="308"/>
      <c r="I444" s="308"/>
      <c r="L444" s="203"/>
      <c r="AM444" s="204"/>
      <c r="AN444" s="204"/>
      <c r="AO444" s="204"/>
      <c r="AP444" s="204"/>
      <c r="AU444" s="205"/>
    </row>
    <row r="445" spans="4:47" s="196" customFormat="1" x14ac:dyDescent="0.25">
      <c r="D445" s="197"/>
      <c r="F445" s="308"/>
      <c r="H445" s="308"/>
      <c r="I445" s="308"/>
      <c r="L445" s="203"/>
      <c r="AM445" s="204"/>
      <c r="AN445" s="204"/>
      <c r="AO445" s="204"/>
      <c r="AP445" s="204"/>
      <c r="AU445" s="205"/>
    </row>
    <row r="446" spans="4:47" s="196" customFormat="1" x14ac:dyDescent="0.25">
      <c r="D446" s="197"/>
      <c r="F446" s="308"/>
      <c r="H446" s="308"/>
      <c r="I446" s="308"/>
      <c r="L446" s="203"/>
      <c r="AM446" s="204"/>
      <c r="AN446" s="204"/>
      <c r="AO446" s="204"/>
      <c r="AP446" s="204"/>
      <c r="AU446" s="205"/>
    </row>
    <row r="447" spans="4:47" s="196" customFormat="1" x14ac:dyDescent="0.25">
      <c r="D447" s="197"/>
      <c r="F447" s="308"/>
      <c r="H447" s="308"/>
      <c r="I447" s="308"/>
      <c r="L447" s="203"/>
      <c r="AM447" s="204"/>
      <c r="AN447" s="204"/>
      <c r="AO447" s="204"/>
      <c r="AP447" s="204"/>
      <c r="AU447" s="205"/>
    </row>
    <row r="448" spans="4:47" s="196" customFormat="1" x14ac:dyDescent="0.25">
      <c r="D448" s="197"/>
      <c r="F448" s="308"/>
      <c r="H448" s="308"/>
      <c r="I448" s="308"/>
      <c r="L448" s="203"/>
      <c r="AM448" s="204"/>
      <c r="AN448" s="204"/>
      <c r="AO448" s="204"/>
      <c r="AP448" s="204"/>
      <c r="AU448" s="205"/>
    </row>
    <row r="449" spans="4:47" s="196" customFormat="1" x14ac:dyDescent="0.25">
      <c r="D449" s="197"/>
      <c r="F449" s="308"/>
      <c r="H449" s="308"/>
      <c r="I449" s="308"/>
      <c r="L449" s="203"/>
      <c r="AM449" s="204"/>
      <c r="AN449" s="204"/>
      <c r="AO449" s="204"/>
      <c r="AP449" s="204"/>
      <c r="AU449" s="205"/>
    </row>
    <row r="450" spans="4:47" s="196" customFormat="1" x14ac:dyDescent="0.25">
      <c r="D450" s="197"/>
      <c r="F450" s="308"/>
      <c r="H450" s="308"/>
      <c r="I450" s="308"/>
      <c r="L450" s="203"/>
      <c r="AM450" s="204"/>
      <c r="AN450" s="204"/>
      <c r="AO450" s="204"/>
      <c r="AP450" s="204"/>
      <c r="AU450" s="205"/>
    </row>
    <row r="451" spans="4:47" s="196" customFormat="1" x14ac:dyDescent="0.25">
      <c r="D451" s="197"/>
      <c r="F451" s="308"/>
      <c r="H451" s="308"/>
      <c r="I451" s="308"/>
      <c r="L451" s="203"/>
      <c r="AM451" s="204"/>
      <c r="AN451" s="204"/>
      <c r="AO451" s="204"/>
      <c r="AP451" s="204"/>
      <c r="AU451" s="205"/>
    </row>
    <row r="452" spans="4:47" s="196" customFormat="1" x14ac:dyDescent="0.25">
      <c r="D452" s="197"/>
      <c r="F452" s="308"/>
      <c r="H452" s="308"/>
      <c r="I452" s="308"/>
      <c r="L452" s="203"/>
      <c r="AM452" s="204"/>
      <c r="AN452" s="204"/>
      <c r="AO452" s="204"/>
      <c r="AP452" s="204"/>
      <c r="AU452" s="205"/>
    </row>
    <row r="453" spans="4:47" s="196" customFormat="1" x14ac:dyDescent="0.25">
      <c r="D453" s="197"/>
      <c r="F453" s="308"/>
      <c r="H453" s="308"/>
      <c r="I453" s="308"/>
      <c r="L453" s="203"/>
      <c r="AM453" s="204"/>
      <c r="AN453" s="204"/>
      <c r="AO453" s="204"/>
      <c r="AP453" s="204"/>
      <c r="AU453" s="205"/>
    </row>
    <row r="454" spans="4:47" s="196" customFormat="1" x14ac:dyDescent="0.25">
      <c r="D454" s="197"/>
      <c r="F454" s="308"/>
      <c r="H454" s="308"/>
      <c r="I454" s="308"/>
      <c r="L454" s="203"/>
      <c r="AM454" s="204"/>
      <c r="AN454" s="204"/>
      <c r="AO454" s="204"/>
      <c r="AP454" s="204"/>
      <c r="AU454" s="205"/>
    </row>
    <row r="455" spans="4:47" s="196" customFormat="1" x14ac:dyDescent="0.25">
      <c r="D455" s="197"/>
      <c r="F455" s="308"/>
      <c r="H455" s="308"/>
      <c r="I455" s="308"/>
      <c r="L455" s="203"/>
      <c r="AM455" s="204"/>
      <c r="AN455" s="204"/>
      <c r="AO455" s="204"/>
      <c r="AP455" s="204"/>
      <c r="AU455" s="205"/>
    </row>
    <row r="456" spans="4:47" s="196" customFormat="1" x14ac:dyDescent="0.25">
      <c r="D456" s="197"/>
      <c r="F456" s="308"/>
      <c r="H456" s="308"/>
      <c r="I456" s="308"/>
      <c r="L456" s="203"/>
      <c r="AM456" s="204"/>
      <c r="AN456" s="204"/>
      <c r="AO456" s="204"/>
      <c r="AP456" s="204"/>
      <c r="AU456" s="205"/>
    </row>
    <row r="457" spans="4:47" s="196" customFormat="1" x14ac:dyDescent="0.25">
      <c r="D457" s="197"/>
      <c r="F457" s="308"/>
      <c r="H457" s="308"/>
      <c r="I457" s="308"/>
      <c r="L457" s="203"/>
      <c r="AM457" s="204"/>
      <c r="AN457" s="204"/>
      <c r="AO457" s="204"/>
      <c r="AP457" s="204"/>
      <c r="AU457" s="205"/>
    </row>
    <row r="458" spans="4:47" s="196" customFormat="1" x14ac:dyDescent="0.25">
      <c r="D458" s="197"/>
      <c r="F458" s="308"/>
      <c r="H458" s="308"/>
      <c r="I458" s="308"/>
      <c r="L458" s="203"/>
      <c r="AM458" s="204"/>
      <c r="AN458" s="204"/>
      <c r="AO458" s="204"/>
      <c r="AP458" s="204"/>
      <c r="AU458" s="205"/>
    </row>
    <row r="459" spans="4:47" s="196" customFormat="1" x14ac:dyDescent="0.25">
      <c r="D459" s="197"/>
      <c r="F459" s="308"/>
      <c r="H459" s="308"/>
      <c r="I459" s="308"/>
      <c r="L459" s="203"/>
      <c r="AM459" s="204"/>
      <c r="AN459" s="204"/>
      <c r="AO459" s="204"/>
      <c r="AP459" s="204"/>
      <c r="AU459" s="205"/>
    </row>
    <row r="460" spans="4:47" s="196" customFormat="1" x14ac:dyDescent="0.25">
      <c r="D460" s="197"/>
      <c r="F460" s="308"/>
      <c r="H460" s="308"/>
      <c r="I460" s="308"/>
      <c r="L460" s="203"/>
      <c r="AM460" s="204"/>
      <c r="AN460" s="204"/>
      <c r="AO460" s="204"/>
      <c r="AP460" s="204"/>
      <c r="AU460" s="205"/>
    </row>
    <row r="461" spans="4:47" s="196" customFormat="1" x14ac:dyDescent="0.25">
      <c r="D461" s="197"/>
      <c r="F461" s="308"/>
      <c r="H461" s="308"/>
      <c r="I461" s="308"/>
      <c r="L461" s="203"/>
      <c r="AM461" s="204"/>
      <c r="AN461" s="204"/>
      <c r="AO461" s="204"/>
      <c r="AP461" s="204"/>
      <c r="AU461" s="205"/>
    </row>
    <row r="462" spans="4:47" s="196" customFormat="1" x14ac:dyDescent="0.25">
      <c r="D462" s="197"/>
      <c r="F462" s="308"/>
      <c r="H462" s="308"/>
      <c r="I462" s="308"/>
      <c r="L462" s="203"/>
      <c r="AM462" s="204"/>
      <c r="AN462" s="204"/>
      <c r="AO462" s="204"/>
      <c r="AP462" s="204"/>
      <c r="AU462" s="205"/>
    </row>
    <row r="463" spans="4:47" s="196" customFormat="1" x14ac:dyDescent="0.25">
      <c r="D463" s="197"/>
      <c r="F463" s="308"/>
      <c r="H463" s="308"/>
      <c r="I463" s="308"/>
      <c r="L463" s="203"/>
      <c r="AM463" s="204"/>
      <c r="AN463" s="204"/>
      <c r="AO463" s="204"/>
      <c r="AP463" s="204"/>
      <c r="AU463" s="205"/>
    </row>
    <row r="464" spans="4:47" s="196" customFormat="1" x14ac:dyDescent="0.25">
      <c r="D464" s="197"/>
      <c r="F464" s="308"/>
      <c r="H464" s="308"/>
      <c r="I464" s="308"/>
      <c r="L464" s="203"/>
      <c r="AM464" s="204"/>
      <c r="AN464" s="204"/>
      <c r="AO464" s="204"/>
      <c r="AP464" s="204"/>
      <c r="AU464" s="205"/>
    </row>
    <row r="465" spans="4:47" s="196" customFormat="1" x14ac:dyDescent="0.25">
      <c r="D465" s="197"/>
      <c r="F465" s="308"/>
      <c r="H465" s="308"/>
      <c r="I465" s="308"/>
      <c r="L465" s="203"/>
      <c r="AM465" s="204"/>
      <c r="AN465" s="204"/>
      <c r="AO465" s="204"/>
      <c r="AP465" s="204"/>
      <c r="AU465" s="205"/>
    </row>
    <row r="466" spans="4:47" s="196" customFormat="1" x14ac:dyDescent="0.25">
      <c r="D466" s="197"/>
      <c r="F466" s="308"/>
      <c r="H466" s="308"/>
      <c r="I466" s="308"/>
      <c r="L466" s="203"/>
      <c r="AM466" s="204"/>
      <c r="AN466" s="204"/>
      <c r="AO466" s="204"/>
      <c r="AP466" s="204"/>
      <c r="AU466" s="205"/>
    </row>
    <row r="467" spans="4:47" s="196" customFormat="1" x14ac:dyDescent="0.25">
      <c r="D467" s="197"/>
      <c r="F467" s="308"/>
      <c r="H467" s="308"/>
      <c r="I467" s="308"/>
      <c r="L467" s="203"/>
      <c r="AM467" s="204"/>
      <c r="AN467" s="204"/>
      <c r="AO467" s="204"/>
      <c r="AP467" s="204"/>
      <c r="AU467" s="205"/>
    </row>
    <row r="468" spans="4:47" s="196" customFormat="1" x14ac:dyDescent="0.25">
      <c r="D468" s="197"/>
      <c r="F468" s="308"/>
      <c r="H468" s="308"/>
      <c r="I468" s="308"/>
      <c r="L468" s="203"/>
      <c r="AM468" s="204"/>
      <c r="AN468" s="204"/>
      <c r="AO468" s="204"/>
      <c r="AP468" s="204"/>
      <c r="AU468" s="205"/>
    </row>
    <row r="469" spans="4:47" s="196" customFormat="1" x14ac:dyDescent="0.25">
      <c r="D469" s="197"/>
      <c r="F469" s="308"/>
      <c r="H469" s="308"/>
      <c r="I469" s="308"/>
      <c r="L469" s="203"/>
      <c r="AM469" s="204"/>
      <c r="AN469" s="204"/>
      <c r="AO469" s="204"/>
      <c r="AP469" s="204"/>
      <c r="AU469" s="205"/>
    </row>
    <row r="470" spans="4:47" s="196" customFormat="1" x14ac:dyDescent="0.25">
      <c r="D470" s="197"/>
      <c r="F470" s="308"/>
      <c r="H470" s="308"/>
      <c r="I470" s="308"/>
      <c r="L470" s="203"/>
      <c r="AM470" s="204"/>
      <c r="AN470" s="204"/>
      <c r="AO470" s="204"/>
      <c r="AP470" s="204"/>
      <c r="AU470" s="205"/>
    </row>
    <row r="471" spans="4:47" s="196" customFormat="1" x14ac:dyDescent="0.25">
      <c r="D471" s="197"/>
      <c r="F471" s="308"/>
      <c r="H471" s="308"/>
      <c r="I471" s="308"/>
      <c r="L471" s="203"/>
      <c r="AM471" s="204"/>
      <c r="AN471" s="204"/>
      <c r="AO471" s="204"/>
      <c r="AP471" s="204"/>
      <c r="AU471" s="205"/>
    </row>
    <row r="472" spans="4:47" s="196" customFormat="1" x14ac:dyDescent="0.25">
      <c r="D472" s="197"/>
      <c r="F472" s="308"/>
      <c r="H472" s="308"/>
      <c r="I472" s="308"/>
      <c r="L472" s="203"/>
      <c r="AM472" s="204"/>
      <c r="AN472" s="204"/>
      <c r="AO472" s="204"/>
      <c r="AP472" s="204"/>
      <c r="AU472" s="205"/>
    </row>
    <row r="473" spans="4:47" s="196" customFormat="1" x14ac:dyDescent="0.25">
      <c r="D473" s="197"/>
      <c r="F473" s="308"/>
      <c r="H473" s="308"/>
      <c r="I473" s="308"/>
      <c r="L473" s="203"/>
      <c r="AM473" s="204"/>
      <c r="AN473" s="204"/>
      <c r="AO473" s="204"/>
      <c r="AP473" s="204"/>
      <c r="AU473" s="205"/>
    </row>
    <row r="474" spans="4:47" s="196" customFormat="1" x14ac:dyDescent="0.25">
      <c r="D474" s="197"/>
      <c r="F474" s="308"/>
      <c r="H474" s="308"/>
      <c r="I474" s="308"/>
      <c r="L474" s="203"/>
      <c r="AM474" s="204"/>
      <c r="AN474" s="204"/>
      <c r="AO474" s="204"/>
      <c r="AP474" s="204"/>
      <c r="AU474" s="205"/>
    </row>
    <row r="475" spans="4:47" s="196" customFormat="1" x14ac:dyDescent="0.25">
      <c r="D475" s="197"/>
      <c r="F475" s="308"/>
      <c r="H475" s="308"/>
      <c r="I475" s="308"/>
      <c r="L475" s="203"/>
      <c r="AM475" s="204"/>
      <c r="AN475" s="204"/>
      <c r="AO475" s="204"/>
      <c r="AP475" s="204"/>
      <c r="AU475" s="205"/>
    </row>
    <row r="476" spans="4:47" s="196" customFormat="1" x14ac:dyDescent="0.25">
      <c r="D476" s="197"/>
      <c r="F476" s="308"/>
      <c r="H476" s="308"/>
      <c r="I476" s="308"/>
      <c r="L476" s="203"/>
      <c r="AM476" s="204"/>
      <c r="AN476" s="204"/>
      <c r="AO476" s="204"/>
      <c r="AP476" s="204"/>
      <c r="AU476" s="205"/>
    </row>
    <row r="477" spans="4:47" s="196" customFormat="1" x14ac:dyDescent="0.25">
      <c r="D477" s="197"/>
      <c r="F477" s="308"/>
      <c r="H477" s="308"/>
      <c r="I477" s="308"/>
      <c r="L477" s="203"/>
      <c r="AM477" s="204"/>
      <c r="AN477" s="204"/>
      <c r="AO477" s="204"/>
      <c r="AP477" s="204"/>
      <c r="AU477" s="205"/>
    </row>
    <row r="478" spans="4:47" s="196" customFormat="1" x14ac:dyDescent="0.25">
      <c r="D478" s="197"/>
      <c r="F478" s="308"/>
      <c r="H478" s="308"/>
      <c r="I478" s="308"/>
      <c r="L478" s="203"/>
      <c r="AM478" s="204"/>
      <c r="AN478" s="204"/>
      <c r="AO478" s="204"/>
      <c r="AP478" s="204"/>
      <c r="AU478" s="205"/>
    </row>
    <row r="479" spans="4:47" s="196" customFormat="1" x14ac:dyDescent="0.25">
      <c r="D479" s="197"/>
      <c r="F479" s="308"/>
      <c r="H479" s="308"/>
      <c r="I479" s="308"/>
      <c r="L479" s="203"/>
      <c r="AM479" s="204"/>
      <c r="AN479" s="204"/>
      <c r="AO479" s="204"/>
      <c r="AP479" s="204"/>
      <c r="AU479" s="205"/>
    </row>
    <row r="480" spans="4:47" s="196" customFormat="1" x14ac:dyDescent="0.25">
      <c r="D480" s="197"/>
      <c r="F480" s="308"/>
      <c r="H480" s="308"/>
      <c r="I480" s="308"/>
      <c r="L480" s="203"/>
      <c r="AM480" s="204"/>
      <c r="AN480" s="204"/>
      <c r="AO480" s="204"/>
      <c r="AP480" s="204"/>
      <c r="AU480" s="205"/>
    </row>
    <row r="481" spans="4:47" s="196" customFormat="1" x14ac:dyDescent="0.25">
      <c r="D481" s="197"/>
      <c r="F481" s="308"/>
      <c r="H481" s="308"/>
      <c r="I481" s="308"/>
      <c r="L481" s="203"/>
      <c r="AM481" s="204"/>
      <c r="AN481" s="204"/>
      <c r="AO481" s="204"/>
      <c r="AP481" s="204"/>
      <c r="AU481" s="205"/>
    </row>
    <row r="482" spans="4:47" s="196" customFormat="1" x14ac:dyDescent="0.25">
      <c r="D482" s="197"/>
      <c r="F482" s="308"/>
      <c r="H482" s="308"/>
      <c r="I482" s="308"/>
      <c r="L482" s="203"/>
      <c r="AM482" s="204"/>
      <c r="AN482" s="204"/>
      <c r="AO482" s="204"/>
      <c r="AP482" s="204"/>
      <c r="AU482" s="205"/>
    </row>
    <row r="483" spans="4:47" s="196" customFormat="1" x14ac:dyDescent="0.25">
      <c r="D483" s="197"/>
      <c r="F483" s="308"/>
      <c r="H483" s="308"/>
      <c r="I483" s="308"/>
      <c r="L483" s="203"/>
      <c r="AM483" s="204"/>
      <c r="AN483" s="204"/>
      <c r="AO483" s="204"/>
      <c r="AP483" s="204"/>
      <c r="AU483" s="205"/>
    </row>
    <row r="484" spans="4:47" s="196" customFormat="1" x14ac:dyDescent="0.25">
      <c r="D484" s="197"/>
      <c r="F484" s="308"/>
      <c r="H484" s="308"/>
      <c r="I484" s="308"/>
      <c r="L484" s="203"/>
      <c r="AM484" s="204"/>
      <c r="AN484" s="204"/>
      <c r="AO484" s="204"/>
      <c r="AP484" s="204"/>
      <c r="AU484" s="205"/>
    </row>
    <row r="485" spans="4:47" s="196" customFormat="1" x14ac:dyDescent="0.25">
      <c r="D485" s="197"/>
      <c r="F485" s="308"/>
      <c r="H485" s="308"/>
      <c r="I485" s="308"/>
      <c r="L485" s="203"/>
      <c r="AM485" s="204"/>
      <c r="AN485" s="204"/>
      <c r="AO485" s="204"/>
      <c r="AP485" s="204"/>
      <c r="AU485" s="205"/>
    </row>
    <row r="486" spans="4:47" s="196" customFormat="1" x14ac:dyDescent="0.25">
      <c r="D486" s="197"/>
      <c r="F486" s="308"/>
      <c r="H486" s="308"/>
      <c r="I486" s="308"/>
      <c r="L486" s="203"/>
      <c r="AM486" s="204"/>
      <c r="AN486" s="204"/>
      <c r="AO486" s="204"/>
      <c r="AP486" s="204"/>
      <c r="AU486" s="205"/>
    </row>
    <row r="487" spans="4:47" s="196" customFormat="1" x14ac:dyDescent="0.25">
      <c r="D487" s="197"/>
      <c r="F487" s="308"/>
      <c r="H487" s="308"/>
      <c r="I487" s="308"/>
      <c r="L487" s="203"/>
      <c r="AM487" s="204"/>
      <c r="AN487" s="204"/>
      <c r="AO487" s="204"/>
      <c r="AP487" s="204"/>
      <c r="AU487" s="205"/>
    </row>
    <row r="488" spans="4:47" s="196" customFormat="1" x14ac:dyDescent="0.25">
      <c r="D488" s="197"/>
      <c r="F488" s="308"/>
      <c r="H488" s="308"/>
      <c r="I488" s="308"/>
      <c r="L488" s="203"/>
      <c r="AM488" s="204"/>
      <c r="AN488" s="204"/>
      <c r="AO488" s="204"/>
      <c r="AP488" s="204"/>
      <c r="AU488" s="205"/>
    </row>
    <row r="489" spans="4:47" s="196" customFormat="1" x14ac:dyDescent="0.25">
      <c r="D489" s="197"/>
      <c r="F489" s="308"/>
      <c r="H489" s="308"/>
      <c r="I489" s="308"/>
      <c r="L489" s="203"/>
      <c r="AM489" s="204"/>
      <c r="AN489" s="204"/>
      <c r="AO489" s="204"/>
      <c r="AP489" s="204"/>
      <c r="AU489" s="205"/>
    </row>
    <row r="490" spans="4:47" s="196" customFormat="1" x14ac:dyDescent="0.25">
      <c r="D490" s="197"/>
      <c r="F490" s="308"/>
      <c r="H490" s="308"/>
      <c r="I490" s="308"/>
      <c r="L490" s="203"/>
      <c r="AM490" s="204"/>
      <c r="AN490" s="204"/>
      <c r="AO490" s="204"/>
      <c r="AP490" s="204"/>
      <c r="AU490" s="205"/>
    </row>
    <row r="491" spans="4:47" s="196" customFormat="1" x14ac:dyDescent="0.25">
      <c r="D491" s="197"/>
      <c r="F491" s="308"/>
      <c r="H491" s="308"/>
      <c r="I491" s="308"/>
      <c r="L491" s="203"/>
      <c r="AM491" s="204"/>
      <c r="AN491" s="204"/>
      <c r="AO491" s="204"/>
      <c r="AP491" s="204"/>
      <c r="AU491" s="205"/>
    </row>
    <row r="492" spans="4:47" s="196" customFormat="1" x14ac:dyDescent="0.25">
      <c r="D492" s="197"/>
      <c r="F492" s="308"/>
      <c r="H492" s="308"/>
      <c r="I492" s="308"/>
      <c r="L492" s="203"/>
      <c r="AM492" s="204"/>
      <c r="AN492" s="204"/>
      <c r="AO492" s="204"/>
      <c r="AP492" s="204"/>
      <c r="AU492" s="205"/>
    </row>
    <row r="493" spans="4:47" s="196" customFormat="1" x14ac:dyDescent="0.25">
      <c r="D493" s="197"/>
      <c r="F493" s="308"/>
      <c r="H493" s="308"/>
      <c r="I493" s="308"/>
      <c r="L493" s="203"/>
      <c r="AM493" s="204"/>
      <c r="AN493" s="204"/>
      <c r="AO493" s="204"/>
      <c r="AP493" s="204"/>
      <c r="AU493" s="205"/>
    </row>
    <row r="494" spans="4:47" s="196" customFormat="1" x14ac:dyDescent="0.25">
      <c r="D494" s="197"/>
      <c r="F494" s="308"/>
      <c r="H494" s="308"/>
      <c r="I494" s="308"/>
      <c r="L494" s="203"/>
      <c r="AM494" s="204"/>
      <c r="AN494" s="204"/>
      <c r="AO494" s="204"/>
      <c r="AP494" s="204"/>
      <c r="AU494" s="205"/>
    </row>
    <row r="495" spans="4:47" s="196" customFormat="1" x14ac:dyDescent="0.25">
      <c r="D495" s="197"/>
      <c r="F495" s="308"/>
      <c r="H495" s="308"/>
      <c r="I495" s="308"/>
      <c r="L495" s="203"/>
      <c r="AM495" s="204"/>
      <c r="AN495" s="204"/>
      <c r="AO495" s="204"/>
      <c r="AP495" s="204"/>
      <c r="AU495" s="205"/>
    </row>
    <row r="496" spans="4:47" s="196" customFormat="1" x14ac:dyDescent="0.25">
      <c r="D496" s="197"/>
      <c r="F496" s="308"/>
      <c r="H496" s="308"/>
      <c r="I496" s="308"/>
      <c r="L496" s="203"/>
      <c r="AM496" s="204"/>
      <c r="AN496" s="204"/>
      <c r="AO496" s="204"/>
      <c r="AP496" s="204"/>
      <c r="AU496" s="205"/>
    </row>
    <row r="497" spans="4:47" s="196" customFormat="1" x14ac:dyDescent="0.25">
      <c r="D497" s="197"/>
      <c r="F497" s="308"/>
      <c r="H497" s="308"/>
      <c r="I497" s="308"/>
      <c r="L497" s="203"/>
      <c r="AM497" s="204"/>
      <c r="AN497" s="204"/>
      <c r="AO497" s="204"/>
      <c r="AP497" s="204"/>
      <c r="AU497" s="205"/>
    </row>
    <row r="498" spans="4:47" s="196" customFormat="1" x14ac:dyDescent="0.25">
      <c r="D498" s="197"/>
      <c r="F498" s="308"/>
      <c r="H498" s="308"/>
      <c r="I498" s="308"/>
      <c r="L498" s="203"/>
      <c r="AM498" s="204"/>
      <c r="AN498" s="204"/>
      <c r="AO498" s="204"/>
      <c r="AP498" s="204"/>
      <c r="AU498" s="205"/>
    </row>
    <row r="499" spans="4:47" s="196" customFormat="1" x14ac:dyDescent="0.25">
      <c r="D499" s="197"/>
      <c r="F499" s="308"/>
      <c r="H499" s="308"/>
      <c r="I499" s="308"/>
      <c r="L499" s="203"/>
      <c r="AM499" s="204"/>
      <c r="AN499" s="204"/>
      <c r="AO499" s="204"/>
      <c r="AP499" s="204"/>
      <c r="AU499" s="205"/>
    </row>
    <row r="500" spans="4:47" s="196" customFormat="1" x14ac:dyDescent="0.25">
      <c r="D500" s="197"/>
      <c r="F500" s="308"/>
      <c r="H500" s="308"/>
      <c r="I500" s="308"/>
      <c r="L500" s="203"/>
      <c r="AM500" s="204"/>
      <c r="AN500" s="204"/>
      <c r="AO500" s="204"/>
      <c r="AP500" s="204"/>
      <c r="AU500" s="205"/>
    </row>
    <row r="501" spans="4:47" s="196" customFormat="1" x14ac:dyDescent="0.25">
      <c r="D501" s="197"/>
      <c r="F501" s="308"/>
      <c r="H501" s="308"/>
      <c r="I501" s="308"/>
      <c r="L501" s="203"/>
      <c r="AM501" s="204"/>
      <c r="AN501" s="204"/>
      <c r="AO501" s="204"/>
      <c r="AP501" s="204"/>
      <c r="AU501" s="205"/>
    </row>
    <row r="502" spans="4:47" s="196" customFormat="1" x14ac:dyDescent="0.25">
      <c r="D502" s="197"/>
      <c r="F502" s="308"/>
      <c r="H502" s="308"/>
      <c r="I502" s="308"/>
      <c r="L502" s="203"/>
      <c r="AM502" s="204"/>
      <c r="AN502" s="204"/>
      <c r="AO502" s="204"/>
      <c r="AP502" s="204"/>
      <c r="AU502" s="205"/>
    </row>
    <row r="503" spans="4:47" s="196" customFormat="1" x14ac:dyDescent="0.25">
      <c r="D503" s="197"/>
      <c r="F503" s="308"/>
      <c r="H503" s="308"/>
      <c r="I503" s="308"/>
      <c r="L503" s="203"/>
      <c r="AM503" s="204"/>
      <c r="AN503" s="204"/>
      <c r="AO503" s="204"/>
      <c r="AP503" s="204"/>
      <c r="AU503" s="205"/>
    </row>
    <row r="504" spans="4:47" s="196" customFormat="1" x14ac:dyDescent="0.25">
      <c r="D504" s="197"/>
      <c r="F504" s="308"/>
      <c r="H504" s="308"/>
      <c r="I504" s="308"/>
      <c r="L504" s="203"/>
      <c r="AM504" s="204"/>
      <c r="AN504" s="204"/>
      <c r="AO504" s="204"/>
      <c r="AP504" s="204"/>
      <c r="AU504" s="205"/>
    </row>
    <row r="505" spans="4:47" s="196" customFormat="1" x14ac:dyDescent="0.25">
      <c r="D505" s="197"/>
      <c r="F505" s="308"/>
      <c r="H505" s="308"/>
      <c r="I505" s="308"/>
      <c r="L505" s="203"/>
      <c r="AM505" s="204"/>
      <c r="AN505" s="204"/>
      <c r="AO505" s="204"/>
      <c r="AP505" s="204"/>
      <c r="AU505" s="205"/>
    </row>
    <row r="506" spans="4:47" s="196" customFormat="1" x14ac:dyDescent="0.25">
      <c r="D506" s="197"/>
      <c r="F506" s="308"/>
      <c r="H506" s="308"/>
      <c r="I506" s="308"/>
      <c r="L506" s="203"/>
      <c r="AM506" s="204"/>
      <c r="AN506" s="204"/>
      <c r="AO506" s="204"/>
      <c r="AP506" s="204"/>
      <c r="AU506" s="205"/>
    </row>
    <row r="507" spans="4:47" s="196" customFormat="1" x14ac:dyDescent="0.25">
      <c r="D507" s="197"/>
      <c r="F507" s="308"/>
      <c r="H507" s="308"/>
      <c r="I507" s="308"/>
      <c r="L507" s="203"/>
      <c r="AM507" s="204"/>
      <c r="AN507" s="204"/>
      <c r="AO507" s="204"/>
      <c r="AP507" s="204"/>
      <c r="AU507" s="205"/>
    </row>
    <row r="508" spans="4:47" s="196" customFormat="1" x14ac:dyDescent="0.25">
      <c r="D508" s="197"/>
      <c r="F508" s="308"/>
      <c r="H508" s="308"/>
      <c r="I508" s="308"/>
      <c r="L508" s="203"/>
      <c r="AM508" s="204"/>
      <c r="AN508" s="204"/>
      <c r="AO508" s="204"/>
      <c r="AP508" s="204"/>
      <c r="AU508" s="205"/>
    </row>
    <row r="509" spans="4:47" s="196" customFormat="1" x14ac:dyDescent="0.25">
      <c r="D509" s="197"/>
      <c r="F509" s="308"/>
      <c r="H509" s="308"/>
      <c r="I509" s="308"/>
      <c r="L509" s="203"/>
      <c r="AM509" s="204"/>
      <c r="AN509" s="204"/>
      <c r="AO509" s="204"/>
      <c r="AP509" s="204"/>
      <c r="AU509" s="205"/>
    </row>
    <row r="510" spans="4:47" s="196" customFormat="1" x14ac:dyDescent="0.25">
      <c r="D510" s="197"/>
      <c r="F510" s="308"/>
      <c r="H510" s="308"/>
      <c r="I510" s="308"/>
      <c r="L510" s="203"/>
      <c r="AM510" s="204"/>
      <c r="AN510" s="204"/>
      <c r="AO510" s="204"/>
      <c r="AP510" s="204"/>
      <c r="AU510" s="205"/>
    </row>
    <row r="511" spans="4:47" s="196" customFormat="1" x14ac:dyDescent="0.25">
      <c r="D511" s="197"/>
      <c r="F511" s="308"/>
      <c r="H511" s="308"/>
      <c r="I511" s="308"/>
      <c r="L511" s="203"/>
      <c r="AM511" s="204"/>
      <c r="AN511" s="204"/>
      <c r="AO511" s="204"/>
      <c r="AP511" s="204"/>
      <c r="AU511" s="205"/>
    </row>
    <row r="512" spans="4:47" s="196" customFormat="1" x14ac:dyDescent="0.25">
      <c r="D512" s="197"/>
      <c r="F512" s="308"/>
      <c r="H512" s="308"/>
      <c r="I512" s="308"/>
      <c r="L512" s="203"/>
      <c r="AM512" s="204"/>
      <c r="AN512" s="204"/>
      <c r="AO512" s="204"/>
      <c r="AP512" s="204"/>
      <c r="AU512" s="205"/>
    </row>
    <row r="513" spans="4:47" s="196" customFormat="1" x14ac:dyDescent="0.25">
      <c r="D513" s="197"/>
      <c r="F513" s="308"/>
      <c r="H513" s="308"/>
      <c r="I513" s="308"/>
      <c r="L513" s="203"/>
      <c r="AM513" s="204"/>
      <c r="AN513" s="204"/>
      <c r="AO513" s="204"/>
      <c r="AP513" s="204"/>
      <c r="AU513" s="205"/>
    </row>
    <row r="514" spans="4:47" s="196" customFormat="1" x14ac:dyDescent="0.25">
      <c r="D514" s="197"/>
      <c r="F514" s="308"/>
      <c r="H514" s="308"/>
      <c r="I514" s="308"/>
      <c r="L514" s="203"/>
      <c r="AM514" s="204"/>
      <c r="AN514" s="204"/>
      <c r="AO514" s="204"/>
      <c r="AP514" s="204"/>
      <c r="AU514" s="205"/>
    </row>
    <row r="515" spans="4:47" s="196" customFormat="1" x14ac:dyDescent="0.25">
      <c r="D515" s="197"/>
      <c r="F515" s="308"/>
      <c r="H515" s="308"/>
      <c r="I515" s="308"/>
      <c r="L515" s="203"/>
      <c r="AM515" s="204"/>
      <c r="AN515" s="204"/>
      <c r="AO515" s="204"/>
      <c r="AP515" s="204"/>
      <c r="AU515" s="205"/>
    </row>
    <row r="516" spans="4:47" s="196" customFormat="1" x14ac:dyDescent="0.25">
      <c r="D516" s="197"/>
      <c r="F516" s="308"/>
      <c r="H516" s="308"/>
      <c r="I516" s="308"/>
      <c r="L516" s="203"/>
      <c r="AM516" s="204"/>
      <c r="AN516" s="204"/>
      <c r="AO516" s="204"/>
      <c r="AP516" s="204"/>
      <c r="AU516" s="205"/>
    </row>
    <row r="517" spans="4:47" s="196" customFormat="1" x14ac:dyDescent="0.25">
      <c r="D517" s="197"/>
      <c r="F517" s="308"/>
      <c r="H517" s="308"/>
      <c r="I517" s="308"/>
      <c r="L517" s="203"/>
      <c r="AM517" s="204"/>
      <c r="AN517" s="204"/>
      <c r="AO517" s="204"/>
      <c r="AP517" s="204"/>
      <c r="AU517" s="205"/>
    </row>
    <row r="518" spans="4:47" s="196" customFormat="1" x14ac:dyDescent="0.25">
      <c r="D518" s="197"/>
      <c r="F518" s="308"/>
      <c r="H518" s="308"/>
      <c r="I518" s="308"/>
      <c r="L518" s="203"/>
      <c r="AM518" s="204"/>
      <c r="AN518" s="204"/>
      <c r="AO518" s="204"/>
      <c r="AP518" s="204"/>
      <c r="AU518" s="205"/>
    </row>
    <row r="519" spans="4:47" s="196" customFormat="1" x14ac:dyDescent="0.25">
      <c r="D519" s="197"/>
      <c r="F519" s="308"/>
      <c r="H519" s="308"/>
      <c r="I519" s="308"/>
      <c r="L519" s="203"/>
      <c r="AM519" s="204"/>
      <c r="AN519" s="204"/>
      <c r="AO519" s="204"/>
      <c r="AP519" s="204"/>
      <c r="AU519" s="205"/>
    </row>
    <row r="520" spans="4:47" s="196" customFormat="1" x14ac:dyDescent="0.25">
      <c r="D520" s="197"/>
      <c r="F520" s="308"/>
      <c r="H520" s="308"/>
      <c r="I520" s="308"/>
      <c r="L520" s="203"/>
      <c r="AM520" s="204"/>
      <c r="AN520" s="204"/>
      <c r="AO520" s="204"/>
      <c r="AP520" s="204"/>
      <c r="AU520" s="205"/>
    </row>
    <row r="521" spans="4:47" s="196" customFormat="1" x14ac:dyDescent="0.25">
      <c r="D521" s="197"/>
      <c r="F521" s="308"/>
      <c r="H521" s="308"/>
      <c r="I521" s="308"/>
      <c r="L521" s="203"/>
      <c r="AM521" s="204"/>
      <c r="AN521" s="204"/>
      <c r="AO521" s="204"/>
      <c r="AP521" s="204"/>
      <c r="AU521" s="205"/>
    </row>
    <row r="522" spans="4:47" s="196" customFormat="1" x14ac:dyDescent="0.25">
      <c r="D522" s="197"/>
      <c r="F522" s="308"/>
      <c r="H522" s="308"/>
      <c r="I522" s="308"/>
      <c r="L522" s="203"/>
      <c r="AM522" s="204"/>
      <c r="AN522" s="204"/>
      <c r="AO522" s="204"/>
      <c r="AP522" s="204"/>
      <c r="AU522" s="205"/>
    </row>
    <row r="523" spans="4:47" s="196" customFormat="1" x14ac:dyDescent="0.25">
      <c r="D523" s="197"/>
      <c r="F523" s="308"/>
      <c r="H523" s="308"/>
      <c r="I523" s="308"/>
      <c r="L523" s="203"/>
      <c r="AM523" s="204"/>
      <c r="AN523" s="204"/>
      <c r="AO523" s="204"/>
      <c r="AP523" s="204"/>
      <c r="AU523" s="205"/>
    </row>
    <row r="524" spans="4:47" s="196" customFormat="1" x14ac:dyDescent="0.25">
      <c r="D524" s="197"/>
      <c r="F524" s="308"/>
      <c r="H524" s="308"/>
      <c r="I524" s="308"/>
      <c r="L524" s="203"/>
      <c r="AM524" s="204"/>
      <c r="AN524" s="204"/>
      <c r="AO524" s="204"/>
      <c r="AP524" s="204"/>
      <c r="AU524" s="205"/>
    </row>
    <row r="525" spans="4:47" s="196" customFormat="1" x14ac:dyDescent="0.25">
      <c r="D525" s="197"/>
      <c r="F525" s="308"/>
      <c r="H525" s="308"/>
      <c r="I525" s="308"/>
      <c r="L525" s="203"/>
      <c r="AM525" s="204"/>
      <c r="AN525" s="204"/>
      <c r="AO525" s="204"/>
      <c r="AP525" s="204"/>
      <c r="AU525" s="205"/>
    </row>
    <row r="526" spans="4:47" s="196" customFormat="1" x14ac:dyDescent="0.25">
      <c r="D526" s="197"/>
      <c r="F526" s="308"/>
      <c r="H526" s="308"/>
      <c r="I526" s="308"/>
      <c r="L526" s="203"/>
      <c r="AM526" s="204"/>
      <c r="AN526" s="204"/>
      <c r="AO526" s="204"/>
      <c r="AP526" s="204"/>
      <c r="AU526" s="205"/>
    </row>
    <row r="527" spans="4:47" s="196" customFormat="1" x14ac:dyDescent="0.25">
      <c r="D527" s="197"/>
      <c r="F527" s="308"/>
      <c r="H527" s="308"/>
      <c r="I527" s="308"/>
      <c r="L527" s="203"/>
      <c r="AM527" s="204"/>
      <c r="AN527" s="204"/>
      <c r="AO527" s="204"/>
      <c r="AP527" s="204"/>
      <c r="AU527" s="205"/>
    </row>
    <row r="528" spans="4:47" s="196" customFormat="1" x14ac:dyDescent="0.25">
      <c r="D528" s="197"/>
      <c r="F528" s="308"/>
      <c r="H528" s="308"/>
      <c r="I528" s="308"/>
      <c r="L528" s="203"/>
      <c r="AM528" s="204"/>
      <c r="AN528" s="204"/>
      <c r="AO528" s="204"/>
      <c r="AP528" s="204"/>
      <c r="AU528" s="205"/>
    </row>
    <row r="529" spans="4:47" s="196" customFormat="1" x14ac:dyDescent="0.25">
      <c r="D529" s="197"/>
      <c r="F529" s="308"/>
      <c r="H529" s="308"/>
      <c r="I529" s="308"/>
      <c r="L529" s="203"/>
      <c r="AM529" s="204"/>
      <c r="AN529" s="204"/>
      <c r="AO529" s="204"/>
      <c r="AP529" s="204"/>
      <c r="AU529" s="205"/>
    </row>
    <row r="530" spans="4:47" s="196" customFormat="1" x14ac:dyDescent="0.25">
      <c r="D530" s="197"/>
      <c r="F530" s="308"/>
      <c r="H530" s="308"/>
      <c r="I530" s="308"/>
      <c r="L530" s="203"/>
      <c r="AM530" s="204"/>
      <c r="AN530" s="204"/>
      <c r="AO530" s="204"/>
      <c r="AP530" s="204"/>
      <c r="AU530" s="205"/>
    </row>
    <row r="531" spans="4:47" s="196" customFormat="1" x14ac:dyDescent="0.25">
      <c r="D531" s="197"/>
      <c r="F531" s="308"/>
      <c r="H531" s="308"/>
      <c r="I531" s="308"/>
      <c r="L531" s="203"/>
      <c r="AM531" s="204"/>
      <c r="AN531" s="204"/>
      <c r="AO531" s="204"/>
      <c r="AP531" s="204"/>
      <c r="AU531" s="205"/>
    </row>
    <row r="532" spans="4:47" s="196" customFormat="1" x14ac:dyDescent="0.25">
      <c r="D532" s="197"/>
      <c r="F532" s="308"/>
      <c r="H532" s="308"/>
      <c r="I532" s="308"/>
      <c r="L532" s="203"/>
      <c r="AM532" s="204"/>
      <c r="AN532" s="204"/>
      <c r="AO532" s="204"/>
      <c r="AP532" s="204"/>
      <c r="AU532" s="205"/>
    </row>
    <row r="533" spans="4:47" s="196" customFormat="1" x14ac:dyDescent="0.25">
      <c r="D533" s="197"/>
      <c r="F533" s="308"/>
      <c r="H533" s="308"/>
      <c r="I533" s="308"/>
      <c r="L533" s="203"/>
      <c r="AM533" s="204"/>
      <c r="AN533" s="204"/>
      <c r="AO533" s="204"/>
      <c r="AP533" s="204"/>
      <c r="AU533" s="205"/>
    </row>
    <row r="534" spans="4:47" s="196" customFormat="1" x14ac:dyDescent="0.25">
      <c r="D534" s="197"/>
      <c r="F534" s="308"/>
      <c r="H534" s="308"/>
      <c r="I534" s="308"/>
      <c r="L534" s="203"/>
      <c r="AM534" s="204"/>
      <c r="AN534" s="204"/>
      <c r="AO534" s="204"/>
      <c r="AP534" s="204"/>
      <c r="AU534" s="205"/>
    </row>
    <row r="535" spans="4:47" s="196" customFormat="1" x14ac:dyDescent="0.25">
      <c r="D535" s="197"/>
      <c r="F535" s="308"/>
      <c r="H535" s="308"/>
      <c r="I535" s="308"/>
      <c r="L535" s="203"/>
      <c r="AM535" s="204"/>
      <c r="AN535" s="204"/>
      <c r="AO535" s="204"/>
      <c r="AP535" s="204"/>
      <c r="AU535" s="205"/>
    </row>
    <row r="536" spans="4:47" s="196" customFormat="1" x14ac:dyDescent="0.25">
      <c r="D536" s="197"/>
      <c r="F536" s="308"/>
      <c r="H536" s="308"/>
      <c r="I536" s="308"/>
      <c r="L536" s="203"/>
      <c r="AM536" s="204"/>
      <c r="AN536" s="204"/>
      <c r="AO536" s="204"/>
      <c r="AP536" s="204"/>
      <c r="AU536" s="205"/>
    </row>
    <row r="537" spans="4:47" s="196" customFormat="1" x14ac:dyDescent="0.25">
      <c r="D537" s="197"/>
      <c r="F537" s="308"/>
      <c r="H537" s="308"/>
      <c r="I537" s="308"/>
      <c r="L537" s="203"/>
      <c r="AM537" s="204"/>
      <c r="AN537" s="204"/>
      <c r="AO537" s="204"/>
      <c r="AP537" s="204"/>
      <c r="AU537" s="205"/>
    </row>
    <row r="538" spans="4:47" s="196" customFormat="1" x14ac:dyDescent="0.25">
      <c r="D538" s="197"/>
      <c r="F538" s="308"/>
      <c r="H538" s="308"/>
      <c r="I538" s="308"/>
      <c r="L538" s="203"/>
      <c r="AM538" s="204"/>
      <c r="AN538" s="204"/>
      <c r="AO538" s="204"/>
      <c r="AP538" s="204"/>
      <c r="AU538" s="205"/>
    </row>
    <row r="539" spans="4:47" s="196" customFormat="1" x14ac:dyDescent="0.25">
      <c r="D539" s="197"/>
      <c r="F539" s="308"/>
      <c r="H539" s="308"/>
      <c r="I539" s="308"/>
      <c r="L539" s="203"/>
      <c r="AM539" s="204"/>
      <c r="AN539" s="204"/>
      <c r="AO539" s="204"/>
      <c r="AP539" s="204"/>
      <c r="AU539" s="205"/>
    </row>
    <row r="540" spans="4:47" s="196" customFormat="1" x14ac:dyDescent="0.25">
      <c r="D540" s="197"/>
      <c r="F540" s="308"/>
      <c r="H540" s="308"/>
      <c r="I540" s="308"/>
      <c r="L540" s="203"/>
      <c r="AM540" s="204"/>
      <c r="AN540" s="204"/>
      <c r="AO540" s="204"/>
      <c r="AP540" s="204"/>
      <c r="AU540" s="205"/>
    </row>
    <row r="541" spans="4:47" s="196" customFormat="1" x14ac:dyDescent="0.25">
      <c r="D541" s="197"/>
      <c r="F541" s="308"/>
      <c r="H541" s="308"/>
      <c r="I541" s="308"/>
      <c r="L541" s="203"/>
      <c r="AM541" s="204"/>
      <c r="AN541" s="204"/>
      <c r="AO541" s="204"/>
      <c r="AP541" s="204"/>
      <c r="AU541" s="205"/>
    </row>
    <row r="542" spans="4:47" s="196" customFormat="1" x14ac:dyDescent="0.25">
      <c r="D542" s="197"/>
      <c r="F542" s="308"/>
      <c r="H542" s="308"/>
      <c r="I542" s="308"/>
      <c r="L542" s="203"/>
      <c r="AM542" s="204"/>
      <c r="AN542" s="204"/>
      <c r="AO542" s="204"/>
      <c r="AP542" s="204"/>
      <c r="AU542" s="205"/>
    </row>
    <row r="543" spans="4:47" s="196" customFormat="1" x14ac:dyDescent="0.25">
      <c r="D543" s="197"/>
      <c r="F543" s="308"/>
      <c r="H543" s="308"/>
      <c r="I543" s="308"/>
      <c r="L543" s="203"/>
      <c r="AM543" s="204"/>
      <c r="AN543" s="204"/>
      <c r="AO543" s="204"/>
      <c r="AP543" s="204"/>
      <c r="AU543" s="205"/>
    </row>
    <row r="544" spans="4:47" s="196" customFormat="1" x14ac:dyDescent="0.25">
      <c r="D544" s="197"/>
      <c r="F544" s="308"/>
      <c r="H544" s="308"/>
      <c r="I544" s="308"/>
      <c r="L544" s="203"/>
      <c r="AM544" s="204"/>
      <c r="AN544" s="204"/>
      <c r="AO544" s="204"/>
      <c r="AP544" s="204"/>
      <c r="AU544" s="205"/>
    </row>
    <row r="545" spans="1:47" s="196" customFormat="1" x14ac:dyDescent="0.25">
      <c r="D545" s="197"/>
      <c r="F545" s="308"/>
      <c r="H545" s="308"/>
      <c r="I545" s="308"/>
      <c r="L545" s="203"/>
      <c r="AM545" s="204"/>
      <c r="AN545" s="204"/>
      <c r="AO545" s="204"/>
      <c r="AP545" s="204"/>
      <c r="AU545" s="205"/>
    </row>
    <row r="546" spans="1:47" s="196" customFormat="1" x14ac:dyDescent="0.25">
      <c r="D546" s="197"/>
      <c r="F546" s="308"/>
      <c r="H546" s="308"/>
      <c r="I546" s="308"/>
      <c r="L546" s="203"/>
      <c r="AM546" s="204"/>
      <c r="AN546" s="204"/>
      <c r="AO546" s="204"/>
      <c r="AP546" s="204"/>
      <c r="AU546" s="205"/>
    </row>
    <row r="547" spans="1:47" s="196" customFormat="1" x14ac:dyDescent="0.25">
      <c r="D547" s="197"/>
      <c r="F547" s="308"/>
      <c r="H547" s="308"/>
      <c r="I547" s="308"/>
      <c r="L547" s="203"/>
      <c r="AM547" s="204"/>
      <c r="AN547" s="204"/>
      <c r="AO547" s="204"/>
      <c r="AP547" s="204"/>
      <c r="AU547" s="205"/>
    </row>
    <row r="548" spans="1:47" s="196" customFormat="1" x14ac:dyDescent="0.25">
      <c r="D548" s="197"/>
      <c r="F548" s="308"/>
      <c r="H548" s="308"/>
      <c r="I548" s="308"/>
      <c r="L548" s="203"/>
      <c r="AM548" s="204"/>
      <c r="AN548" s="204"/>
      <c r="AO548" s="204"/>
      <c r="AP548" s="204"/>
      <c r="AU548" s="205"/>
    </row>
    <row r="549" spans="1:47" s="196" customFormat="1" x14ac:dyDescent="0.25">
      <c r="D549" s="197"/>
      <c r="F549" s="308"/>
      <c r="H549" s="308"/>
      <c r="I549" s="308"/>
      <c r="L549" s="203"/>
      <c r="AM549" s="204"/>
      <c r="AN549" s="204"/>
      <c r="AO549" s="204"/>
      <c r="AP549" s="204"/>
      <c r="AU549" s="205"/>
    </row>
    <row r="550" spans="1:47" s="196" customFormat="1" x14ac:dyDescent="0.25">
      <c r="D550" s="197"/>
      <c r="F550" s="308"/>
      <c r="H550" s="308"/>
      <c r="I550" s="308"/>
      <c r="L550" s="203"/>
      <c r="AM550" s="204"/>
      <c r="AN550" s="204"/>
      <c r="AO550" s="204"/>
      <c r="AP550" s="204"/>
      <c r="AU550" s="205"/>
    </row>
    <row r="551" spans="1:47" s="196" customFormat="1" x14ac:dyDescent="0.25">
      <c r="D551" s="197"/>
      <c r="F551" s="308"/>
      <c r="H551" s="308"/>
      <c r="I551" s="308"/>
      <c r="L551" s="203"/>
      <c r="AM551" s="204"/>
      <c r="AN551" s="204"/>
      <c r="AO551" s="204"/>
      <c r="AP551" s="204"/>
      <c r="AU551" s="205"/>
    </row>
    <row r="552" spans="1:47" s="196" customFormat="1" x14ac:dyDescent="0.25">
      <c r="D552" s="197"/>
      <c r="F552" s="308"/>
      <c r="H552" s="308"/>
      <c r="I552" s="308"/>
      <c r="L552" s="203"/>
      <c r="AM552" s="204"/>
      <c r="AN552" s="204"/>
      <c r="AO552" s="204"/>
      <c r="AP552" s="204"/>
      <c r="AU552" s="205"/>
    </row>
    <row r="553" spans="1:47" s="196" customFormat="1" x14ac:dyDescent="0.25">
      <c r="D553" s="197"/>
      <c r="F553" s="308"/>
      <c r="H553" s="308"/>
      <c r="I553" s="308"/>
      <c r="L553" s="203"/>
      <c r="AM553" s="204"/>
      <c r="AN553" s="204"/>
      <c r="AO553" s="204"/>
      <c r="AP553" s="204"/>
      <c r="AU553" s="205"/>
    </row>
    <row r="554" spans="1:47" s="196" customFormat="1" x14ac:dyDescent="0.25">
      <c r="D554" s="197"/>
      <c r="F554" s="308"/>
      <c r="H554" s="308"/>
      <c r="I554" s="308"/>
      <c r="L554" s="203"/>
      <c r="AM554" s="204"/>
      <c r="AN554" s="204"/>
      <c r="AO554" s="204"/>
      <c r="AP554" s="204"/>
      <c r="AU554" s="205"/>
    </row>
    <row r="555" spans="1:47" s="196" customFormat="1" x14ac:dyDescent="0.25">
      <c r="D555" s="197"/>
      <c r="F555" s="308"/>
      <c r="H555" s="308"/>
      <c r="I555" s="308"/>
      <c r="L555" s="203"/>
      <c r="AM555" s="204"/>
      <c r="AN555" s="204"/>
      <c r="AO555" s="204"/>
      <c r="AP555" s="204"/>
      <c r="AU555" s="205"/>
    </row>
    <row r="556" spans="1:47" s="196" customFormat="1" x14ac:dyDescent="0.25">
      <c r="D556" s="197"/>
      <c r="F556" s="308"/>
      <c r="H556" s="308"/>
      <c r="I556" s="308"/>
      <c r="L556" s="203"/>
      <c r="AM556" s="204"/>
      <c r="AN556" s="204"/>
      <c r="AO556" s="204"/>
      <c r="AP556" s="204"/>
      <c r="AU556" s="205"/>
    </row>
    <row r="557" spans="1:47" s="196" customFormat="1" x14ac:dyDescent="0.25">
      <c r="D557" s="197"/>
      <c r="F557" s="308"/>
      <c r="H557" s="308"/>
      <c r="I557" s="308"/>
      <c r="L557" s="203"/>
      <c r="AM557" s="204"/>
      <c r="AN557" s="204"/>
      <c r="AO557" s="204"/>
      <c r="AP557" s="204"/>
      <c r="AU557" s="205"/>
    </row>
    <row r="558" spans="1:47" x14ac:dyDescent="0.25">
      <c r="A558" s="196"/>
    </row>
  </sheetData>
  <sheetProtection formatCells="0" formatColumns="0" formatRows="0"/>
  <dataConsolidate/>
  <mergeCells count="45">
    <mergeCell ref="H23:I23"/>
    <mergeCell ref="H18:I18"/>
    <mergeCell ref="H24:I24"/>
    <mergeCell ref="H25:I25"/>
    <mergeCell ref="H28:I28"/>
    <mergeCell ref="H26:I26"/>
    <mergeCell ref="H27:I27"/>
    <mergeCell ref="H19:I19"/>
    <mergeCell ref="H20:I20"/>
    <mergeCell ref="H21:I21"/>
    <mergeCell ref="H22:I22"/>
    <mergeCell ref="A1:E3"/>
    <mergeCell ref="F1:O1"/>
    <mergeCell ref="P1:Q1"/>
    <mergeCell ref="F2:O2"/>
    <mergeCell ref="P2:Q2"/>
    <mergeCell ref="F3:O3"/>
    <mergeCell ref="P3:S3"/>
    <mergeCell ref="F15:F16"/>
    <mergeCell ref="P15:AE15"/>
    <mergeCell ref="AI15:AI16"/>
    <mergeCell ref="H17:I17"/>
    <mergeCell ref="AI14:AW14"/>
    <mergeCell ref="H14:AE14"/>
    <mergeCell ref="H5:AE5"/>
    <mergeCell ref="AY15:AY16"/>
    <mergeCell ref="H15:I16"/>
    <mergeCell ref="N15:N16"/>
    <mergeCell ref="AW15:AW16"/>
    <mergeCell ref="AM15:AM16"/>
    <mergeCell ref="AG15:AG16"/>
    <mergeCell ref="AX15:AX16"/>
    <mergeCell ref="AS15:AS16"/>
    <mergeCell ref="L15:L16"/>
    <mergeCell ref="AU15:AU16"/>
    <mergeCell ref="AF15:AF16"/>
    <mergeCell ref="AK15:AK16"/>
    <mergeCell ref="AV15:AV16"/>
    <mergeCell ref="AQ15:AQ16"/>
    <mergeCell ref="AO15:AO16"/>
    <mergeCell ref="H31:I31"/>
    <mergeCell ref="H32:I32"/>
    <mergeCell ref="B34:AW34"/>
    <mergeCell ref="H30:I30"/>
    <mergeCell ref="H29:I29"/>
  </mergeCells>
  <conditionalFormatting sqref="J8 N8:N9 I9 J9:L12">
    <cfRule type="expression" dxfId="476" priority="2867">
      <formula>+IF($L$8="Sede Direccion General",1,0)</formula>
    </cfRule>
    <cfRule type="expression" dxfId="475" priority="2868">
      <formula>+IF($L$8="",1,0)</formula>
    </cfRule>
  </conditionalFormatting>
  <conditionalFormatting sqref="J8 N8 J9:L12">
    <cfRule type="expression" dxfId="474" priority="2866">
      <formula>+IF($L$9="",1,0)</formula>
    </cfRule>
  </conditionalFormatting>
  <conditionalFormatting sqref="AW17:AW32 AE17:AE32">
    <cfRule type="cellIs" dxfId="473" priority="980" operator="equal">
      <formula>"EXTREMA-INACEPTABLE 25"</formula>
    </cfRule>
    <cfRule type="cellIs" dxfId="472" priority="981" operator="equal">
      <formula>"EXTREMA-INACEPTABLE 20"</formula>
    </cfRule>
    <cfRule type="cellIs" dxfId="471" priority="982" operator="equal">
      <formula>"EXTREMA-INACEPTABLE 15"</formula>
    </cfRule>
    <cfRule type="cellIs" dxfId="470" priority="983" operator="equal">
      <formula>"EXTREMA-INACEPTABLE 10"</formula>
    </cfRule>
    <cfRule type="cellIs" dxfId="469" priority="984" operator="equal">
      <formula>"EXTREMA-INACEPTABLE 20"</formula>
    </cfRule>
    <cfRule type="cellIs" dxfId="468" priority="985" operator="equal">
      <formula>"EXTREMA-INACEPTABLE 16"</formula>
    </cfRule>
    <cfRule type="cellIs" dxfId="467" priority="986" operator="equal">
      <formula>"EXTREMA-INACEPTABLE 12"</formula>
    </cfRule>
    <cfRule type="cellIs" dxfId="466" priority="987" operator="equal">
      <formula>"EXTREMA- INACEPTABLE 15"</formula>
    </cfRule>
    <cfRule type="cellIs" dxfId="465" priority="988" operator="equal">
      <formula>"ALTA-IMPORTANTE 5"</formula>
    </cfRule>
    <cfRule type="cellIs" dxfId="464" priority="989" operator="equal">
      <formula>"ALTA-IMPORTANTE 8"</formula>
    </cfRule>
    <cfRule type="cellIs" dxfId="463" priority="990" operator="equal">
      <formula>"ALTA-IMPORTANTE 4"</formula>
    </cfRule>
    <cfRule type="cellIs" dxfId="462" priority="991" operator="equal">
      <formula>"ALTA-IMPORTANTE 12"</formula>
    </cfRule>
    <cfRule type="cellIs" dxfId="461" priority="992" operator="equal">
      <formula>"ALTA-IMPORTANTE 9"</formula>
    </cfRule>
    <cfRule type="cellIs" dxfId="460" priority="993" operator="equal">
      <formula>"ALTA-IMPORTANTE 10"</formula>
    </cfRule>
    <cfRule type="cellIs" dxfId="459" priority="994" operator="equal">
      <formula>"ALTA-IMPORTANTE 8"</formula>
    </cfRule>
    <cfRule type="cellIs" dxfId="458" priority="995" operator="equal">
      <formula>"EXTREMA-INACEPTABLE 5"</formula>
    </cfRule>
    <cfRule type="cellIs" dxfId="457" priority="996" operator="equal">
      <formula>"MODERADO 4"</formula>
    </cfRule>
    <cfRule type="cellIs" dxfId="456" priority="997" operator="equal">
      <formula>"MODERADO 6"</formula>
    </cfRule>
    <cfRule type="cellIs" dxfId="455" priority="998" operator="equal">
      <formula>"MODERADO 6"</formula>
    </cfRule>
    <cfRule type="cellIs" dxfId="454" priority="999" operator="equal">
      <formula>"MODERADO 3"</formula>
    </cfRule>
    <cfRule type="cellIs" dxfId="453" priority="1000" operator="equal">
      <formula>"BAJO-TRIVIAL 3"</formula>
    </cfRule>
    <cfRule type="cellIs" dxfId="452" priority="1001" operator="equal">
      <formula>"BAJO-ACEPTABLE 4"</formula>
    </cfRule>
    <cfRule type="cellIs" dxfId="451" priority="1002" operator="equal">
      <formula>"BAJO-TRIVIAL 2"</formula>
    </cfRule>
    <cfRule type="cellIs" dxfId="450" priority="1003" operator="equal">
      <formula>"BAJO-ACEPTABLE 2"</formula>
    </cfRule>
    <cfRule type="cellIs" dxfId="449" priority="1004" operator="equal">
      <formula>"BAJO-TRIVIAL 1"</formula>
    </cfRule>
  </conditionalFormatting>
  <conditionalFormatting sqref="AF17:AG32 AQ17:AS32">
    <cfRule type="cellIs" dxfId="448" priority="246" operator="equal">
      <formula>"EXTREMA-INACEPTABLE 25"</formula>
    </cfRule>
    <cfRule type="cellIs" dxfId="447" priority="247" operator="equal">
      <formula>"EXTREMA-INACEPTABLE 20"</formula>
    </cfRule>
    <cfRule type="cellIs" dxfId="446" priority="248" operator="equal">
      <formula>"EXTREMA-INACEPTABLE 15"</formula>
    </cfRule>
    <cfRule type="cellIs" dxfId="445" priority="249" operator="equal">
      <formula>"EXTREMA-INACEPTABLE 10"</formula>
    </cfRule>
    <cfRule type="cellIs" dxfId="444" priority="250" operator="equal">
      <formula>"EXTREMA-INACEPTABLE 20"</formula>
    </cfRule>
    <cfRule type="cellIs" dxfId="443" priority="251" operator="equal">
      <formula>"EXTREMA-INACEPTABLE 16"</formula>
    </cfRule>
    <cfRule type="cellIs" dxfId="442" priority="252" operator="equal">
      <formula>"EXTREMA-INACEPTABLE 12"</formula>
    </cfRule>
    <cfRule type="cellIs" dxfId="441" priority="253" operator="equal">
      <formula>"EXTREMA- INACEPTABLE 15"</formula>
    </cfRule>
    <cfRule type="cellIs" dxfId="440" priority="254" operator="equal">
      <formula>"ALTA-IMPORTANTE 5"</formula>
    </cfRule>
    <cfRule type="cellIs" dxfId="439" priority="255" operator="equal">
      <formula>"ALTA-IMPORTANTE 8"</formula>
    </cfRule>
    <cfRule type="cellIs" dxfId="438" priority="256" operator="equal">
      <formula>"ALTA-IMPORTANTE 4"</formula>
    </cfRule>
    <cfRule type="cellIs" dxfId="437" priority="257" operator="equal">
      <formula>"ALTA-IMPORTANTE 12"</formula>
    </cfRule>
    <cfRule type="cellIs" dxfId="436" priority="258" operator="equal">
      <formula>"ALTA-IMPORTANTE 9"</formula>
    </cfRule>
    <cfRule type="cellIs" dxfId="435" priority="259" operator="equal">
      <formula>"ALTA-IMPORTANTE 10"</formula>
    </cfRule>
    <cfRule type="cellIs" dxfId="434" priority="260" operator="equal">
      <formula>"ALTA-IMPORTANTE 8"</formula>
    </cfRule>
    <cfRule type="cellIs" dxfId="433" priority="261" operator="equal">
      <formula>"ALTA-IMPORTANTE 5"</formula>
    </cfRule>
    <cfRule type="cellIs" dxfId="432" priority="262" operator="equal">
      <formula>"MODERADO 4"</formula>
    </cfRule>
    <cfRule type="cellIs" dxfId="431" priority="263" operator="equal">
      <formula>"MODERADO 6"</formula>
    </cfRule>
    <cfRule type="cellIs" dxfId="430" priority="264" operator="equal">
      <formula>"MODERADO 6"</formula>
    </cfRule>
    <cfRule type="cellIs" dxfId="429" priority="265" operator="equal">
      <formula>"MODERADO 3"</formula>
    </cfRule>
    <cfRule type="cellIs" dxfId="428" priority="266" operator="equal">
      <formula>"BAJO-TRIVIAL 3"</formula>
    </cfRule>
    <cfRule type="cellIs" dxfId="427" priority="267" operator="equal">
      <formula>"BAJO-ACEPTABLE 4"</formula>
    </cfRule>
    <cfRule type="cellIs" dxfId="426" priority="268" operator="equal">
      <formula>"BAJO-TRIVIAL 2"</formula>
    </cfRule>
    <cfRule type="cellIs" dxfId="425" priority="269" operator="equal">
      <formula>"BAJO-ACEPTABLE 2"</formula>
    </cfRule>
    <cfRule type="cellIs" dxfId="424" priority="270" operator="equal">
      <formula>"BAJO-TRIVIAL 1"</formula>
    </cfRule>
  </conditionalFormatting>
  <dataValidations xWindow="142" yWindow="351" count="3">
    <dataValidation allowBlank="1" showInputMessage="1" showErrorMessage="1" promptTitle="FECHA" prompt="INGRESE DD/MM/AA" sqref="I11" xr:uid="{00000000-0002-0000-0300-000002000000}"/>
    <dataValidation type="list" allowBlank="1" showInputMessage="1" showErrorMessage="1" sqref="AQ17:AQ32" xr:uid="{00000000-0002-0000-0300-000001000000}">
      <formula1>CONTROLES_PROBABILIDAD</formula1>
    </dataValidation>
    <dataValidation type="list" allowBlank="1" showInputMessage="1" showErrorMessage="1" sqref="AR17:AR32" xr:uid="{00000000-0002-0000-0300-000000000000}">
      <formula1>ZONA_RIESGOS</formula1>
    </dataValidation>
  </dataValidations>
  <pageMargins left="0.7" right="0.7" top="0.75" bottom="0.75" header="0.3" footer="0.3"/>
  <pageSetup orientation="portrait" horizontalDpi="300" verticalDpi="300" r:id="rId1"/>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27</xdr:row>
                <xdr:rowOff>0</xdr:rowOff>
              </from>
              <to>
                <xdr:col>18</xdr:col>
                <xdr:colOff>304800</xdr:colOff>
                <xdr:row>27</xdr:row>
                <xdr:rowOff>257175</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311" operator="equal" id="{EDCD60E6-E08D-40D2-B77D-D8754211065E}">
            <xm:f>DATOS!$BF$20</xm:f>
            <x14:dxf>
              <fill>
                <patternFill>
                  <bgColor rgb="FFFF0000"/>
                </patternFill>
              </fill>
            </x14:dxf>
          </x14:cfRule>
          <x14:cfRule type="cellIs" priority="312" operator="equal" id="{013E0093-45B7-448D-A4A8-E8A2BC160DFF}">
            <xm:f>DATOS!$BF$19</xm:f>
            <x14:dxf>
              <fill>
                <patternFill>
                  <bgColor rgb="FFFF0000"/>
                </patternFill>
              </fill>
            </x14:dxf>
          </x14:cfRule>
          <x14:cfRule type="cellIs" priority="313" operator="equal" id="{F9B34DC5-C919-4D0F-9BC9-71D3D5AF53C7}">
            <xm:f>DATOS!$BF$18</xm:f>
            <x14:dxf>
              <fill>
                <patternFill>
                  <bgColor rgb="FFFF0000"/>
                </patternFill>
              </fill>
            </x14:dxf>
          </x14:cfRule>
          <x14:cfRule type="cellIs" priority="314" operator="equal" id="{D7A5014C-8978-4E54-B822-17A2084DAA08}">
            <xm:f>DATOS!$BF$21</xm:f>
            <x14:dxf>
              <fill>
                <patternFill>
                  <bgColor rgb="FFFF0000"/>
                </patternFill>
              </fill>
            </x14:dxf>
          </x14:cfRule>
          <x14:cfRule type="cellIs" priority="315" operator="equal" id="{B591BF28-5B22-45AE-B9B9-A28A72426E2D}">
            <xm:f>DATOS!$BE$20</xm:f>
            <x14:dxf>
              <fill>
                <patternFill>
                  <bgColor rgb="FFFF0000"/>
                </patternFill>
              </fill>
            </x14:dxf>
          </x14:cfRule>
          <x14:cfRule type="cellIs" priority="316" operator="equal" id="{4BAB93BF-10E7-40B2-A7FA-467B39B858D5}">
            <xm:f>DATOS!$BE$19</xm:f>
            <x14:dxf>
              <fill>
                <patternFill>
                  <bgColor rgb="FFFF0000"/>
                </patternFill>
              </fill>
            </x14:dxf>
          </x14:cfRule>
          <x14:cfRule type="cellIs" priority="318" operator="equal" id="{34496DB4-9E06-47F3-808C-888BC1DF8795}">
            <xm:f>DATOS!$BE$18</xm:f>
            <x14:dxf>
              <fill>
                <patternFill>
                  <bgColor rgb="FFFF0000"/>
                </patternFill>
              </fill>
            </x14:dxf>
          </x14:cfRule>
          <x14:cfRule type="cellIs" priority="319" operator="equal" id="{A169FF78-D6F4-4A42-8410-B5F8B5BF3840}">
            <xm:f>DATOS!$BF$22</xm:f>
            <x14:dxf>
              <fill>
                <patternFill>
                  <bgColor rgb="FFFF0000"/>
                </patternFill>
              </fill>
            </x14:dxf>
          </x14:cfRule>
          <x14:cfRule type="cellIs" priority="320" operator="equal" id="{58972388-BED8-43FC-83D2-3BC348680F68}">
            <xm:f>DATOS!$BE$21</xm:f>
            <x14:dxf>
              <fill>
                <patternFill>
                  <bgColor rgb="FFFFC000"/>
                </patternFill>
              </fill>
            </x14:dxf>
          </x14:cfRule>
          <x14:cfRule type="cellIs" priority="321" operator="equal" id="{6E084F3F-6C77-47F5-8587-E52F52AFF40E}">
            <xm:f>DATOS!$BD$20</xm:f>
            <x14:dxf>
              <fill>
                <patternFill>
                  <bgColor rgb="FFFFC000"/>
                </patternFill>
              </fill>
            </x14:dxf>
          </x14:cfRule>
          <x14:cfRule type="cellIs" priority="322" operator="equal" id="{99BDBDDA-C98A-4548-AA0A-661067E74766}">
            <xm:f>DATOS!$BD$19</xm:f>
            <x14:dxf>
              <fill>
                <patternFill>
                  <bgColor rgb="FFFFC000"/>
                </patternFill>
              </fill>
            </x14:dxf>
          </x14:cfRule>
          <x14:cfRule type="cellIs" priority="323" operator="equal" id="{5D689226-6DA3-403C-8403-F815A108C32D}">
            <xm:f>DATOS!$BD$18</xm:f>
            <x14:dxf>
              <fill>
                <patternFill>
                  <bgColor rgb="FFFF0000"/>
                </patternFill>
              </fill>
            </x14:dxf>
          </x14:cfRule>
          <x14:cfRule type="cellIs" priority="324" operator="equal" id="{D1EC0211-248C-40F3-BFFB-5ECAC8AA193C}">
            <xm:f>DATOS!$BE$22</xm:f>
            <x14:dxf>
              <fill>
                <patternFill>
                  <bgColor rgb="FFFFC000"/>
                </patternFill>
              </fill>
            </x14:dxf>
          </x14:cfRule>
          <x14:cfRule type="cellIs" priority="325" operator="equal" id="{14442A44-2B64-4819-A086-E7579E79484E}">
            <xm:f>DATOS!$BD$21</xm:f>
            <x14:dxf>
              <fill>
                <patternFill>
                  <bgColor rgb="FFFFFF00"/>
                </patternFill>
              </fill>
            </x14:dxf>
          </x14:cfRule>
          <x14:cfRule type="cellIs" priority="326" operator="equal" id="{D88EA9E7-A9E0-496C-8AA6-CB570F973D2A}">
            <xm:f>DATOS!$BD$22</xm:f>
            <x14:dxf>
              <fill>
                <patternFill>
                  <bgColor rgb="FFFFFF00"/>
                </patternFill>
              </fill>
            </x14:dxf>
          </x14:cfRule>
          <xm:sqref>AW17:AW32 AE17:AE32</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r:uid="{00000000-0002-0000-0300-000003000000}">
          <x14:formula1>
            <xm:f>DATOS!$AU$14:$AU$18</xm:f>
          </x14:formula1>
          <xm:sqref>P17:P32</xm:sqref>
        </x14:dataValidation>
        <x14:dataValidation type="list" allowBlank="1" showInputMessage="1" showErrorMessage="1" xr:uid="{00000000-0002-0000-0300-000004000000}">
          <x14:formula1>
            <xm:f>DATOS!$AS$76:$AS$78</xm:f>
          </x14:formula1>
          <xm:sqref>AS17:AS32</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7" tint="-0.249977111117893"/>
  </sheetPr>
  <dimension ref="A1:BU229"/>
  <sheetViews>
    <sheetView tabSelected="1" zoomScale="85" zoomScaleNormal="85" workbookViewId="0">
      <selection activeCell="I42" sqref="I42"/>
    </sheetView>
  </sheetViews>
  <sheetFormatPr baseColWidth="10" defaultRowHeight="12.75" x14ac:dyDescent="0.2"/>
  <cols>
    <col min="1" max="1" width="1.28515625" style="475" customWidth="1"/>
    <col min="2" max="3" width="1" style="479" customWidth="1"/>
    <col min="4" max="4" width="7.5703125" style="488" customWidth="1"/>
    <col min="5" max="5" width="2.5703125" style="479" customWidth="1"/>
    <col min="6" max="6" width="12.7109375" style="489" customWidth="1"/>
    <col min="7" max="7" width="26.85546875" style="481" customWidth="1"/>
    <col min="8" max="8" width="27.7109375" style="481" customWidth="1"/>
    <col min="9" max="9" width="17.85546875" style="481" customWidth="1"/>
    <col min="10" max="10" width="21.42578125" style="481" customWidth="1"/>
    <col min="11" max="11" width="12.42578125" style="481" bestFit="1" customWidth="1"/>
    <col min="12" max="12" width="19.7109375" style="481" customWidth="1"/>
    <col min="13" max="13" width="10.85546875" style="481" customWidth="1"/>
    <col min="14" max="14" width="20.85546875" style="481" bestFit="1" customWidth="1"/>
    <col min="15" max="15" width="20.85546875" style="481" customWidth="1"/>
    <col min="16" max="17" width="23.7109375" style="481" customWidth="1"/>
    <col min="18" max="18" width="26" style="513" bestFit="1" customWidth="1"/>
    <col min="19" max="19" width="13.85546875" style="513" hidden="1" customWidth="1"/>
    <col min="20" max="20" width="16.42578125" style="513" hidden="1" customWidth="1"/>
    <col min="21" max="21" width="17" style="481" hidden="1" customWidth="1"/>
    <col min="22" max="22" width="16" style="481" hidden="1" customWidth="1"/>
    <col min="23" max="23" width="14.7109375" style="481" hidden="1" customWidth="1"/>
    <col min="24" max="24" width="10.85546875" style="481" hidden="1" customWidth="1"/>
    <col min="25" max="25" width="9.85546875" style="481" hidden="1" customWidth="1"/>
    <col min="26" max="26" width="9.28515625" style="513" hidden="1" customWidth="1"/>
    <col min="27" max="27" width="15.42578125" style="481" hidden="1" customWidth="1"/>
    <col min="28" max="28" width="16.5703125" style="481" customWidth="1"/>
    <col min="29" max="29" width="25.140625" style="481" customWidth="1"/>
    <col min="30" max="30" width="21" style="481" bestFit="1" customWidth="1"/>
    <col min="31" max="31" width="28.140625" style="481" hidden="1" customWidth="1"/>
    <col min="32" max="32" width="26.7109375" style="481" customWidth="1"/>
    <col min="33" max="33" width="20.28515625" style="481" bestFit="1" customWidth="1"/>
    <col min="34" max="34" width="0.7109375" style="481" customWidth="1"/>
    <col min="35" max="40" width="12.7109375" style="481" customWidth="1"/>
    <col min="41" max="16384" width="11.42578125" style="481"/>
  </cols>
  <sheetData>
    <row r="1" spans="1:73" s="475" customFormat="1" ht="30" customHeight="1" x14ac:dyDescent="0.25">
      <c r="A1" s="717"/>
      <c r="B1" s="717"/>
      <c r="C1" s="717"/>
      <c r="D1" s="717"/>
      <c r="E1" s="717"/>
      <c r="F1" s="722" t="s">
        <v>3</v>
      </c>
      <c r="G1" s="722"/>
      <c r="H1" s="722"/>
      <c r="I1" s="722"/>
      <c r="J1" s="722"/>
      <c r="K1" s="722"/>
      <c r="L1" s="722"/>
      <c r="M1" s="722"/>
      <c r="N1" s="709" t="s">
        <v>1680</v>
      </c>
      <c r="O1" s="710"/>
      <c r="P1" s="711"/>
      <c r="Q1" s="719">
        <v>44162</v>
      </c>
      <c r="R1" s="720"/>
      <c r="S1" s="292"/>
      <c r="T1" s="280"/>
      <c r="Z1" s="281"/>
      <c r="AA1" s="281"/>
      <c r="AB1" s="281"/>
      <c r="AC1" s="479"/>
      <c r="AK1" s="479"/>
      <c r="AL1" s="479"/>
      <c r="AM1" s="479"/>
      <c r="AO1" s="480"/>
    </row>
    <row r="2" spans="1:73" s="475" customFormat="1" ht="30" customHeight="1" x14ac:dyDescent="0.25">
      <c r="A2" s="717"/>
      <c r="B2" s="717"/>
      <c r="C2" s="717"/>
      <c r="D2" s="717"/>
      <c r="E2" s="717"/>
      <c r="F2" s="722" t="s">
        <v>1675</v>
      </c>
      <c r="G2" s="722"/>
      <c r="H2" s="722"/>
      <c r="I2" s="722"/>
      <c r="J2" s="722"/>
      <c r="K2" s="722"/>
      <c r="L2" s="722"/>
      <c r="M2" s="722"/>
      <c r="N2" s="707" t="s">
        <v>1812</v>
      </c>
      <c r="O2" s="721"/>
      <c r="P2" s="708"/>
      <c r="Q2" s="707" t="s">
        <v>1785</v>
      </c>
      <c r="R2" s="708"/>
      <c r="S2" s="293"/>
      <c r="T2" s="282"/>
      <c r="Z2" s="281"/>
      <c r="AA2" s="281"/>
      <c r="AB2" s="281"/>
      <c r="AC2" s="479"/>
      <c r="AK2" s="479"/>
      <c r="AL2" s="479"/>
      <c r="AM2" s="479"/>
      <c r="AO2" s="480"/>
    </row>
    <row r="3" spans="1:73" s="475" customFormat="1" ht="30" customHeight="1" x14ac:dyDescent="0.2">
      <c r="A3" s="717"/>
      <c r="B3" s="717"/>
      <c r="C3" s="717"/>
      <c r="D3" s="717"/>
      <c r="E3" s="717"/>
      <c r="F3" s="722" t="s">
        <v>1792</v>
      </c>
      <c r="G3" s="722"/>
      <c r="H3" s="722"/>
      <c r="I3" s="722"/>
      <c r="J3" s="722"/>
      <c r="K3" s="722"/>
      <c r="L3" s="722"/>
      <c r="M3" s="722"/>
      <c r="N3" s="718" t="s">
        <v>1676</v>
      </c>
      <c r="O3" s="718"/>
      <c r="P3" s="718"/>
      <c r="Q3" s="718"/>
      <c r="R3" s="718"/>
      <c r="S3" s="294"/>
      <c r="T3" s="283"/>
      <c r="U3" s="284"/>
      <c r="V3" s="284"/>
      <c r="W3" s="284"/>
      <c r="X3" s="284"/>
      <c r="Y3" s="284"/>
      <c r="Z3" s="284"/>
      <c r="AA3" s="281"/>
      <c r="AB3" s="281"/>
      <c r="AC3" s="479"/>
      <c r="AF3" s="481"/>
      <c r="AG3" s="481"/>
      <c r="AK3" s="479"/>
      <c r="AL3" s="479"/>
      <c r="AM3" s="479"/>
      <c r="AO3" s="480"/>
    </row>
    <row r="4" spans="1:73" s="487" customFormat="1" x14ac:dyDescent="0.2">
      <c r="A4" s="475"/>
      <c r="B4" s="482"/>
      <c r="C4" s="482"/>
      <c r="D4" s="483"/>
      <c r="E4" s="482"/>
      <c r="F4" s="484"/>
      <c r="G4" s="482"/>
      <c r="H4" s="482"/>
      <c r="I4" s="482"/>
      <c r="J4" s="482"/>
      <c r="K4" s="482"/>
      <c r="L4" s="482"/>
      <c r="M4" s="482"/>
      <c r="N4" s="484"/>
      <c r="O4" s="484"/>
      <c r="P4" s="484"/>
      <c r="Q4" s="484"/>
      <c r="R4" s="482"/>
      <c r="S4" s="482"/>
      <c r="T4" s="482"/>
      <c r="U4" s="484"/>
      <c r="V4" s="484"/>
      <c r="W4" s="484"/>
      <c r="X4" s="484"/>
      <c r="Y4" s="484"/>
      <c r="Z4" s="482"/>
      <c r="AA4" s="482"/>
      <c r="AB4" s="482"/>
      <c r="AC4" s="482"/>
      <c r="AD4" s="482"/>
      <c r="AE4" s="482"/>
      <c r="AF4" s="481"/>
      <c r="AG4" s="481"/>
      <c r="AH4" s="482"/>
      <c r="AI4" s="485"/>
      <c r="AJ4" s="485"/>
      <c r="AK4" s="485"/>
      <c r="AL4" s="485"/>
      <c r="AM4" s="485"/>
      <c r="AN4" s="485"/>
      <c r="AO4" s="485"/>
      <c r="AP4" s="486"/>
      <c r="AQ4" s="485"/>
      <c r="AR4" s="290"/>
      <c r="AS4" s="485"/>
      <c r="AT4" s="485"/>
      <c r="AU4" s="485"/>
      <c r="AV4" s="485"/>
      <c r="AW4" s="485"/>
      <c r="AX4" s="485"/>
      <c r="AY4" s="485"/>
      <c r="AZ4" s="485"/>
      <c r="BA4" s="485"/>
      <c r="BB4" s="485"/>
      <c r="BC4" s="485"/>
      <c r="BD4" s="485"/>
      <c r="BE4" s="485"/>
      <c r="BF4" s="485"/>
      <c r="BG4" s="485"/>
      <c r="BH4" s="485"/>
      <c r="BI4" s="485"/>
      <c r="BJ4" s="485"/>
      <c r="BK4" s="485"/>
      <c r="BL4" s="485"/>
      <c r="BM4" s="485"/>
      <c r="BN4" s="485"/>
      <c r="BO4" s="485"/>
      <c r="BP4" s="485"/>
      <c r="BQ4" s="485"/>
      <c r="BR4" s="485"/>
      <c r="BS4" s="485"/>
    </row>
    <row r="5" spans="1:73" s="487" customFormat="1" ht="15.75" hidden="1" customHeight="1" x14ac:dyDescent="0.2">
      <c r="A5" s="475"/>
      <c r="B5" s="479"/>
      <c r="C5" s="479"/>
      <c r="D5" s="488"/>
      <c r="E5" s="479"/>
      <c r="F5" s="489"/>
      <c r="G5" s="479"/>
      <c r="H5" s="479"/>
      <c r="I5" s="714" t="s">
        <v>1677</v>
      </c>
      <c r="J5" s="714"/>
      <c r="K5" s="714"/>
      <c r="L5" s="714"/>
      <c r="M5" s="714"/>
      <c r="N5" s="714"/>
      <c r="O5" s="714"/>
      <c r="P5" s="714"/>
      <c r="Q5" s="714"/>
      <c r="R5" s="714"/>
      <c r="S5" s="714"/>
      <c r="T5" s="714"/>
      <c r="U5" s="714"/>
      <c r="V5" s="714"/>
      <c r="W5" s="714"/>
      <c r="X5" s="714"/>
      <c r="Y5" s="714"/>
      <c r="Z5" s="714"/>
      <c r="AA5" s="714"/>
      <c r="AB5" s="714"/>
      <c r="AC5" s="714"/>
      <c r="AD5" s="714"/>
      <c r="AE5" s="476"/>
      <c r="AF5" s="481"/>
      <c r="AG5" s="481"/>
      <c r="AH5" s="490"/>
      <c r="AI5" s="491"/>
      <c r="AJ5" s="491"/>
      <c r="AK5" s="491"/>
      <c r="AL5" s="491"/>
      <c r="AM5" s="491"/>
      <c r="AN5" s="491"/>
      <c r="AO5" s="491"/>
      <c r="AP5" s="491"/>
      <c r="AQ5" s="491"/>
      <c r="AR5" s="491"/>
      <c r="AS5" s="491"/>
      <c r="AT5" s="491"/>
      <c r="AU5" s="491"/>
      <c r="AV5" s="491"/>
      <c r="AW5" s="491"/>
      <c r="AX5" s="491"/>
      <c r="AY5" s="491"/>
      <c r="AZ5" s="491"/>
      <c r="BA5" s="492"/>
    </row>
    <row r="6" spans="1:73" s="487" customFormat="1" hidden="1" x14ac:dyDescent="0.2">
      <c r="A6" s="475"/>
      <c r="B6" s="482"/>
      <c r="C6" s="482"/>
      <c r="D6" s="483"/>
      <c r="E6" s="482"/>
      <c r="F6" s="484"/>
      <c r="G6" s="482"/>
      <c r="H6" s="482"/>
      <c r="I6" s="482"/>
      <c r="J6" s="482"/>
      <c r="K6" s="482"/>
      <c r="L6" s="482"/>
      <c r="M6" s="482"/>
      <c r="N6" s="484"/>
      <c r="O6" s="484"/>
      <c r="P6" s="484"/>
      <c r="Q6" s="484"/>
      <c r="R6" s="482"/>
      <c r="S6" s="482"/>
      <c r="T6" s="482"/>
      <c r="U6" s="484"/>
      <c r="V6" s="484"/>
      <c r="W6" s="484"/>
      <c r="X6" s="484"/>
      <c r="Y6" s="484"/>
      <c r="Z6" s="482"/>
      <c r="AA6" s="482"/>
      <c r="AB6" s="482"/>
      <c r="AC6" s="482"/>
      <c r="AD6" s="482"/>
      <c r="AE6" s="482"/>
      <c r="AF6" s="481"/>
      <c r="AG6" s="481"/>
      <c r="AH6" s="482"/>
      <c r="AI6" s="485"/>
      <c r="AJ6" s="485"/>
      <c r="AK6" s="485"/>
      <c r="AL6" s="485"/>
      <c r="AM6" s="485"/>
      <c r="AN6" s="485"/>
      <c r="AO6" s="485"/>
      <c r="AP6" s="486"/>
      <c r="AQ6" s="485"/>
      <c r="AR6" s="290"/>
      <c r="AS6" s="485"/>
      <c r="AT6" s="485"/>
      <c r="AU6" s="485"/>
      <c r="AV6" s="485"/>
      <c r="AW6" s="485"/>
      <c r="AX6" s="485"/>
      <c r="AY6" s="485"/>
      <c r="AZ6" s="485"/>
      <c r="BA6" s="485"/>
      <c r="BB6" s="485"/>
      <c r="BC6" s="485"/>
      <c r="BD6" s="485"/>
      <c r="BE6" s="485"/>
      <c r="BF6" s="485"/>
      <c r="BG6" s="485"/>
      <c r="BH6" s="485"/>
      <c r="BI6" s="485"/>
      <c r="BJ6" s="485"/>
      <c r="BK6" s="485"/>
      <c r="BL6" s="485"/>
      <c r="BM6" s="485"/>
      <c r="BN6" s="485"/>
      <c r="BO6" s="485"/>
      <c r="BP6" s="485"/>
      <c r="BQ6" s="485"/>
      <c r="BR6" s="485"/>
      <c r="BS6" s="485"/>
    </row>
    <row r="7" spans="1:73" s="487" customFormat="1" x14ac:dyDescent="0.2">
      <c r="A7" s="475"/>
      <c r="B7" s="493"/>
      <c r="C7" s="493"/>
      <c r="D7" s="494"/>
      <c r="E7" s="493"/>
      <c r="F7" s="495"/>
      <c r="G7" s="493"/>
      <c r="H7" s="493"/>
      <c r="I7" s="493"/>
      <c r="J7" s="493"/>
      <c r="K7" s="493"/>
      <c r="L7" s="493"/>
      <c r="M7" s="493"/>
      <c r="N7" s="495"/>
      <c r="O7" s="495"/>
      <c r="P7" s="495"/>
      <c r="Q7" s="495"/>
      <c r="R7" s="493"/>
      <c r="S7" s="493"/>
      <c r="T7" s="493"/>
      <c r="U7" s="495"/>
      <c r="V7" s="495"/>
      <c r="W7" s="495"/>
      <c r="X7" s="495"/>
      <c r="Y7" s="495"/>
      <c r="Z7" s="493"/>
      <c r="AA7" s="493"/>
      <c r="AB7" s="493"/>
      <c r="AC7" s="493"/>
      <c r="AD7" s="493"/>
      <c r="AE7" s="493"/>
      <c r="AF7" s="481"/>
      <c r="AG7" s="481"/>
      <c r="AH7" s="493"/>
      <c r="AI7" s="485"/>
      <c r="AJ7" s="485"/>
      <c r="AK7" s="485"/>
      <c r="AL7" s="485"/>
      <c r="AM7" s="485"/>
      <c r="AN7" s="485"/>
      <c r="AO7" s="485"/>
      <c r="AP7" s="486"/>
      <c r="AQ7" s="485"/>
      <c r="AR7" s="290"/>
      <c r="AS7" s="485"/>
      <c r="AT7" s="485"/>
      <c r="AU7" s="485"/>
      <c r="AV7" s="485"/>
      <c r="AW7" s="485"/>
      <c r="AX7" s="485"/>
      <c r="AY7" s="485"/>
      <c r="AZ7" s="485"/>
      <c r="BA7" s="485"/>
      <c r="BB7" s="485"/>
      <c r="BC7" s="485"/>
      <c r="BD7" s="485"/>
      <c r="BE7" s="485"/>
      <c r="BF7" s="485"/>
      <c r="BG7" s="485"/>
      <c r="BH7" s="485"/>
      <c r="BI7" s="485"/>
      <c r="BJ7" s="485"/>
      <c r="BK7" s="485"/>
      <c r="BL7" s="485"/>
      <c r="BM7" s="485"/>
      <c r="BN7" s="485"/>
      <c r="BO7" s="485"/>
      <c r="BP7" s="485"/>
      <c r="BQ7" s="485"/>
      <c r="BR7" s="485"/>
      <c r="BS7" s="485"/>
    </row>
    <row r="8" spans="1:73" s="487" customFormat="1" x14ac:dyDescent="0.2">
      <c r="A8" s="475"/>
      <c r="B8" s="493"/>
      <c r="C8" s="493"/>
      <c r="D8" s="494"/>
      <c r="E8" s="493"/>
      <c r="F8" s="495"/>
      <c r="G8" s="493"/>
      <c r="H8" s="493"/>
      <c r="I8" s="496" t="s">
        <v>3</v>
      </c>
      <c r="J8" s="497" t="str">
        <f>IF('1. IDENTIFICACION DEL RIESGO'!K8="","",'1. IDENTIFICACION DEL RIESGO'!K8)</f>
        <v>Promoción y Prevención</v>
      </c>
      <c r="K8" s="493"/>
      <c r="L8" s="498"/>
      <c r="M8" s="498"/>
      <c r="N8" s="495"/>
      <c r="O8" s="495"/>
      <c r="P8" s="495"/>
      <c r="Q8" s="495"/>
      <c r="R8" s="493"/>
      <c r="S8" s="493"/>
      <c r="T8" s="493"/>
      <c r="U8" s="498"/>
      <c r="V8" s="498"/>
      <c r="W8" s="498"/>
      <c r="X8" s="498"/>
      <c r="Y8" s="498"/>
      <c r="Z8" s="493"/>
      <c r="AA8" s="498"/>
      <c r="AB8" s="499"/>
      <c r="AC8" s="499"/>
      <c r="AD8" s="499"/>
      <c r="AE8" s="499"/>
      <c r="AF8" s="481"/>
      <c r="AG8" s="481"/>
      <c r="AH8" s="499"/>
      <c r="AI8" s="500"/>
      <c r="AJ8" s="500"/>
      <c r="AK8" s="500"/>
      <c r="AL8" s="500"/>
      <c r="AM8" s="500"/>
      <c r="AN8" s="500"/>
      <c r="AO8" s="500"/>
      <c r="AP8" s="500"/>
      <c r="AQ8" s="486"/>
      <c r="AR8" s="486"/>
      <c r="AS8" s="485"/>
      <c r="AT8" s="485"/>
      <c r="AU8" s="485"/>
      <c r="AV8" s="500"/>
      <c r="AW8" s="501"/>
      <c r="AX8" s="485"/>
      <c r="AY8" s="485"/>
      <c r="AZ8" s="485"/>
      <c r="BA8" s="485"/>
      <c r="BB8" s="485"/>
      <c r="BC8" s="485"/>
      <c r="BD8" s="485"/>
      <c r="BE8" s="485"/>
      <c r="BF8" s="485"/>
      <c r="BG8" s="485"/>
      <c r="BH8" s="485"/>
      <c r="BI8" s="485"/>
      <c r="BJ8" s="485"/>
      <c r="BK8" s="485"/>
      <c r="BL8" s="485"/>
      <c r="BM8" s="485"/>
      <c r="BN8" s="485"/>
      <c r="BO8" s="485"/>
      <c r="BP8" s="485"/>
      <c r="BQ8" s="485"/>
      <c r="BR8" s="485"/>
      <c r="BS8" s="485"/>
      <c r="BT8" s="485"/>
      <c r="BU8" s="485"/>
    </row>
    <row r="9" spans="1:73" s="487" customFormat="1" x14ac:dyDescent="0.2">
      <c r="A9" s="475"/>
      <c r="B9" s="493"/>
      <c r="C9" s="493"/>
      <c r="D9" s="494"/>
      <c r="E9" s="493"/>
      <c r="F9" s="495"/>
      <c r="G9" s="493"/>
      <c r="H9" s="493"/>
      <c r="I9" s="493"/>
      <c r="J9" s="495"/>
      <c r="K9" s="493"/>
      <c r="L9" s="498"/>
      <c r="M9" s="498"/>
      <c r="N9" s="502"/>
      <c r="O9" s="502"/>
      <c r="P9" s="502"/>
      <c r="Q9" s="502"/>
      <c r="R9" s="493"/>
      <c r="S9" s="493"/>
      <c r="T9" s="493"/>
      <c r="U9" s="498"/>
      <c r="V9" s="498"/>
      <c r="W9" s="498"/>
      <c r="X9" s="498"/>
      <c r="Y9" s="498"/>
      <c r="Z9" s="498"/>
      <c r="AA9" s="498"/>
      <c r="AB9" s="499"/>
      <c r="AC9" s="499"/>
      <c r="AD9" s="499"/>
      <c r="AE9" s="499"/>
      <c r="AF9" s="481"/>
      <c r="AG9" s="481"/>
      <c r="AH9" s="499"/>
      <c r="AI9" s="500"/>
      <c r="AJ9" s="500"/>
      <c r="AK9" s="500"/>
      <c r="AL9" s="500"/>
      <c r="AM9" s="500"/>
      <c r="AN9" s="500"/>
      <c r="AO9" s="500"/>
      <c r="AP9" s="500"/>
      <c r="AQ9" s="486"/>
      <c r="AR9" s="486"/>
      <c r="AS9" s="485"/>
      <c r="AT9" s="485"/>
      <c r="AU9" s="485"/>
      <c r="AV9" s="500"/>
      <c r="AW9" s="501"/>
      <c r="AX9" s="485"/>
      <c r="AY9" s="485"/>
      <c r="AZ9" s="485"/>
      <c r="BA9" s="485"/>
      <c r="BB9" s="485"/>
      <c r="BC9" s="485"/>
      <c r="BD9" s="485"/>
      <c r="BE9" s="485"/>
      <c r="BF9" s="485"/>
      <c r="BG9" s="485"/>
      <c r="BH9" s="485"/>
      <c r="BI9" s="485"/>
      <c r="BJ9" s="485"/>
      <c r="BK9" s="485"/>
      <c r="BL9" s="485"/>
      <c r="BM9" s="485"/>
      <c r="BN9" s="485"/>
      <c r="BO9" s="485"/>
      <c r="BP9" s="485"/>
      <c r="BQ9" s="485"/>
      <c r="BR9" s="485"/>
      <c r="BS9" s="485"/>
      <c r="BT9" s="485"/>
      <c r="BU9" s="485"/>
    </row>
    <row r="10" spans="1:73" s="487" customFormat="1" hidden="1" x14ac:dyDescent="0.2">
      <c r="A10" s="475"/>
      <c r="B10" s="493"/>
      <c r="C10" s="493"/>
      <c r="D10" s="494"/>
      <c r="E10" s="493"/>
      <c r="F10" s="495"/>
      <c r="G10" s="493"/>
      <c r="H10" s="493"/>
      <c r="I10" s="496" t="s">
        <v>1283</v>
      </c>
      <c r="J10" s="503"/>
      <c r="K10" s="493"/>
      <c r="L10" s="498"/>
      <c r="M10" s="498"/>
      <c r="N10" s="502"/>
      <c r="O10" s="502"/>
      <c r="P10" s="502"/>
      <c r="Q10" s="502"/>
      <c r="R10" s="493"/>
      <c r="S10" s="493"/>
      <c r="T10" s="493"/>
      <c r="U10" s="498"/>
      <c r="V10" s="498"/>
      <c r="W10" s="498"/>
      <c r="X10" s="498"/>
      <c r="Y10" s="498"/>
      <c r="Z10" s="498"/>
      <c r="AA10" s="498"/>
      <c r="AB10" s="499"/>
      <c r="AC10" s="499"/>
      <c r="AD10" s="499"/>
      <c r="AE10" s="499"/>
      <c r="AF10" s="481"/>
      <c r="AG10" s="481"/>
      <c r="AH10" s="499"/>
      <c r="AI10" s="500"/>
      <c r="AJ10" s="500"/>
      <c r="AK10" s="500"/>
      <c r="AL10" s="500"/>
      <c r="AM10" s="500"/>
      <c r="AN10" s="500"/>
      <c r="AO10" s="500"/>
      <c r="AP10" s="500"/>
      <c r="AQ10" s="486"/>
      <c r="AR10" s="486"/>
      <c r="AS10" s="485"/>
      <c r="AT10" s="485"/>
      <c r="AU10" s="485"/>
      <c r="AV10" s="500"/>
      <c r="AW10" s="501"/>
      <c r="AX10" s="485"/>
      <c r="AY10" s="485"/>
      <c r="AZ10" s="485"/>
      <c r="BA10" s="485"/>
      <c r="BB10" s="485"/>
      <c r="BC10" s="485"/>
      <c r="BD10" s="485"/>
      <c r="BE10" s="485"/>
      <c r="BF10" s="485"/>
      <c r="BG10" s="485"/>
      <c r="BH10" s="485"/>
      <c r="BI10" s="485"/>
      <c r="BJ10" s="485"/>
      <c r="BK10" s="485"/>
      <c r="BL10" s="485"/>
      <c r="BM10" s="485"/>
      <c r="BN10" s="485"/>
      <c r="BO10" s="485"/>
      <c r="BP10" s="485"/>
      <c r="BQ10" s="485"/>
      <c r="BR10" s="485"/>
      <c r="BS10" s="485"/>
      <c r="BT10" s="485"/>
      <c r="BU10" s="485"/>
    </row>
    <row r="11" spans="1:73" s="487" customFormat="1" x14ac:dyDescent="0.2">
      <c r="A11" s="475"/>
      <c r="B11" s="493"/>
      <c r="C11" s="493"/>
      <c r="D11" s="494"/>
      <c r="E11" s="493"/>
      <c r="F11" s="495"/>
      <c r="G11" s="493"/>
      <c r="H11" s="493"/>
      <c r="I11" s="493"/>
      <c r="J11" s="495"/>
      <c r="K11" s="493"/>
      <c r="L11" s="498"/>
      <c r="M11" s="498"/>
      <c r="N11" s="502"/>
      <c r="O11" s="502"/>
      <c r="P11" s="502"/>
      <c r="Q11" s="502"/>
      <c r="R11" s="493"/>
      <c r="S11" s="493"/>
      <c r="T11" s="493"/>
      <c r="U11" s="498"/>
      <c r="V11" s="498"/>
      <c r="W11" s="498"/>
      <c r="X11" s="498"/>
      <c r="Y11" s="498"/>
      <c r="Z11" s="498"/>
      <c r="AA11" s="493"/>
      <c r="AB11" s="493"/>
      <c r="AC11" s="493"/>
      <c r="AD11" s="493"/>
      <c r="AE11" s="493"/>
      <c r="AF11" s="481"/>
      <c r="AG11" s="481"/>
      <c r="AH11" s="493"/>
      <c r="AI11" s="485"/>
      <c r="AJ11" s="485"/>
      <c r="AK11" s="485"/>
      <c r="AL11" s="485"/>
      <c r="AM11" s="485"/>
      <c r="AN11" s="485"/>
      <c r="AO11" s="485"/>
      <c r="AP11" s="485"/>
      <c r="AQ11" s="486"/>
      <c r="AR11" s="486"/>
      <c r="AS11" s="485"/>
      <c r="AT11" s="485"/>
      <c r="AU11" s="485"/>
      <c r="AV11" s="485"/>
      <c r="AW11" s="290"/>
      <c r="AX11" s="485"/>
      <c r="AY11" s="485"/>
      <c r="AZ11" s="485"/>
      <c r="BA11" s="485"/>
      <c r="BB11" s="485"/>
      <c r="BC11" s="485"/>
      <c r="BD11" s="485"/>
      <c r="BE11" s="485"/>
      <c r="BF11" s="485"/>
      <c r="BG11" s="485"/>
      <c r="BH11" s="485"/>
      <c r="BI11" s="485"/>
      <c r="BJ11" s="485"/>
      <c r="BK11" s="485"/>
      <c r="BL11" s="485"/>
      <c r="BM11" s="485"/>
      <c r="BN11" s="485"/>
      <c r="BO11" s="485"/>
      <c r="BP11" s="485"/>
      <c r="BQ11" s="485"/>
      <c r="BR11" s="485"/>
      <c r="BS11" s="485"/>
      <c r="BT11" s="485"/>
      <c r="BU11" s="485"/>
    </row>
    <row r="12" spans="1:73" s="487" customFormat="1" x14ac:dyDescent="0.2">
      <c r="A12" s="475"/>
      <c r="B12" s="493"/>
      <c r="C12" s="493"/>
      <c r="D12" s="494"/>
      <c r="E12" s="493"/>
      <c r="F12" s="495"/>
      <c r="G12" s="493"/>
      <c r="H12" s="493"/>
      <c r="I12" s="496" t="s">
        <v>1284</v>
      </c>
      <c r="J12" s="503">
        <f>IF(ISBLANK('2. ANALISIS DEL RIESGO'!$I$11),"",'2. ANALISIS DEL RIESGO'!$I$11)</f>
        <v>44551</v>
      </c>
      <c r="K12" s="493"/>
      <c r="L12" s="498"/>
      <c r="M12" s="498"/>
      <c r="N12" s="502"/>
      <c r="O12" s="502"/>
      <c r="P12" s="502"/>
      <c r="Q12" s="502"/>
      <c r="R12" s="493"/>
      <c r="S12" s="493"/>
      <c r="T12" s="493"/>
      <c r="U12" s="498"/>
      <c r="V12" s="498"/>
      <c r="W12" s="498"/>
      <c r="X12" s="498"/>
      <c r="Y12" s="498"/>
      <c r="Z12" s="498"/>
      <c r="AA12" s="493"/>
      <c r="AB12" s="493"/>
      <c r="AC12" s="493"/>
      <c r="AD12" s="493"/>
      <c r="AE12" s="493"/>
      <c r="AF12" s="481"/>
      <c r="AG12" s="481"/>
      <c r="AH12" s="493"/>
      <c r="AI12" s="485"/>
      <c r="AJ12" s="485"/>
      <c r="AK12" s="485"/>
      <c r="AL12" s="485"/>
      <c r="AM12" s="485"/>
      <c r="AN12" s="485"/>
      <c r="AO12" s="485"/>
      <c r="AP12" s="485"/>
      <c r="AQ12" s="486"/>
      <c r="AR12" s="486"/>
      <c r="AS12" s="485"/>
      <c r="AT12" s="485"/>
      <c r="AU12" s="485"/>
      <c r="AV12" s="485"/>
      <c r="AW12" s="290"/>
      <c r="AX12" s="485"/>
      <c r="AY12" s="485"/>
      <c r="AZ12" s="485"/>
      <c r="BA12" s="485"/>
      <c r="BB12" s="485"/>
      <c r="BC12" s="485"/>
      <c r="BD12" s="485"/>
      <c r="BE12" s="485"/>
      <c r="BF12" s="485"/>
      <c r="BG12" s="485"/>
      <c r="BH12" s="485"/>
      <c r="BI12" s="485"/>
      <c r="BJ12" s="485"/>
      <c r="BK12" s="485"/>
      <c r="BL12" s="485"/>
      <c r="BM12" s="485"/>
      <c r="BN12" s="485"/>
      <c r="BO12" s="485"/>
      <c r="BP12" s="485"/>
      <c r="BQ12" s="485"/>
      <c r="BR12" s="485"/>
      <c r="BS12" s="485"/>
      <c r="BT12" s="485"/>
      <c r="BU12" s="485"/>
    </row>
    <row r="13" spans="1:73" s="487" customFormat="1" x14ac:dyDescent="0.2">
      <c r="A13" s="475"/>
      <c r="B13" s="493"/>
      <c r="C13" s="493"/>
      <c r="D13" s="494"/>
      <c r="E13" s="493"/>
      <c r="F13" s="495"/>
      <c r="G13" s="493"/>
      <c r="H13" s="493"/>
      <c r="I13" s="493"/>
      <c r="J13" s="493"/>
      <c r="K13" s="493"/>
      <c r="L13" s="498"/>
      <c r="M13" s="498"/>
      <c r="N13" s="502"/>
      <c r="O13" s="502"/>
      <c r="P13" s="502"/>
      <c r="Q13" s="502"/>
      <c r="R13" s="493"/>
      <c r="S13" s="493"/>
      <c r="T13" s="493"/>
      <c r="U13" s="498"/>
      <c r="V13" s="498"/>
      <c r="W13" s="498"/>
      <c r="X13" s="498"/>
      <c r="Y13" s="498"/>
      <c r="Z13" s="498"/>
      <c r="AA13" s="493"/>
      <c r="AB13" s="493"/>
      <c r="AC13" s="493"/>
      <c r="AD13" s="493"/>
      <c r="AE13" s="493"/>
      <c r="AF13" s="481"/>
      <c r="AG13" s="481"/>
      <c r="AH13" s="493"/>
      <c r="AI13" s="485"/>
      <c r="AJ13" s="485"/>
      <c r="AK13" s="485"/>
      <c r="AL13" s="485"/>
      <c r="AM13" s="485"/>
      <c r="AN13" s="485"/>
      <c r="AO13" s="485"/>
      <c r="AP13" s="486"/>
      <c r="AQ13" s="485"/>
      <c r="AR13" s="290"/>
      <c r="AS13" s="485"/>
      <c r="AT13" s="485"/>
      <c r="AU13" s="485"/>
      <c r="AV13" s="485"/>
      <c r="AW13" s="485"/>
      <c r="AX13" s="485"/>
      <c r="AY13" s="485"/>
      <c r="AZ13" s="485"/>
      <c r="BA13" s="485"/>
      <c r="BB13" s="485"/>
      <c r="BC13" s="485"/>
      <c r="BD13" s="485"/>
      <c r="BE13" s="485"/>
      <c r="BF13" s="485"/>
      <c r="BG13" s="485"/>
      <c r="BH13" s="485"/>
      <c r="BI13" s="485"/>
      <c r="BJ13" s="485"/>
      <c r="BK13" s="485"/>
      <c r="BL13" s="485"/>
      <c r="BM13" s="485"/>
      <c r="BN13" s="485"/>
      <c r="BO13" s="485"/>
      <c r="BP13" s="485"/>
      <c r="BQ13" s="485"/>
      <c r="BR13" s="485"/>
      <c r="BS13" s="485"/>
    </row>
    <row r="14" spans="1:73" s="487" customFormat="1" x14ac:dyDescent="0.2">
      <c r="A14" s="475"/>
      <c r="B14" s="493"/>
      <c r="C14" s="493"/>
      <c r="D14" s="494"/>
      <c r="E14" s="493"/>
      <c r="F14" s="495"/>
      <c r="G14" s="504"/>
      <c r="H14" s="505"/>
      <c r="I14" s="493"/>
      <c r="J14" s="493"/>
      <c r="K14" s="493"/>
      <c r="L14" s="493"/>
      <c r="M14" s="493"/>
      <c r="N14" s="495"/>
      <c r="O14" s="495"/>
      <c r="P14" s="495"/>
      <c r="Q14" s="495"/>
      <c r="R14" s="493"/>
      <c r="S14" s="493"/>
      <c r="T14" s="493"/>
      <c r="U14" s="495"/>
      <c r="V14" s="495"/>
      <c r="W14" s="495"/>
      <c r="X14" s="495"/>
      <c r="Y14" s="495"/>
      <c r="Z14" s="493"/>
      <c r="AA14" s="493"/>
      <c r="AB14" s="493"/>
      <c r="AC14" s="493"/>
      <c r="AD14" s="493"/>
      <c r="AE14" s="493"/>
      <c r="AF14" s="481"/>
      <c r="AG14" s="481"/>
      <c r="AH14" s="493"/>
      <c r="AI14" s="485"/>
      <c r="AJ14" s="485"/>
      <c r="AK14" s="485"/>
      <c r="AL14" s="485"/>
      <c r="AM14" s="485"/>
      <c r="AN14" s="485"/>
      <c r="AO14" s="485"/>
      <c r="AP14" s="486"/>
      <c r="AQ14" s="485"/>
      <c r="AR14" s="290"/>
      <c r="AS14" s="486"/>
      <c r="AT14" s="486"/>
      <c r="AU14" s="486"/>
      <c r="AV14" s="486"/>
      <c r="AW14" s="486"/>
      <c r="AX14" s="486"/>
      <c r="AY14" s="486"/>
      <c r="AZ14" s="486"/>
      <c r="BA14" s="486"/>
      <c r="BB14" s="485"/>
      <c r="BC14" s="485"/>
      <c r="BD14" s="485"/>
      <c r="BE14" s="485"/>
      <c r="BF14" s="485"/>
      <c r="BG14" s="485"/>
      <c r="BH14" s="485"/>
      <c r="BI14" s="485"/>
      <c r="BJ14" s="485"/>
      <c r="BK14" s="485"/>
      <c r="BL14" s="485"/>
      <c r="BM14" s="485"/>
      <c r="BN14" s="485"/>
      <c r="BO14" s="485"/>
      <c r="BP14" s="485"/>
      <c r="BQ14" s="485"/>
      <c r="BR14" s="485"/>
      <c r="BS14" s="485"/>
    </row>
    <row r="15" spans="1:73" s="487" customFormat="1" x14ac:dyDescent="0.2">
      <c r="A15" s="475"/>
      <c r="B15" s="493"/>
      <c r="C15" s="493"/>
      <c r="D15" s="494"/>
      <c r="E15" s="506"/>
      <c r="F15" s="507"/>
      <c r="G15" s="508"/>
      <c r="H15" s="508"/>
      <c r="I15" s="508"/>
      <c r="J15" s="508"/>
      <c r="K15" s="508"/>
      <c r="L15" s="509" t="s">
        <v>1642</v>
      </c>
      <c r="M15" s="509"/>
      <c r="N15" s="507"/>
      <c r="O15" s="507"/>
      <c r="P15" s="507"/>
      <c r="Q15" s="507"/>
      <c r="R15" s="508"/>
      <c r="S15" s="508"/>
      <c r="T15" s="508"/>
      <c r="U15" s="507"/>
      <c r="V15" s="507"/>
      <c r="W15" s="507"/>
      <c r="X15" s="507"/>
      <c r="Y15" s="507"/>
      <c r="Z15" s="508"/>
      <c r="AA15" s="508"/>
      <c r="AB15" s="508"/>
      <c r="AC15" s="508"/>
      <c r="AD15" s="508"/>
      <c r="AE15" s="508"/>
      <c r="AF15" s="481"/>
      <c r="AG15" s="481"/>
      <c r="AH15" s="508"/>
      <c r="AI15" s="485"/>
      <c r="AJ15" s="485"/>
      <c r="AK15" s="485"/>
      <c r="AL15" s="485"/>
      <c r="AM15" s="485"/>
      <c r="AN15" s="485"/>
      <c r="AO15" s="485"/>
      <c r="AP15" s="486"/>
      <c r="AQ15" s="485"/>
      <c r="AR15" s="290"/>
      <c r="AS15" s="485"/>
      <c r="AT15" s="485"/>
      <c r="AU15" s="485"/>
      <c r="AV15" s="486"/>
      <c r="AW15" s="486"/>
      <c r="AX15" s="486"/>
      <c r="AY15" s="713"/>
      <c r="AZ15" s="713"/>
      <c r="BA15" s="713"/>
    </row>
    <row r="16" spans="1:73" s="487" customFormat="1" ht="38.25" x14ac:dyDescent="0.2">
      <c r="A16" s="475"/>
      <c r="B16" s="493"/>
      <c r="C16" s="493"/>
      <c r="D16" s="494"/>
      <c r="E16" s="510"/>
      <c r="F16" s="489"/>
      <c r="G16" s="716" t="s">
        <v>1643</v>
      </c>
      <c r="H16" s="716"/>
      <c r="I16" s="716"/>
      <c r="J16" s="716"/>
      <c r="K16" s="716"/>
      <c r="L16" s="716"/>
      <c r="M16" s="716"/>
      <c r="N16" s="716"/>
      <c r="O16" s="716"/>
      <c r="P16" s="716"/>
      <c r="Q16" s="716"/>
      <c r="R16" s="716"/>
      <c r="S16" s="716"/>
      <c r="T16" s="716"/>
      <c r="U16" s="716"/>
      <c r="V16" s="716"/>
      <c r="W16" s="716"/>
      <c r="X16" s="716"/>
      <c r="Y16" s="716"/>
      <c r="Z16" s="716"/>
      <c r="AA16" s="716"/>
      <c r="AB16" s="716"/>
      <c r="AC16" s="715" t="s">
        <v>1644</v>
      </c>
      <c r="AD16" s="715"/>
      <c r="AE16" s="511" t="s">
        <v>1645</v>
      </c>
      <c r="AF16" s="481"/>
      <c r="AG16" s="481"/>
      <c r="AH16" s="479"/>
      <c r="AI16" s="485"/>
      <c r="AJ16" s="485"/>
      <c r="AK16" s="485"/>
      <c r="AL16" s="485"/>
      <c r="AM16" s="485"/>
      <c r="AN16" s="485"/>
      <c r="AO16" s="485"/>
      <c r="AP16" s="486"/>
      <c r="AQ16" s="485"/>
      <c r="AR16" s="290"/>
      <c r="AS16" s="485"/>
      <c r="AT16" s="485"/>
      <c r="AU16" s="485"/>
      <c r="AV16" s="486"/>
      <c r="AW16" s="486"/>
      <c r="AX16" s="486"/>
      <c r="AY16" s="512"/>
      <c r="AZ16" s="512"/>
      <c r="BA16" s="512"/>
    </row>
    <row r="17" spans="1:31" s="513" customFormat="1" ht="70.5" customHeight="1" x14ac:dyDescent="0.2">
      <c r="A17" s="475"/>
      <c r="B17" s="493"/>
      <c r="C17" s="493"/>
      <c r="D17" s="494"/>
      <c r="E17" s="510"/>
      <c r="F17" s="291" t="s">
        <v>1481</v>
      </c>
      <c r="G17" s="291" t="s">
        <v>1274</v>
      </c>
      <c r="H17" s="291" t="s">
        <v>1811</v>
      </c>
      <c r="I17" s="291" t="s">
        <v>1507</v>
      </c>
      <c r="J17" s="291" t="s">
        <v>1705</v>
      </c>
      <c r="K17" s="291" t="s">
        <v>1750</v>
      </c>
      <c r="L17" s="291" t="s">
        <v>1696</v>
      </c>
      <c r="M17" s="291" t="s">
        <v>1757</v>
      </c>
      <c r="N17" s="291" t="s">
        <v>1754</v>
      </c>
      <c r="O17" s="291" t="s">
        <v>1763</v>
      </c>
      <c r="P17" s="291" t="s">
        <v>1755</v>
      </c>
      <c r="Q17" s="291" t="s">
        <v>1768</v>
      </c>
      <c r="R17" s="291" t="s">
        <v>1700</v>
      </c>
      <c r="S17" s="291" t="s">
        <v>1771</v>
      </c>
      <c r="T17" s="291" t="s">
        <v>1761</v>
      </c>
      <c r="U17" s="291" t="s">
        <v>1760</v>
      </c>
      <c r="V17" s="291" t="s">
        <v>1759</v>
      </c>
      <c r="W17" s="291" t="s">
        <v>1762</v>
      </c>
      <c r="X17" s="291" t="s">
        <v>1766</v>
      </c>
      <c r="Y17" s="291" t="s">
        <v>1767</v>
      </c>
      <c r="Z17" s="291" t="s">
        <v>1773</v>
      </c>
      <c r="AA17" s="291" t="s">
        <v>1488</v>
      </c>
      <c r="AB17" s="291" t="s">
        <v>1654</v>
      </c>
      <c r="AC17" s="291" t="s">
        <v>1517</v>
      </c>
      <c r="AD17" s="291" t="s">
        <v>1496</v>
      </c>
      <c r="AE17" s="291" t="s">
        <v>1711</v>
      </c>
    </row>
    <row r="18" spans="1:31" s="486" customFormat="1" ht="102" x14ac:dyDescent="0.25">
      <c r="A18" s="514"/>
      <c r="B18" s="515"/>
      <c r="C18" s="515"/>
      <c r="D18" s="516"/>
      <c r="E18" s="517"/>
      <c r="F18" s="347" t="s">
        <v>1821</v>
      </c>
      <c r="G18" s="486" t="str">
        <f>IFERROR(VLOOKUP(Tabla46[[#This Row],[ID RIESGO]],'1. IDENTIFICACION DEL RIESGO'!$AB$29:$AL$137,11,0),"")</f>
        <v>Uso indebido de la información reservada y clasificada en beneficio de terceros</v>
      </c>
      <c r="H18" s="564" t="s">
        <v>1822</v>
      </c>
      <c r="I18" s="565" t="s">
        <v>1823</v>
      </c>
      <c r="J18" s="347" t="s">
        <v>1706</v>
      </c>
      <c r="K18" s="347" t="s">
        <v>1511</v>
      </c>
      <c r="L18" s="567" t="s">
        <v>1825</v>
      </c>
      <c r="M18" s="347" t="s">
        <v>1697</v>
      </c>
      <c r="N18" s="567" t="s">
        <v>1827</v>
      </c>
      <c r="O18" s="347" t="s">
        <v>1764</v>
      </c>
      <c r="P18" s="567" t="s">
        <v>1829</v>
      </c>
      <c r="Q18" s="347" t="s">
        <v>1769</v>
      </c>
      <c r="R18" s="363" t="s">
        <v>1831</v>
      </c>
      <c r="S18" s="347" t="s">
        <v>1701</v>
      </c>
      <c r="T18" s="347">
        <f>IF(Tabla46[[#This Row],[ID RIESGO]]="","",IF(Tabla46[[#This Row],[RESPONSABLE DEL CONTROL (CARGO)]]="",0,15))</f>
        <v>15</v>
      </c>
      <c r="U18" s="347">
        <f>IF(Tabla46[[#This Row],[ID RIESGO]]="","",IF(Tabla46[[#This Row],[SEGREGACIÓN Y AUTORIDAD DEL RESPONSABLE DEL CONTROL]]="Inadecuado",0,15))</f>
        <v>15</v>
      </c>
      <c r="V18" s="347">
        <f>IF(Tabla46[[#This Row],[ID RIESGO]]="","",IF(Tabla46[[#This Row],[PERIODICIDAD]]="No Establecida",0,15))</f>
        <v>15</v>
      </c>
      <c r="W18" s="347">
        <f>IF(Tabla46[[#This Row],[Tipo de Propósito]]="Prevenir",15,IF(Tabla46[[#This Row],[Tipo de Propósito]]="Detectar",10,0))</f>
        <v>15</v>
      </c>
      <c r="X18" s="347">
        <f>IF(Tabla46[[#This Row],[La descripción del como es:]]="Confiable",15,0)</f>
        <v>15</v>
      </c>
      <c r="Y18" s="347">
        <f>IF(Tabla46[[#This Row],[Las desviaciones se:]]="Se investigan y resuelven oportunamente",15,0)</f>
        <v>15</v>
      </c>
      <c r="Z18" s="347">
        <f>IF(Tabla46[[#This Row],[La evidencia es:]]="Completa",10,IF(Tabla46[[#This Row],[La evidencia es:]]="Incompleta",5,0))</f>
        <v>10</v>
      </c>
      <c r="AA18" s="486">
        <f>SUM(Tabla46[[#This Row],[CALF.RESPONSABLE]:[CALF.EVID]])</f>
        <v>100</v>
      </c>
      <c r="AB18" s="347" t="str">
        <f>IF(ISTEXT(Tabla46[[#This Row],[VALOR EVALUACION DISENO]]),"",IF(Tabla46[[#This Row],[VALOR EVALUACION DISENO]]&gt;96,DATOS!$AV$21,IF(Tabla46[[#This Row],[VALOR EVALUACION DISENO]]&gt;=86,DATOS!$AV$22,DATOS!$AV$23)))</f>
        <v>FUERTE</v>
      </c>
      <c r="AC18" s="486" t="s">
        <v>1708</v>
      </c>
      <c r="AD18" s="347" t="str">
        <f>IFERROR(VLOOKUP(Tabla46[[#This Row],[% DE CUMPLIMIENTO DE LA EJECUCION DEL CONTROL]],DATOS!$AS$38:$AT$40,2,0),"")</f>
        <v>FUERTE</v>
      </c>
      <c r="AE18" s="347">
        <f>IF(Tabla46[[#This Row],[RESULTADO EVALUACIÓN DEL DISEÑO DEL CONTROL]]="","",SUMIFS(DATOS!$AT$49:$AT$57,DATOS!$AR$49:$AR$57,Tabla46[[#This Row],[RESULTADO EVALUACIÓN DEL DISEÑO DEL CONTROL]],DATOS!$AS$49:$AS$57,Tabla46[[#This Row],[RESULTADO EVALUACION DE LA EJECUCION]]))</f>
        <v>100</v>
      </c>
    </row>
    <row r="19" spans="1:31" s="486" customFormat="1" ht="89.25" x14ac:dyDescent="0.25">
      <c r="A19" s="514"/>
      <c r="B19" s="515"/>
      <c r="C19" s="515"/>
      <c r="D19" s="516"/>
      <c r="E19" s="517"/>
      <c r="F19" s="347" t="s">
        <v>1821</v>
      </c>
      <c r="G19" s="486" t="str">
        <f>IFERROR(VLOOKUP(Tabla46[[#This Row],[ID RIESGO]],'1. IDENTIFICACION DEL RIESGO'!$AB$29:$AL$137,11,0),"")</f>
        <v>Uso indebido de la información reservada y clasificada en beneficio de terceros</v>
      </c>
      <c r="H19" s="566" t="s">
        <v>1824</v>
      </c>
      <c r="I19" s="565" t="s">
        <v>1823</v>
      </c>
      <c r="J19" s="347" t="s">
        <v>1706</v>
      </c>
      <c r="K19" s="347" t="s">
        <v>1511</v>
      </c>
      <c r="L19" s="567" t="s">
        <v>1826</v>
      </c>
      <c r="M19" s="347" t="s">
        <v>1697</v>
      </c>
      <c r="N19" s="567" t="s">
        <v>1828</v>
      </c>
      <c r="O19" s="347" t="s">
        <v>1764</v>
      </c>
      <c r="P19" s="567" t="s">
        <v>1830</v>
      </c>
      <c r="Q19" s="347" t="s">
        <v>1769</v>
      </c>
      <c r="R19" s="363" t="s">
        <v>1832</v>
      </c>
      <c r="S19" s="347" t="s">
        <v>1701</v>
      </c>
      <c r="T19" s="347">
        <f>IF(Tabla46[[#This Row],[ID RIESGO]]="","",IF(Tabla46[[#This Row],[RESPONSABLE DEL CONTROL (CARGO)]]="",0,15))</f>
        <v>15</v>
      </c>
      <c r="U19" s="347">
        <f>IF(Tabla46[[#This Row],[ID RIESGO]]="","",IF(Tabla46[[#This Row],[SEGREGACIÓN Y AUTORIDAD DEL RESPONSABLE DEL CONTROL]]="Inadecuado",0,15))</f>
        <v>15</v>
      </c>
      <c r="V19" s="347">
        <f>IF(Tabla46[[#This Row],[ID RIESGO]]="","",IF(Tabla46[[#This Row],[PERIODICIDAD]]="No Establecida",0,15))</f>
        <v>15</v>
      </c>
      <c r="W19" s="347">
        <f>IF(Tabla46[[#This Row],[Tipo de Propósito]]="Prevenir",15,IF(Tabla46[[#This Row],[Tipo de Propósito]]="Detectar",10,0))</f>
        <v>15</v>
      </c>
      <c r="X19" s="347">
        <f>IF(Tabla46[[#This Row],[La descripción del como es:]]="Confiable",15,0)</f>
        <v>15</v>
      </c>
      <c r="Y19" s="347">
        <f>IF(Tabla46[[#This Row],[Las desviaciones se:]]="Se investigan y resuelven oportunamente",15,0)</f>
        <v>15</v>
      </c>
      <c r="Z19" s="347">
        <f>IF(Tabla46[[#This Row],[La evidencia es:]]="Completa",10,IF(Tabla46[[#This Row],[La evidencia es:]]="Incompleta",5,0))</f>
        <v>10</v>
      </c>
      <c r="AA19" s="486">
        <f>SUM(Tabla46[[#This Row],[CALF.RESPONSABLE]:[CALF.EVID]])</f>
        <v>100</v>
      </c>
      <c r="AB19" s="347" t="str">
        <f>IF(ISTEXT(Tabla46[[#This Row],[VALOR EVALUACION DISENO]]),"",IF(Tabla46[[#This Row],[VALOR EVALUACION DISENO]]&gt;96,DATOS!$AV$21,IF(Tabla46[[#This Row],[VALOR EVALUACION DISENO]]&gt;=86,DATOS!$AV$22,DATOS!$AV$23)))</f>
        <v>FUERTE</v>
      </c>
      <c r="AC19" s="486" t="s">
        <v>1708</v>
      </c>
      <c r="AD19" s="347" t="str">
        <f>IFERROR(VLOOKUP(Tabla46[[#This Row],[% DE CUMPLIMIENTO DE LA EJECUCION DEL CONTROL]],DATOS!$AS$38:$AT$40,2,0),"")</f>
        <v>FUERTE</v>
      </c>
      <c r="AE19" s="347">
        <f>IF(Tabla46[[#This Row],[RESULTADO EVALUACIÓN DEL DISEÑO DEL CONTROL]]="","",SUMIFS(DATOS!$AT$49:$AT$57,DATOS!$AR$49:$AR$57,Tabla46[[#This Row],[RESULTADO EVALUACIÓN DEL DISEÑO DEL CONTROL]],DATOS!$AS$49:$AS$57,Tabla46[[#This Row],[RESULTADO EVALUACION DE LA EJECUCION]]))</f>
        <v>100</v>
      </c>
    </row>
    <row r="20" spans="1:31" s="486" customFormat="1" ht="165.75" x14ac:dyDescent="0.25">
      <c r="A20" s="514"/>
      <c r="B20" s="515"/>
      <c r="C20" s="515"/>
      <c r="D20" s="516"/>
      <c r="E20" s="517"/>
      <c r="F20" s="347" t="s">
        <v>1855</v>
      </c>
      <c r="G20" s="486" t="str">
        <f>IFERROR(VLOOKUP(Tabla46[[#This Row],[ID RIESGO]],'1. IDENTIFICACION DEL RIESGO'!$AB$29:$AL$137,11,0),"")</f>
        <v>Decisiones no correspondientes al acervo probatorio debido a que la defensoría de Familia adopta decisiones que no responde a la realidad probatoria y fáctica.</v>
      </c>
      <c r="H20" s="556" t="s">
        <v>1856</v>
      </c>
      <c r="I20" s="557" t="s">
        <v>1859</v>
      </c>
      <c r="J20" s="347" t="s">
        <v>1706</v>
      </c>
      <c r="K20" s="347" t="s">
        <v>1673</v>
      </c>
      <c r="L20" s="556" t="s">
        <v>1869</v>
      </c>
      <c r="M20" s="347" t="s">
        <v>1697</v>
      </c>
      <c r="N20" s="557" t="s">
        <v>2205</v>
      </c>
      <c r="O20" s="347" t="s">
        <v>1764</v>
      </c>
      <c r="P20" s="557" t="s">
        <v>1878</v>
      </c>
      <c r="Q20" s="347" t="s">
        <v>1769</v>
      </c>
      <c r="R20" s="557" t="s">
        <v>1884</v>
      </c>
      <c r="S20" s="347" t="s">
        <v>1701</v>
      </c>
      <c r="T20" s="347">
        <f>IF(Tabla46[[#This Row],[ID RIESGO]]="","",IF(Tabla46[[#This Row],[RESPONSABLE DEL CONTROL (CARGO)]]="",0,15))</f>
        <v>15</v>
      </c>
      <c r="U20" s="347">
        <f>IF(Tabla46[[#This Row],[ID RIESGO]]="","",IF(Tabla46[[#This Row],[SEGREGACIÓN Y AUTORIDAD DEL RESPONSABLE DEL CONTROL]]="Inadecuado",0,15))</f>
        <v>15</v>
      </c>
      <c r="V20" s="347">
        <f>IF(Tabla46[[#This Row],[ID RIESGO]]="","",IF(Tabla46[[#This Row],[PERIODICIDAD]]="No Establecida",0,15))</f>
        <v>15</v>
      </c>
      <c r="W20" s="347">
        <f>IF(Tabla46[[#This Row],[Tipo de Propósito]]="Prevenir",15,IF(Tabla46[[#This Row],[Tipo de Propósito]]="Detectar",10,0))</f>
        <v>15</v>
      </c>
      <c r="X20" s="347">
        <f>IF(Tabla46[[#This Row],[La descripción del como es:]]="Confiable",15,0)</f>
        <v>15</v>
      </c>
      <c r="Y20" s="347">
        <f>IF(Tabla46[[#This Row],[Las desviaciones se:]]="Se investigan y resuelven oportunamente",15,0)</f>
        <v>15</v>
      </c>
      <c r="Z20" s="347">
        <f>IF(Tabla46[[#This Row],[La evidencia es:]]="Completa",10,IF(Tabla46[[#This Row],[La evidencia es:]]="Incompleta",5,0))</f>
        <v>10</v>
      </c>
      <c r="AA20" s="486">
        <f>SUM(Tabla46[[#This Row],[CALF.RESPONSABLE]:[CALF.EVID]])</f>
        <v>100</v>
      </c>
      <c r="AB20" s="347" t="str">
        <f>IF(ISTEXT(Tabla46[[#This Row],[VALOR EVALUACION DISENO]]),"",IF(Tabla46[[#This Row],[VALOR EVALUACION DISENO]]&gt;96,DATOS!$AV$21,IF(Tabla46[[#This Row],[VALOR EVALUACION DISENO]]&gt;=86,DATOS!$AV$22,DATOS!$AV$23)))</f>
        <v>FUERTE</v>
      </c>
      <c r="AC20" s="486" t="s">
        <v>1708</v>
      </c>
      <c r="AD20" s="347" t="str">
        <f>IFERROR(VLOOKUP(Tabla46[[#This Row],[% DE CUMPLIMIENTO DE LA EJECUCION DEL CONTROL]],DATOS!$AS$38:$AT$40,2,0),"")</f>
        <v>FUERTE</v>
      </c>
      <c r="AE20" s="347">
        <f>IF(Tabla46[[#This Row],[RESULTADO EVALUACIÓN DEL DISEÑO DEL CONTROL]]="","",SUMIFS(DATOS!$AT$49:$AT$57,DATOS!$AR$49:$AR$57,Tabla46[[#This Row],[RESULTADO EVALUACIÓN DEL DISEÑO DEL CONTROL]],DATOS!$AS$49:$AS$57,Tabla46[[#This Row],[RESULTADO EVALUACION DE LA EJECUCION]]))</f>
        <v>100</v>
      </c>
    </row>
    <row r="21" spans="1:31" s="486" customFormat="1" ht="114.75" x14ac:dyDescent="0.2">
      <c r="A21" s="514"/>
      <c r="B21" s="515"/>
      <c r="C21" s="515"/>
      <c r="D21" s="516"/>
      <c r="E21" s="517"/>
      <c r="F21" s="347" t="s">
        <v>1855</v>
      </c>
      <c r="G21" s="486" t="str">
        <f>IFERROR(VLOOKUP(Tabla46[[#This Row],[ID RIESGO]],'1. IDENTIFICACION DEL RIESGO'!$AB$29:$AL$137,11,0),"")</f>
        <v>Decisiones no correspondientes al acervo probatorio debido a que la defensoría de Familia adopta decisiones que no responde a la realidad probatoria y fáctica.</v>
      </c>
      <c r="H21" s="557" t="s">
        <v>1860</v>
      </c>
      <c r="I21" s="557" t="s">
        <v>1859</v>
      </c>
      <c r="J21" s="347" t="s">
        <v>1706</v>
      </c>
      <c r="K21" s="347" t="s">
        <v>1511</v>
      </c>
      <c r="L21" s="558" t="s">
        <v>1870</v>
      </c>
      <c r="M21" s="347" t="s">
        <v>1697</v>
      </c>
      <c r="N21" s="559" t="s">
        <v>1874</v>
      </c>
      <c r="O21" s="347" t="s">
        <v>1764</v>
      </c>
      <c r="P21" s="559" t="s">
        <v>1879</v>
      </c>
      <c r="Q21" s="347" t="s">
        <v>1769</v>
      </c>
      <c r="R21" s="558" t="s">
        <v>2206</v>
      </c>
      <c r="S21" s="347" t="s">
        <v>1701</v>
      </c>
      <c r="T21" s="347">
        <f>IF(Tabla46[[#This Row],[ID RIESGO]]="","",IF(Tabla46[[#This Row],[RESPONSABLE DEL CONTROL (CARGO)]]="",0,15))</f>
        <v>15</v>
      </c>
      <c r="U21" s="347">
        <f>IF(Tabla46[[#This Row],[ID RIESGO]]="","",IF(Tabla46[[#This Row],[SEGREGACIÓN Y AUTORIDAD DEL RESPONSABLE DEL CONTROL]]="Inadecuado",0,15))</f>
        <v>15</v>
      </c>
      <c r="V21" s="347">
        <f>IF(Tabla46[[#This Row],[ID RIESGO]]="","",IF(Tabla46[[#This Row],[PERIODICIDAD]]="No Establecida",0,15))</f>
        <v>15</v>
      </c>
      <c r="W21" s="347">
        <f>IF(Tabla46[[#This Row],[Tipo de Propósito]]="Prevenir",15,IF(Tabla46[[#This Row],[Tipo de Propósito]]="Detectar",10,0))</f>
        <v>15</v>
      </c>
      <c r="X21" s="347">
        <f>IF(Tabla46[[#This Row],[La descripción del como es:]]="Confiable",15,0)</f>
        <v>15</v>
      </c>
      <c r="Y21" s="347">
        <f>IF(Tabla46[[#This Row],[Las desviaciones se:]]="Se investigan y resuelven oportunamente",15,0)</f>
        <v>15</v>
      </c>
      <c r="Z21" s="347">
        <f>IF(Tabla46[[#This Row],[La evidencia es:]]="Completa",10,IF(Tabla46[[#This Row],[La evidencia es:]]="Incompleta",5,0))</f>
        <v>10</v>
      </c>
      <c r="AA21" s="486">
        <f>SUM(Tabla46[[#This Row],[CALF.RESPONSABLE]:[CALF.EVID]])</f>
        <v>100</v>
      </c>
      <c r="AB21" s="347" t="str">
        <f>IF(ISTEXT(Tabla46[[#This Row],[VALOR EVALUACION DISENO]]),"",IF(Tabla46[[#This Row],[VALOR EVALUACION DISENO]]&gt;96,DATOS!$AV$21,IF(Tabla46[[#This Row],[VALOR EVALUACION DISENO]]&gt;=86,DATOS!$AV$22,DATOS!$AV$23)))</f>
        <v>FUERTE</v>
      </c>
      <c r="AC21" s="486" t="s">
        <v>1708</v>
      </c>
      <c r="AD21" s="347" t="str">
        <f>IFERROR(VLOOKUP(Tabla46[[#This Row],[% DE CUMPLIMIENTO DE LA EJECUCION DEL CONTROL]],DATOS!$AS$38:$AT$40,2,0),"")</f>
        <v>FUERTE</v>
      </c>
      <c r="AE21" s="347">
        <f>IF(Tabla46[[#This Row],[RESULTADO EVALUACIÓN DEL DISEÑO DEL CONTROL]]="","",SUMIFS(DATOS!$AT$49:$AT$57,DATOS!$AR$49:$AR$57,Tabla46[[#This Row],[RESULTADO EVALUACIÓN DEL DISEÑO DEL CONTROL]],DATOS!$AS$49:$AS$57,Tabla46[[#This Row],[RESULTADO EVALUACION DE LA EJECUCION]]))</f>
        <v>100</v>
      </c>
    </row>
    <row r="22" spans="1:31" s="486" customFormat="1" ht="114.75" x14ac:dyDescent="0.25">
      <c r="A22" s="514"/>
      <c r="B22" s="515"/>
      <c r="C22" s="515"/>
      <c r="D22" s="516"/>
      <c r="E22" s="517"/>
      <c r="F22" s="347" t="s">
        <v>1855</v>
      </c>
      <c r="G22" s="486" t="str">
        <f>IFERROR(VLOOKUP(Tabla46[[#This Row],[ID RIESGO]],'1. IDENTIFICACION DEL RIESGO'!$AB$29:$AL$137,11,0),"")</f>
        <v>Decisiones no correspondientes al acervo probatorio debido a que la defensoría de Familia adopta decisiones que no responde a la realidad probatoria y fáctica.</v>
      </c>
      <c r="H22" s="557" t="s">
        <v>1861</v>
      </c>
      <c r="I22" s="558" t="s">
        <v>1862</v>
      </c>
      <c r="J22" s="347" t="s">
        <v>1706</v>
      </c>
      <c r="K22" s="347" t="s">
        <v>1511</v>
      </c>
      <c r="L22" s="558" t="s">
        <v>1870</v>
      </c>
      <c r="M22" s="347" t="s">
        <v>1697</v>
      </c>
      <c r="N22" s="558" t="s">
        <v>1874</v>
      </c>
      <c r="O22" s="347" t="s">
        <v>1764</v>
      </c>
      <c r="P22" s="558" t="s">
        <v>1880</v>
      </c>
      <c r="Q22" s="347" t="s">
        <v>1769</v>
      </c>
      <c r="R22" s="558" t="s">
        <v>2206</v>
      </c>
      <c r="S22" s="347" t="s">
        <v>1701</v>
      </c>
      <c r="T22" s="347">
        <f>IF(Tabla46[[#This Row],[ID RIESGO]]="","",IF(Tabla46[[#This Row],[RESPONSABLE DEL CONTROL (CARGO)]]="",0,15))</f>
        <v>15</v>
      </c>
      <c r="U22" s="347">
        <f>IF(Tabla46[[#This Row],[ID RIESGO]]="","",IF(Tabla46[[#This Row],[SEGREGACIÓN Y AUTORIDAD DEL RESPONSABLE DEL CONTROL]]="Inadecuado",0,15))</f>
        <v>15</v>
      </c>
      <c r="V22" s="347">
        <f>IF(Tabla46[[#This Row],[ID RIESGO]]="","",IF(Tabla46[[#This Row],[PERIODICIDAD]]="No Establecida",0,15))</f>
        <v>15</v>
      </c>
      <c r="W22" s="347">
        <f>IF(Tabla46[[#This Row],[Tipo de Propósito]]="Prevenir",15,IF(Tabla46[[#This Row],[Tipo de Propósito]]="Detectar",10,0))</f>
        <v>15</v>
      </c>
      <c r="X22" s="347">
        <f>IF(Tabla46[[#This Row],[La descripción del como es:]]="Confiable",15,0)</f>
        <v>15</v>
      </c>
      <c r="Y22" s="347">
        <f>IF(Tabla46[[#This Row],[Las desviaciones se:]]="Se investigan y resuelven oportunamente",15,0)</f>
        <v>15</v>
      </c>
      <c r="Z22" s="347">
        <f>IF(Tabla46[[#This Row],[La evidencia es:]]="Completa",10,IF(Tabla46[[#This Row],[La evidencia es:]]="Incompleta",5,0))</f>
        <v>10</v>
      </c>
      <c r="AA22" s="486">
        <f>SUM(Tabla46[[#This Row],[CALF.RESPONSABLE]:[CALF.EVID]])</f>
        <v>100</v>
      </c>
      <c r="AB22" s="347" t="str">
        <f>IF(ISTEXT(Tabla46[[#This Row],[VALOR EVALUACION DISENO]]),"",IF(Tabla46[[#This Row],[VALOR EVALUACION DISENO]]&gt;96,DATOS!$AV$21,IF(Tabla46[[#This Row],[VALOR EVALUACION DISENO]]&gt;=86,DATOS!$AV$22,DATOS!$AV$23)))</f>
        <v>FUERTE</v>
      </c>
      <c r="AC22" s="486" t="s">
        <v>1708</v>
      </c>
      <c r="AD22" s="347" t="str">
        <f>IFERROR(VLOOKUP(Tabla46[[#This Row],[% DE CUMPLIMIENTO DE LA EJECUCION DEL CONTROL]],DATOS!$AS$38:$AT$40,2,0),"")</f>
        <v>FUERTE</v>
      </c>
      <c r="AE22" s="347">
        <f>IF(Tabla46[[#This Row],[RESULTADO EVALUACIÓN DEL DISEÑO DEL CONTROL]]="","",SUMIFS(DATOS!$AT$49:$AT$57,DATOS!$AR$49:$AR$57,Tabla46[[#This Row],[RESULTADO EVALUACIÓN DEL DISEÑO DEL CONTROL]],DATOS!$AS$49:$AS$57,Tabla46[[#This Row],[RESULTADO EVALUACION DE LA EJECUCION]]))</f>
        <v>100</v>
      </c>
    </row>
    <row r="23" spans="1:31" s="486" customFormat="1" ht="89.25" x14ac:dyDescent="0.2">
      <c r="A23" s="514"/>
      <c r="B23" s="515"/>
      <c r="C23" s="515"/>
      <c r="D23" s="516"/>
      <c r="E23" s="517"/>
      <c r="F23" s="519" t="s">
        <v>1857</v>
      </c>
      <c r="G23" s="520" t="str">
        <f>IFERROR(VLOOKUP(Tabla46[[#This Row],[ID RIESGO]],'1. IDENTIFICACION DEL RIESGO'!$AB$29:$AL$137,11,0),"")</f>
        <v>Sanciones disciplinarias o penales a la entidad o servidores involucrados por entes de control por decisiones irregulares debido a la aprobación de solicitudes de adopción.</v>
      </c>
      <c r="H23" s="521" t="s">
        <v>1863</v>
      </c>
      <c r="I23" s="347" t="s">
        <v>1864</v>
      </c>
      <c r="J23" s="518" t="s">
        <v>1706</v>
      </c>
      <c r="K23" s="518" t="s">
        <v>1511</v>
      </c>
      <c r="L23" s="347" t="s">
        <v>1871</v>
      </c>
      <c r="M23" s="518" t="s">
        <v>1697</v>
      </c>
      <c r="N23" s="347" t="s">
        <v>1875</v>
      </c>
      <c r="O23" s="522" t="s">
        <v>1764</v>
      </c>
      <c r="P23" s="347" t="s">
        <v>1882</v>
      </c>
      <c r="Q23" s="522" t="s">
        <v>1769</v>
      </c>
      <c r="R23" s="347" t="s">
        <v>1885</v>
      </c>
      <c r="S23" s="522" t="s">
        <v>1701</v>
      </c>
      <c r="T23" s="523">
        <f>IF(Tabla46[[#This Row],[ID RIESGO]]="","",IF(Tabla46[[#This Row],[RESPONSABLE DEL CONTROL (CARGO)]]="",0,15))</f>
        <v>15</v>
      </c>
      <c r="U23" s="524">
        <f>IF(Tabla46[[#This Row],[ID RIESGO]]="","",IF(Tabla46[[#This Row],[SEGREGACIÓN Y AUTORIDAD DEL RESPONSABLE DEL CONTROL]]="Inadecuado",0,15))</f>
        <v>15</v>
      </c>
      <c r="V23" s="524">
        <f>IF(Tabla46[[#This Row],[ID RIESGO]]="","",IF(Tabla46[[#This Row],[PERIODICIDAD]]="No Establecida",0,15))</f>
        <v>15</v>
      </c>
      <c r="W23" s="524">
        <f>IF(Tabla46[[#This Row],[Tipo de Propósito]]="Prevenir",15,IF(Tabla46[[#This Row],[Tipo de Propósito]]="Detectar",10,0))</f>
        <v>15</v>
      </c>
      <c r="X23" s="524">
        <f>IF(Tabla46[[#This Row],[La descripción del como es:]]="Confiable",15,0)</f>
        <v>15</v>
      </c>
      <c r="Y23" s="524">
        <f>IF(Tabla46[[#This Row],[Las desviaciones se:]]="Se investigan y resuelven oportunamente",15,0)</f>
        <v>15</v>
      </c>
      <c r="Z23" s="525">
        <f>IF(Tabla46[[#This Row],[La evidencia es:]]="Completa",10,IF(Tabla46[[#This Row],[La evidencia es:]]="Incompleta",5,0))</f>
        <v>10</v>
      </c>
      <c r="AA23" s="526">
        <f>SUM(Tabla46[[#This Row],[CALF.RESPONSABLE]:[CALF.EVID]])</f>
        <v>100</v>
      </c>
      <c r="AB23" s="525" t="str">
        <f>IF(ISTEXT(Tabla46[[#This Row],[VALOR EVALUACION DISENO]]),"",IF(Tabla46[[#This Row],[VALOR EVALUACION DISENO]]&gt;96,DATOS!$AV$21,IF(Tabla46[[#This Row],[VALOR EVALUACION DISENO]]&gt;=86,DATOS!$AV$22,DATOS!$AV$23)))</f>
        <v>FUERTE</v>
      </c>
      <c r="AC23" s="486" t="s">
        <v>1708</v>
      </c>
      <c r="AD23" s="525" t="str">
        <f>IFERROR(VLOOKUP(Tabla46[[#This Row],[% DE CUMPLIMIENTO DE LA EJECUCION DEL CONTROL]],DATOS!$AS$38:$AT$40,2,0),"")</f>
        <v>FUERTE</v>
      </c>
      <c r="AE23" s="525">
        <f>IF(Tabla46[[#This Row],[RESULTADO EVALUACIÓN DEL DISEÑO DEL CONTROL]]="","",SUMIFS(DATOS!$AT$49:$AT$57,DATOS!$AR$49:$AR$57,Tabla46[[#This Row],[RESULTADO EVALUACIÓN DEL DISEÑO DEL CONTROL]],DATOS!$AS$49:$AS$57,Tabla46[[#This Row],[RESULTADO EVALUACION DE LA EJECUCION]]))</f>
        <v>100</v>
      </c>
    </row>
    <row r="24" spans="1:31" s="486" customFormat="1" ht="89.25" x14ac:dyDescent="0.2">
      <c r="A24" s="514"/>
      <c r="B24" s="515"/>
      <c r="C24" s="515"/>
      <c r="D24" s="516"/>
      <c r="E24" s="517"/>
      <c r="F24" s="519" t="s">
        <v>1857</v>
      </c>
      <c r="G24" s="520" t="str">
        <f>IFERROR(VLOOKUP(Tabla46[[#This Row],[ID RIESGO]],'1. IDENTIFICACION DEL RIESGO'!$AB$29:$AL$137,11,0),"")</f>
        <v>Sanciones disciplinarias o penales a la entidad o servidores involucrados por entes de control por decisiones irregulares debido a la aprobación de solicitudes de adopción.</v>
      </c>
      <c r="H24" s="347" t="s">
        <v>1865</v>
      </c>
      <c r="I24" s="518" t="s">
        <v>1866</v>
      </c>
      <c r="J24" s="518" t="s">
        <v>1706</v>
      </c>
      <c r="K24" s="518" t="s">
        <v>1511</v>
      </c>
      <c r="L24" s="347" t="s">
        <v>1872</v>
      </c>
      <c r="M24" s="518" t="s">
        <v>1697</v>
      </c>
      <c r="N24" s="347" t="s">
        <v>1876</v>
      </c>
      <c r="O24" s="522" t="s">
        <v>1764</v>
      </c>
      <c r="P24" s="347" t="s">
        <v>1881</v>
      </c>
      <c r="Q24" s="522" t="s">
        <v>1769</v>
      </c>
      <c r="R24" s="601" t="s">
        <v>2235</v>
      </c>
      <c r="S24" s="522" t="s">
        <v>1701</v>
      </c>
      <c r="T24" s="523">
        <f>IF(Tabla46[[#This Row],[ID RIESGO]]="","",IF(Tabla46[[#This Row],[RESPONSABLE DEL CONTROL (CARGO)]]="",0,15))</f>
        <v>15</v>
      </c>
      <c r="U24" s="524">
        <f>IF(Tabla46[[#This Row],[ID RIESGO]]="","",IF(Tabla46[[#This Row],[SEGREGACIÓN Y AUTORIDAD DEL RESPONSABLE DEL CONTROL]]="Inadecuado",0,15))</f>
        <v>15</v>
      </c>
      <c r="V24" s="524">
        <f>IF(Tabla46[[#This Row],[ID RIESGO]]="","",IF(Tabla46[[#This Row],[PERIODICIDAD]]="No Establecida",0,15))</f>
        <v>15</v>
      </c>
      <c r="W24" s="524">
        <f>IF(Tabla46[[#This Row],[Tipo de Propósito]]="Prevenir",15,IF(Tabla46[[#This Row],[Tipo de Propósito]]="Detectar",10,0))</f>
        <v>15</v>
      </c>
      <c r="X24" s="524">
        <f>IF(Tabla46[[#This Row],[La descripción del como es:]]="Confiable",15,0)</f>
        <v>15</v>
      </c>
      <c r="Y24" s="524">
        <f>IF(Tabla46[[#This Row],[Las desviaciones se:]]="Se investigan y resuelven oportunamente",15,0)</f>
        <v>15</v>
      </c>
      <c r="Z24" s="525">
        <f>IF(Tabla46[[#This Row],[La evidencia es:]]="Completa",10,IF(Tabla46[[#This Row],[La evidencia es:]]="Incompleta",5,0))</f>
        <v>10</v>
      </c>
      <c r="AA24" s="526">
        <f>SUM(Tabla46[[#This Row],[CALF.RESPONSABLE]:[CALF.EVID]])</f>
        <v>100</v>
      </c>
      <c r="AB24" s="525" t="str">
        <f>IF(ISTEXT(Tabla46[[#This Row],[VALOR EVALUACION DISENO]]),"",IF(Tabla46[[#This Row],[VALOR EVALUACION DISENO]]&gt;96,DATOS!$AV$21,IF(Tabla46[[#This Row],[VALOR EVALUACION DISENO]]&gt;=86,DATOS!$AV$22,DATOS!$AV$23)))</f>
        <v>FUERTE</v>
      </c>
      <c r="AC24" s="486" t="s">
        <v>1708</v>
      </c>
      <c r="AD24" s="525" t="str">
        <f>IFERROR(VLOOKUP(Tabla46[[#This Row],[% DE CUMPLIMIENTO DE LA EJECUCION DEL CONTROL]],DATOS!$AS$38:$AT$40,2,0),"")</f>
        <v>FUERTE</v>
      </c>
      <c r="AE24" s="525">
        <f>IF(Tabla46[[#This Row],[RESULTADO EVALUACIÓN DEL DISEÑO DEL CONTROL]]="","",SUMIFS(DATOS!$AT$49:$AT$57,DATOS!$AR$49:$AR$57,Tabla46[[#This Row],[RESULTADO EVALUACIÓN DEL DISEÑO DEL CONTROL]],DATOS!$AS$49:$AS$57,Tabla46[[#This Row],[RESULTADO EVALUACION DE LA EJECUCION]]))</f>
        <v>100</v>
      </c>
    </row>
    <row r="25" spans="1:31" s="486" customFormat="1" ht="165.75" x14ac:dyDescent="0.2">
      <c r="A25" s="514"/>
      <c r="B25" s="515"/>
      <c r="C25" s="515"/>
      <c r="D25" s="516"/>
      <c r="E25" s="517"/>
      <c r="F25" s="519" t="s">
        <v>1858</v>
      </c>
      <c r="G25" s="520" t="str">
        <f>IFERROR(VLOOKUP(Tabla46[[#This Row],[ID RIESGO]],'1. IDENTIFICACION DEL RIESGO'!$AB$29:$AL$137,11,0),"")</f>
        <v>Sanciones disciplinarias o penales a la entidad o servidores involucrados por entes de control por decisiones irregulares debido a la omisión de solicitudes de adopción aprobadas para la posible asignación a un niño, niña y/o adolescente.</v>
      </c>
      <c r="H25" s="347" t="s">
        <v>1867</v>
      </c>
      <c r="I25" s="518" t="s">
        <v>1868</v>
      </c>
      <c r="J25" s="518" t="s">
        <v>1706</v>
      </c>
      <c r="K25" s="518" t="s">
        <v>1511</v>
      </c>
      <c r="L25" s="347" t="s">
        <v>1873</v>
      </c>
      <c r="M25" s="518" t="s">
        <v>1697</v>
      </c>
      <c r="N25" s="347" t="s">
        <v>1877</v>
      </c>
      <c r="O25" s="522" t="s">
        <v>1764</v>
      </c>
      <c r="P25" s="347" t="s">
        <v>1883</v>
      </c>
      <c r="Q25" s="522" t="s">
        <v>1769</v>
      </c>
      <c r="R25" s="601" t="s">
        <v>2235</v>
      </c>
      <c r="S25" s="522" t="s">
        <v>1701</v>
      </c>
      <c r="T25" s="523">
        <f>IF(Tabla46[[#This Row],[ID RIESGO]]="","",IF(Tabla46[[#This Row],[RESPONSABLE DEL CONTROL (CARGO)]]="",0,15))</f>
        <v>15</v>
      </c>
      <c r="U25" s="524">
        <f>IF(Tabla46[[#This Row],[ID RIESGO]]="","",IF(Tabla46[[#This Row],[SEGREGACIÓN Y AUTORIDAD DEL RESPONSABLE DEL CONTROL]]="Inadecuado",0,15))</f>
        <v>15</v>
      </c>
      <c r="V25" s="524">
        <f>IF(Tabla46[[#This Row],[ID RIESGO]]="","",IF(Tabla46[[#This Row],[PERIODICIDAD]]="No Establecida",0,15))</f>
        <v>15</v>
      </c>
      <c r="W25" s="524">
        <f>IF(Tabla46[[#This Row],[Tipo de Propósito]]="Prevenir",15,IF(Tabla46[[#This Row],[Tipo de Propósito]]="Detectar",10,0))</f>
        <v>15</v>
      </c>
      <c r="X25" s="524">
        <f>IF(Tabla46[[#This Row],[La descripción del como es:]]="Confiable",15,0)</f>
        <v>15</v>
      </c>
      <c r="Y25" s="524">
        <f>IF(Tabla46[[#This Row],[Las desviaciones se:]]="Se investigan y resuelven oportunamente",15,0)</f>
        <v>15</v>
      </c>
      <c r="Z25" s="525">
        <f>IF(Tabla46[[#This Row],[La evidencia es:]]="Completa",10,IF(Tabla46[[#This Row],[La evidencia es:]]="Incompleta",5,0))</f>
        <v>10</v>
      </c>
      <c r="AA25" s="526">
        <f>SUM(Tabla46[[#This Row],[CALF.RESPONSABLE]:[CALF.EVID]])</f>
        <v>100</v>
      </c>
      <c r="AB25" s="525" t="str">
        <f>IF(ISTEXT(Tabla46[[#This Row],[VALOR EVALUACION DISENO]]),"",IF(Tabla46[[#This Row],[VALOR EVALUACION DISENO]]&gt;96,DATOS!$AV$21,IF(Tabla46[[#This Row],[VALOR EVALUACION DISENO]]&gt;=86,DATOS!$AV$22,DATOS!$AV$23)))</f>
        <v>FUERTE</v>
      </c>
      <c r="AC25" s="486" t="s">
        <v>1708</v>
      </c>
      <c r="AD25" s="525" t="str">
        <f>IFERROR(VLOOKUP(Tabla46[[#This Row],[% DE CUMPLIMIENTO DE LA EJECUCION DEL CONTROL]],DATOS!$AS$38:$AT$40,2,0),"")</f>
        <v>FUERTE</v>
      </c>
      <c r="AE25" s="525">
        <f>IF(Tabla46[[#This Row],[RESULTADO EVALUACIÓN DEL DISEÑO DEL CONTROL]]="","",SUMIFS(DATOS!$AT$49:$AT$57,DATOS!$AR$49:$AR$57,Tabla46[[#This Row],[RESULTADO EVALUACIÓN DEL DISEÑO DEL CONTROL]],DATOS!$AS$49:$AS$57,Tabla46[[#This Row],[RESULTADO EVALUACION DE LA EJECUCION]]))</f>
        <v>100</v>
      </c>
    </row>
    <row r="26" spans="1:31" s="486" customFormat="1" ht="102" x14ac:dyDescent="0.2">
      <c r="A26" s="514"/>
      <c r="B26" s="515"/>
      <c r="C26" s="515"/>
      <c r="D26" s="516"/>
      <c r="E26" s="517"/>
      <c r="F26" s="519" t="s">
        <v>1920</v>
      </c>
      <c r="G26" s="520" t="str">
        <f>IFERROR(VLOOKUP(Tabla46[[#This Row],[ID RIESGO]],'1. IDENTIFICACION DEL RIESGO'!$AB$29:$AL$137,11,0),"")</f>
        <v xml:space="preserve">Posibilidad de emitir hallazgos, conclusiones y recomendaciones no objetivas aprovechando la posición como auditor para beneficiar o afectar al auditado o a terceros favoreciendo intereses particulares. </v>
      </c>
      <c r="H26" s="347" t="s">
        <v>1922</v>
      </c>
      <c r="I26" s="347" t="s">
        <v>1923</v>
      </c>
      <c r="J26" s="518" t="s">
        <v>1706</v>
      </c>
      <c r="K26" s="518" t="s">
        <v>1508</v>
      </c>
      <c r="L26" s="347" t="s">
        <v>1927</v>
      </c>
      <c r="M26" s="518" t="s">
        <v>1697</v>
      </c>
      <c r="N26" s="347" t="s">
        <v>1930</v>
      </c>
      <c r="O26" s="522" t="s">
        <v>1764</v>
      </c>
      <c r="P26" s="347" t="s">
        <v>1933</v>
      </c>
      <c r="Q26" s="522" t="s">
        <v>1769</v>
      </c>
      <c r="R26" s="347" t="s">
        <v>1935</v>
      </c>
      <c r="S26" s="522" t="s">
        <v>1701</v>
      </c>
      <c r="T26" s="523">
        <f>IF(Tabla46[[#This Row],[ID RIESGO]]="","",IF(Tabla46[[#This Row],[RESPONSABLE DEL CONTROL (CARGO)]]="",0,15))</f>
        <v>15</v>
      </c>
      <c r="U26" s="524">
        <f>IF(Tabla46[[#This Row],[ID RIESGO]]="","",IF(Tabla46[[#This Row],[SEGREGACIÓN Y AUTORIDAD DEL RESPONSABLE DEL CONTROL]]="Inadecuado",0,15))</f>
        <v>15</v>
      </c>
      <c r="V26" s="524">
        <f>IF(Tabla46[[#This Row],[ID RIESGO]]="","",IF(Tabla46[[#This Row],[PERIODICIDAD]]="No Establecida",0,15))</f>
        <v>15</v>
      </c>
      <c r="W26" s="524">
        <f>IF(Tabla46[[#This Row],[Tipo de Propósito]]="Prevenir",15,IF(Tabla46[[#This Row],[Tipo de Propósito]]="Detectar",10,0))</f>
        <v>15</v>
      </c>
      <c r="X26" s="524">
        <f>IF(Tabla46[[#This Row],[La descripción del como es:]]="Confiable",15,0)</f>
        <v>15</v>
      </c>
      <c r="Y26" s="524">
        <f>IF(Tabla46[[#This Row],[Las desviaciones se:]]="Se investigan y resuelven oportunamente",15,0)</f>
        <v>15</v>
      </c>
      <c r="Z26" s="525">
        <f>IF(Tabla46[[#This Row],[La evidencia es:]]="Completa",10,IF(Tabla46[[#This Row],[La evidencia es:]]="Incompleta",5,0))</f>
        <v>10</v>
      </c>
      <c r="AA26" s="526">
        <f>SUM(Tabla46[[#This Row],[CALF.RESPONSABLE]:[CALF.EVID]])</f>
        <v>100</v>
      </c>
      <c r="AB26" s="525" t="str">
        <f>IF(ISTEXT(Tabla46[[#This Row],[VALOR EVALUACION DISENO]]),"",IF(Tabla46[[#This Row],[VALOR EVALUACION DISENO]]&gt;96,DATOS!$AV$21,IF(Tabla46[[#This Row],[VALOR EVALUACION DISENO]]&gt;=86,DATOS!$AV$22,DATOS!$AV$23)))</f>
        <v>FUERTE</v>
      </c>
      <c r="AC26" s="486" t="s">
        <v>1708</v>
      </c>
      <c r="AD26" s="525" t="str">
        <f>IFERROR(VLOOKUP(Tabla46[[#This Row],[% DE CUMPLIMIENTO DE LA EJECUCION DEL CONTROL]],DATOS!$AS$38:$AT$40,2,0),"")</f>
        <v>FUERTE</v>
      </c>
      <c r="AE26" s="525">
        <f>IF(Tabla46[[#This Row],[RESULTADO EVALUACIÓN DEL DISEÑO DEL CONTROL]]="","",SUMIFS(DATOS!$AT$49:$AT$57,DATOS!$AR$49:$AR$57,Tabla46[[#This Row],[RESULTADO EVALUACIÓN DEL DISEÑO DEL CONTROL]],DATOS!$AS$49:$AS$57,Tabla46[[#This Row],[RESULTADO EVALUACION DE LA EJECUCION]]))</f>
        <v>100</v>
      </c>
    </row>
    <row r="27" spans="1:31" s="486" customFormat="1" ht="102" x14ac:dyDescent="0.2">
      <c r="A27" s="514"/>
      <c r="B27" s="515"/>
      <c r="C27" s="515"/>
      <c r="D27" s="516"/>
      <c r="E27" s="517"/>
      <c r="F27" s="519" t="s">
        <v>1920</v>
      </c>
      <c r="G27" s="520" t="str">
        <f>IFERROR(VLOOKUP(Tabla46[[#This Row],[ID RIESGO]],'1. IDENTIFICACION DEL RIESGO'!$AB$29:$AL$137,11,0),"")</f>
        <v xml:space="preserve">Posibilidad de emitir hallazgos, conclusiones y recomendaciones no objetivas aprovechando la posición como auditor para beneficiar o afectar al auditado o a terceros favoreciendo intereses particulares. </v>
      </c>
      <c r="H27" s="347" t="s">
        <v>1924</v>
      </c>
      <c r="I27" s="347" t="s">
        <v>1923</v>
      </c>
      <c r="J27" s="518" t="s">
        <v>1706</v>
      </c>
      <c r="K27" s="518" t="s">
        <v>1508</v>
      </c>
      <c r="L27" s="347" t="s">
        <v>1928</v>
      </c>
      <c r="M27" s="518" t="s">
        <v>1697</v>
      </c>
      <c r="N27" s="347" t="s">
        <v>1931</v>
      </c>
      <c r="O27" s="522" t="s">
        <v>1764</v>
      </c>
      <c r="P27" s="347" t="s">
        <v>1933</v>
      </c>
      <c r="Q27" s="522" t="s">
        <v>1769</v>
      </c>
      <c r="R27" s="347" t="s">
        <v>1935</v>
      </c>
      <c r="S27" s="522" t="s">
        <v>1701</v>
      </c>
      <c r="T27" s="523">
        <f>IF(Tabla46[[#This Row],[ID RIESGO]]="","",IF(Tabla46[[#This Row],[RESPONSABLE DEL CONTROL (CARGO)]]="",0,15))</f>
        <v>15</v>
      </c>
      <c r="U27" s="524">
        <f>IF(Tabla46[[#This Row],[ID RIESGO]]="","",IF(Tabla46[[#This Row],[SEGREGACIÓN Y AUTORIDAD DEL RESPONSABLE DEL CONTROL]]="Inadecuado",0,15))</f>
        <v>15</v>
      </c>
      <c r="V27" s="524">
        <f>IF(Tabla46[[#This Row],[ID RIESGO]]="","",IF(Tabla46[[#This Row],[PERIODICIDAD]]="No Establecida",0,15))</f>
        <v>15</v>
      </c>
      <c r="W27" s="524">
        <f>IF(Tabla46[[#This Row],[Tipo de Propósito]]="Prevenir",15,IF(Tabla46[[#This Row],[Tipo de Propósito]]="Detectar",10,0))</f>
        <v>15</v>
      </c>
      <c r="X27" s="524">
        <f>IF(Tabla46[[#This Row],[La descripción del como es:]]="Confiable",15,0)</f>
        <v>15</v>
      </c>
      <c r="Y27" s="524">
        <f>IF(Tabla46[[#This Row],[Las desviaciones se:]]="Se investigan y resuelven oportunamente",15,0)</f>
        <v>15</v>
      </c>
      <c r="Z27" s="525">
        <f>IF(Tabla46[[#This Row],[La evidencia es:]]="Completa",10,IF(Tabla46[[#This Row],[La evidencia es:]]="Incompleta",5,0))</f>
        <v>10</v>
      </c>
      <c r="AA27" s="526">
        <f>SUM(Tabla46[[#This Row],[CALF.RESPONSABLE]:[CALF.EVID]])</f>
        <v>100</v>
      </c>
      <c r="AB27" s="525" t="str">
        <f>IF(ISTEXT(Tabla46[[#This Row],[VALOR EVALUACION DISENO]]),"",IF(Tabla46[[#This Row],[VALOR EVALUACION DISENO]]&gt;96,DATOS!$AV$21,IF(Tabla46[[#This Row],[VALOR EVALUACION DISENO]]&gt;=86,DATOS!$AV$22,DATOS!$AV$23)))</f>
        <v>FUERTE</v>
      </c>
      <c r="AC27" s="486" t="s">
        <v>1708</v>
      </c>
      <c r="AD27" s="525" t="str">
        <f>IFERROR(VLOOKUP(Tabla46[[#This Row],[% DE CUMPLIMIENTO DE LA EJECUCION DEL CONTROL]],DATOS!$AS$38:$AT$40,2,0),"")</f>
        <v>FUERTE</v>
      </c>
      <c r="AE27" s="525">
        <f>IF(Tabla46[[#This Row],[RESULTADO EVALUACIÓN DEL DISEÑO DEL CONTROL]]="","",SUMIFS(DATOS!$AT$49:$AT$57,DATOS!$AR$49:$AR$57,Tabla46[[#This Row],[RESULTADO EVALUACIÓN DEL DISEÑO DEL CONTROL]],DATOS!$AS$49:$AS$57,Tabla46[[#This Row],[RESULTADO EVALUACION DE LA EJECUCION]]))</f>
        <v>100</v>
      </c>
    </row>
    <row r="28" spans="1:31" s="486" customFormat="1" ht="140.25" x14ac:dyDescent="0.2">
      <c r="A28" s="514"/>
      <c r="B28" s="515"/>
      <c r="C28" s="515"/>
      <c r="D28" s="516"/>
      <c r="E28" s="517"/>
      <c r="F28" s="519" t="s">
        <v>1920</v>
      </c>
      <c r="G28" s="520" t="str">
        <f>IFERROR(VLOOKUP(Tabla46[[#This Row],[ID RIESGO]],'1. IDENTIFICACION DEL RIESGO'!$AB$29:$AL$137,11,0),"")</f>
        <v xml:space="preserve">Posibilidad de emitir hallazgos, conclusiones y recomendaciones no objetivas aprovechando la posición como auditor para beneficiar o afectar al auditado o a terceros favoreciendo intereses particulares. </v>
      </c>
      <c r="H28" s="363" t="s">
        <v>1925</v>
      </c>
      <c r="I28" s="347" t="s">
        <v>1926</v>
      </c>
      <c r="J28" s="518" t="s">
        <v>1706</v>
      </c>
      <c r="K28" s="518" t="s">
        <v>1512</v>
      </c>
      <c r="L28" s="347" t="s">
        <v>1929</v>
      </c>
      <c r="M28" s="518" t="s">
        <v>1697</v>
      </c>
      <c r="N28" s="347" t="s">
        <v>1932</v>
      </c>
      <c r="O28" s="522" t="s">
        <v>1764</v>
      </c>
      <c r="P28" s="347" t="s">
        <v>1934</v>
      </c>
      <c r="Q28" s="522" t="s">
        <v>1769</v>
      </c>
      <c r="R28" s="347" t="s">
        <v>1936</v>
      </c>
      <c r="S28" s="522" t="s">
        <v>1701</v>
      </c>
      <c r="T28" s="523">
        <f>IF(Tabla46[[#This Row],[ID RIESGO]]="","",IF(Tabla46[[#This Row],[RESPONSABLE DEL CONTROL (CARGO)]]="",0,15))</f>
        <v>15</v>
      </c>
      <c r="U28" s="524">
        <f>IF(Tabla46[[#This Row],[ID RIESGO]]="","",IF(Tabla46[[#This Row],[SEGREGACIÓN Y AUTORIDAD DEL RESPONSABLE DEL CONTROL]]="Inadecuado",0,15))</f>
        <v>15</v>
      </c>
      <c r="V28" s="524">
        <f>IF(Tabla46[[#This Row],[ID RIESGO]]="","",IF(Tabla46[[#This Row],[PERIODICIDAD]]="No Establecida",0,15))</f>
        <v>15</v>
      </c>
      <c r="W28" s="524">
        <f>IF(Tabla46[[#This Row],[Tipo de Propósito]]="Prevenir",15,IF(Tabla46[[#This Row],[Tipo de Propósito]]="Detectar",10,0))</f>
        <v>15</v>
      </c>
      <c r="X28" s="524">
        <f>IF(Tabla46[[#This Row],[La descripción del como es:]]="Confiable",15,0)</f>
        <v>15</v>
      </c>
      <c r="Y28" s="524">
        <f>IF(Tabla46[[#This Row],[Las desviaciones se:]]="Se investigan y resuelven oportunamente",15,0)</f>
        <v>15</v>
      </c>
      <c r="Z28" s="525">
        <f>IF(Tabla46[[#This Row],[La evidencia es:]]="Completa",10,IF(Tabla46[[#This Row],[La evidencia es:]]="Incompleta",5,0))</f>
        <v>10</v>
      </c>
      <c r="AA28" s="526">
        <f>SUM(Tabla46[[#This Row],[CALF.RESPONSABLE]:[CALF.EVID]])</f>
        <v>100</v>
      </c>
      <c r="AB28" s="525" t="str">
        <f>IF(ISTEXT(Tabla46[[#This Row],[VALOR EVALUACION DISENO]]),"",IF(Tabla46[[#This Row],[VALOR EVALUACION DISENO]]&gt;96,DATOS!$AV$21,IF(Tabla46[[#This Row],[VALOR EVALUACION DISENO]]&gt;=86,DATOS!$AV$22,DATOS!$AV$23)))</f>
        <v>FUERTE</v>
      </c>
      <c r="AC28" s="486" t="s">
        <v>1708</v>
      </c>
      <c r="AD28" s="525" t="str">
        <f>IFERROR(VLOOKUP(Tabla46[[#This Row],[% DE CUMPLIMIENTO DE LA EJECUCION DEL CONTROL]],DATOS!$AS$38:$AT$40,2,0),"")</f>
        <v>FUERTE</v>
      </c>
      <c r="AE28" s="525">
        <f>IF(Tabla46[[#This Row],[RESULTADO EVALUACIÓN DEL DISEÑO DEL CONTROL]]="","",SUMIFS(DATOS!$AT$49:$AT$57,DATOS!$AR$49:$AR$57,Tabla46[[#This Row],[RESULTADO EVALUACIÓN DEL DISEÑO DEL CONTROL]],DATOS!$AS$49:$AS$57,Tabla46[[#This Row],[RESULTADO EVALUACION DE LA EJECUCION]]))</f>
        <v>100</v>
      </c>
    </row>
    <row r="29" spans="1:31" s="486" customFormat="1" ht="89.25" x14ac:dyDescent="0.2">
      <c r="A29" s="514"/>
      <c r="B29" s="515"/>
      <c r="C29" s="515"/>
      <c r="D29" s="516"/>
      <c r="E29" s="517"/>
      <c r="F29" s="519" t="s">
        <v>1921</v>
      </c>
      <c r="G29" s="520" t="str">
        <f>IFERROR(VLOOKUP(Tabla46[[#This Row],[ID RIESGO]],'1. IDENTIFICACION DEL RIESGO'!$AB$29:$AL$137,11,0),"")</f>
        <v xml:space="preserve">Revelación o entrega de información confidencial a la que se tuvo acceso como auditor para beneficiar o afectar al auditado o a terceros favoreciendo intereses particulares. </v>
      </c>
      <c r="H29" s="347" t="s">
        <v>1922</v>
      </c>
      <c r="I29" s="347" t="s">
        <v>1923</v>
      </c>
      <c r="J29" s="518" t="s">
        <v>1706</v>
      </c>
      <c r="K29" s="518" t="s">
        <v>1508</v>
      </c>
      <c r="L29" s="347" t="s">
        <v>1927</v>
      </c>
      <c r="M29" s="518" t="s">
        <v>1697</v>
      </c>
      <c r="N29" s="347" t="s">
        <v>1930</v>
      </c>
      <c r="O29" s="522" t="s">
        <v>1764</v>
      </c>
      <c r="P29" s="347" t="s">
        <v>1933</v>
      </c>
      <c r="Q29" s="522" t="s">
        <v>1769</v>
      </c>
      <c r="R29" s="347" t="s">
        <v>1935</v>
      </c>
      <c r="S29" s="522" t="s">
        <v>1701</v>
      </c>
      <c r="T29" s="523">
        <f>IF(Tabla46[[#This Row],[ID RIESGO]]="","",IF(Tabla46[[#This Row],[RESPONSABLE DEL CONTROL (CARGO)]]="",0,15))</f>
        <v>15</v>
      </c>
      <c r="U29" s="524">
        <f>IF(Tabla46[[#This Row],[ID RIESGO]]="","",IF(Tabla46[[#This Row],[SEGREGACIÓN Y AUTORIDAD DEL RESPONSABLE DEL CONTROL]]="Inadecuado",0,15))</f>
        <v>15</v>
      </c>
      <c r="V29" s="524">
        <f>IF(Tabla46[[#This Row],[ID RIESGO]]="","",IF(Tabla46[[#This Row],[PERIODICIDAD]]="No Establecida",0,15))</f>
        <v>15</v>
      </c>
      <c r="W29" s="524">
        <f>IF(Tabla46[[#This Row],[Tipo de Propósito]]="Prevenir",15,IF(Tabla46[[#This Row],[Tipo de Propósito]]="Detectar",10,0))</f>
        <v>15</v>
      </c>
      <c r="X29" s="524">
        <f>IF(Tabla46[[#This Row],[La descripción del como es:]]="Confiable",15,0)</f>
        <v>15</v>
      </c>
      <c r="Y29" s="524">
        <f>IF(Tabla46[[#This Row],[Las desviaciones se:]]="Se investigan y resuelven oportunamente",15,0)</f>
        <v>15</v>
      </c>
      <c r="Z29" s="525">
        <f>IF(Tabla46[[#This Row],[La evidencia es:]]="Completa",10,IF(Tabla46[[#This Row],[La evidencia es:]]="Incompleta",5,0))</f>
        <v>10</v>
      </c>
      <c r="AA29" s="526">
        <f>SUM(Tabla46[[#This Row],[CALF.RESPONSABLE]:[CALF.EVID]])</f>
        <v>100</v>
      </c>
      <c r="AB29" s="525" t="str">
        <f>IF(ISTEXT(Tabla46[[#This Row],[VALOR EVALUACION DISENO]]),"",IF(Tabla46[[#This Row],[VALOR EVALUACION DISENO]]&gt;96,DATOS!$AV$21,IF(Tabla46[[#This Row],[VALOR EVALUACION DISENO]]&gt;=86,DATOS!$AV$22,DATOS!$AV$23)))</f>
        <v>FUERTE</v>
      </c>
      <c r="AC29" s="486" t="s">
        <v>1708</v>
      </c>
      <c r="AD29" s="525" t="str">
        <f>IFERROR(VLOOKUP(Tabla46[[#This Row],[% DE CUMPLIMIENTO DE LA EJECUCION DEL CONTROL]],DATOS!$AS$38:$AT$40,2,0),"")</f>
        <v>FUERTE</v>
      </c>
      <c r="AE29" s="525">
        <f>IF(Tabla46[[#This Row],[RESULTADO EVALUACIÓN DEL DISEÑO DEL CONTROL]]="","",SUMIFS(DATOS!$AT$49:$AT$57,DATOS!$AR$49:$AR$57,Tabla46[[#This Row],[RESULTADO EVALUACIÓN DEL DISEÑO DEL CONTROL]],DATOS!$AS$49:$AS$57,Tabla46[[#This Row],[RESULTADO EVALUACION DE LA EJECUCION]]))</f>
        <v>100</v>
      </c>
    </row>
    <row r="30" spans="1:31" s="486" customFormat="1" ht="89.25" x14ac:dyDescent="0.2">
      <c r="A30" s="514"/>
      <c r="B30" s="515"/>
      <c r="C30" s="515"/>
      <c r="D30" s="516"/>
      <c r="E30" s="517"/>
      <c r="F30" s="519" t="s">
        <v>1921</v>
      </c>
      <c r="G30" s="520" t="str">
        <f>IFERROR(VLOOKUP(Tabla46[[#This Row],[ID RIESGO]],'1. IDENTIFICACION DEL RIESGO'!$AB$29:$AL$137,11,0),"")</f>
        <v xml:space="preserve">Revelación o entrega de información confidencial a la que se tuvo acceso como auditor para beneficiar o afectar al auditado o a terceros favoreciendo intereses particulares. </v>
      </c>
      <c r="H30" s="347" t="s">
        <v>1924</v>
      </c>
      <c r="I30" s="347" t="s">
        <v>1923</v>
      </c>
      <c r="J30" s="518" t="s">
        <v>1706</v>
      </c>
      <c r="K30" s="518" t="s">
        <v>1508</v>
      </c>
      <c r="L30" s="347" t="s">
        <v>1928</v>
      </c>
      <c r="M30" s="518" t="s">
        <v>1697</v>
      </c>
      <c r="N30" s="347" t="s">
        <v>1931</v>
      </c>
      <c r="O30" s="522" t="s">
        <v>1764</v>
      </c>
      <c r="P30" s="347" t="s">
        <v>1933</v>
      </c>
      <c r="Q30" s="522" t="s">
        <v>1769</v>
      </c>
      <c r="R30" s="347" t="s">
        <v>1935</v>
      </c>
      <c r="S30" s="522" t="s">
        <v>1701</v>
      </c>
      <c r="T30" s="523">
        <f>IF(Tabla46[[#This Row],[ID RIESGO]]="","",IF(Tabla46[[#This Row],[RESPONSABLE DEL CONTROL (CARGO)]]="",0,15))</f>
        <v>15</v>
      </c>
      <c r="U30" s="524">
        <f>IF(Tabla46[[#This Row],[ID RIESGO]]="","",IF(Tabla46[[#This Row],[SEGREGACIÓN Y AUTORIDAD DEL RESPONSABLE DEL CONTROL]]="Inadecuado",0,15))</f>
        <v>15</v>
      </c>
      <c r="V30" s="524">
        <f>IF(Tabla46[[#This Row],[ID RIESGO]]="","",IF(Tabla46[[#This Row],[PERIODICIDAD]]="No Establecida",0,15))</f>
        <v>15</v>
      </c>
      <c r="W30" s="524">
        <f>IF(Tabla46[[#This Row],[Tipo de Propósito]]="Prevenir",15,IF(Tabla46[[#This Row],[Tipo de Propósito]]="Detectar",10,0))</f>
        <v>15</v>
      </c>
      <c r="X30" s="524">
        <f>IF(Tabla46[[#This Row],[La descripción del como es:]]="Confiable",15,0)</f>
        <v>15</v>
      </c>
      <c r="Y30" s="524">
        <f>IF(Tabla46[[#This Row],[Las desviaciones se:]]="Se investigan y resuelven oportunamente",15,0)</f>
        <v>15</v>
      </c>
      <c r="Z30" s="525">
        <f>IF(Tabla46[[#This Row],[La evidencia es:]]="Completa",10,IF(Tabla46[[#This Row],[La evidencia es:]]="Incompleta",5,0))</f>
        <v>10</v>
      </c>
      <c r="AA30" s="526">
        <f>SUM(Tabla46[[#This Row],[CALF.RESPONSABLE]:[CALF.EVID]])</f>
        <v>100</v>
      </c>
      <c r="AB30" s="525" t="str">
        <f>IF(ISTEXT(Tabla46[[#This Row],[VALOR EVALUACION DISENO]]),"",IF(Tabla46[[#This Row],[VALOR EVALUACION DISENO]]&gt;96,DATOS!$AV$21,IF(Tabla46[[#This Row],[VALOR EVALUACION DISENO]]&gt;=86,DATOS!$AV$22,DATOS!$AV$23)))</f>
        <v>FUERTE</v>
      </c>
      <c r="AC30" s="486" t="s">
        <v>1708</v>
      </c>
      <c r="AD30" s="525" t="str">
        <f>IFERROR(VLOOKUP(Tabla46[[#This Row],[% DE CUMPLIMIENTO DE LA EJECUCION DEL CONTROL]],DATOS!$AS$38:$AT$40,2,0),"")</f>
        <v>FUERTE</v>
      </c>
      <c r="AE30" s="525">
        <f>IF(Tabla46[[#This Row],[RESULTADO EVALUACIÓN DEL DISEÑO DEL CONTROL]]="","",SUMIFS(DATOS!$AT$49:$AT$57,DATOS!$AR$49:$AR$57,Tabla46[[#This Row],[RESULTADO EVALUACIÓN DEL DISEÑO DEL CONTROL]],DATOS!$AS$49:$AS$57,Tabla46[[#This Row],[RESULTADO EVALUACION DE LA EJECUCION]]))</f>
        <v>100</v>
      </c>
    </row>
    <row r="31" spans="1:31" s="486" customFormat="1" ht="140.25" x14ac:dyDescent="0.2">
      <c r="A31" s="514"/>
      <c r="B31" s="515"/>
      <c r="C31" s="515"/>
      <c r="D31" s="516"/>
      <c r="E31" s="517"/>
      <c r="F31" s="519" t="s">
        <v>1921</v>
      </c>
      <c r="G31" s="520" t="str">
        <f>IFERROR(VLOOKUP(Tabla46[[#This Row],[ID RIESGO]],'1. IDENTIFICACION DEL RIESGO'!$AB$29:$AL$137,11,0),"")</f>
        <v xml:space="preserve">Revelación o entrega de información confidencial a la que se tuvo acceso como auditor para beneficiar o afectar al auditado o a terceros favoreciendo intereses particulares. </v>
      </c>
      <c r="H31" s="363" t="s">
        <v>1925</v>
      </c>
      <c r="I31" s="347" t="s">
        <v>1926</v>
      </c>
      <c r="J31" s="518" t="s">
        <v>1706</v>
      </c>
      <c r="K31" s="518" t="s">
        <v>1512</v>
      </c>
      <c r="L31" s="347" t="s">
        <v>1929</v>
      </c>
      <c r="M31" s="518" t="s">
        <v>1697</v>
      </c>
      <c r="N31" s="347" t="s">
        <v>1932</v>
      </c>
      <c r="O31" s="522" t="s">
        <v>1764</v>
      </c>
      <c r="P31" s="347" t="s">
        <v>1934</v>
      </c>
      <c r="Q31" s="522" t="s">
        <v>1769</v>
      </c>
      <c r="R31" s="347" t="s">
        <v>1936</v>
      </c>
      <c r="S31" s="522" t="s">
        <v>1701</v>
      </c>
      <c r="T31" s="523">
        <f>IF(Tabla46[[#This Row],[ID RIESGO]]="","",IF(Tabla46[[#This Row],[RESPONSABLE DEL CONTROL (CARGO)]]="",0,15))</f>
        <v>15</v>
      </c>
      <c r="U31" s="524">
        <f>IF(Tabla46[[#This Row],[ID RIESGO]]="","",IF(Tabla46[[#This Row],[SEGREGACIÓN Y AUTORIDAD DEL RESPONSABLE DEL CONTROL]]="Inadecuado",0,15))</f>
        <v>15</v>
      </c>
      <c r="V31" s="524">
        <f>IF(Tabla46[[#This Row],[ID RIESGO]]="","",IF(Tabla46[[#This Row],[PERIODICIDAD]]="No Establecida",0,15))</f>
        <v>15</v>
      </c>
      <c r="W31" s="524">
        <f>IF(Tabla46[[#This Row],[Tipo de Propósito]]="Prevenir",15,IF(Tabla46[[#This Row],[Tipo de Propósito]]="Detectar",10,0))</f>
        <v>15</v>
      </c>
      <c r="X31" s="524">
        <f>IF(Tabla46[[#This Row],[La descripción del como es:]]="Confiable",15,0)</f>
        <v>15</v>
      </c>
      <c r="Y31" s="524">
        <f>IF(Tabla46[[#This Row],[Las desviaciones se:]]="Se investigan y resuelven oportunamente",15,0)</f>
        <v>15</v>
      </c>
      <c r="Z31" s="525">
        <f>IF(Tabla46[[#This Row],[La evidencia es:]]="Completa",10,IF(Tabla46[[#This Row],[La evidencia es:]]="Incompleta",5,0))</f>
        <v>10</v>
      </c>
      <c r="AA31" s="526">
        <f>SUM(Tabla46[[#This Row],[CALF.RESPONSABLE]:[CALF.EVID]])</f>
        <v>100</v>
      </c>
      <c r="AB31" s="525" t="str">
        <f>IF(ISTEXT(Tabla46[[#This Row],[VALOR EVALUACION DISENO]]),"",IF(Tabla46[[#This Row],[VALOR EVALUACION DISENO]]&gt;96,DATOS!$AV$21,IF(Tabla46[[#This Row],[VALOR EVALUACION DISENO]]&gt;=86,DATOS!$AV$22,DATOS!$AV$23)))</f>
        <v>FUERTE</v>
      </c>
      <c r="AC31" s="486" t="s">
        <v>1708</v>
      </c>
      <c r="AD31" s="525" t="str">
        <f>IFERROR(VLOOKUP(Tabla46[[#This Row],[% DE CUMPLIMIENTO DE LA EJECUCION DEL CONTROL]],DATOS!$AS$38:$AT$40,2,0),"")</f>
        <v>FUERTE</v>
      </c>
      <c r="AE31" s="525">
        <f>IF(Tabla46[[#This Row],[RESULTADO EVALUACIÓN DEL DISEÑO DEL CONTROL]]="","",SUMIFS(DATOS!$AT$49:$AT$57,DATOS!$AR$49:$AR$57,Tabla46[[#This Row],[RESULTADO EVALUACIÓN DEL DISEÑO DEL CONTROL]],DATOS!$AS$49:$AS$57,Tabla46[[#This Row],[RESULTADO EVALUACION DE LA EJECUCION]]))</f>
        <v>100</v>
      </c>
    </row>
    <row r="32" spans="1:31" s="486" customFormat="1" ht="76.5" x14ac:dyDescent="0.2">
      <c r="A32" s="514"/>
      <c r="B32" s="515"/>
      <c r="C32" s="515"/>
      <c r="D32" s="516"/>
      <c r="E32" s="517"/>
      <c r="F32" s="519" t="s">
        <v>1948</v>
      </c>
      <c r="G32" s="520" t="str">
        <f>IFERROR(VLOOKUP(Tabla46[[#This Row],[ID RIESGO]],'1. IDENTIFICACION DEL RIESGO'!$AB$29:$AL$137,11,0),"")</f>
        <v>Sanciones e investigaciones por direcionamiento indebido de la gestión contractual favoreciendo intereses privados o particulares. .</v>
      </c>
      <c r="H32" s="544" t="s">
        <v>2184</v>
      </c>
      <c r="I32" s="568" t="s">
        <v>1945</v>
      </c>
      <c r="J32" s="518" t="s">
        <v>1706</v>
      </c>
      <c r="K32" s="518" t="s">
        <v>1511</v>
      </c>
      <c r="L32" s="347" t="s">
        <v>1949</v>
      </c>
      <c r="M32" s="518" t="s">
        <v>1697</v>
      </c>
      <c r="N32" s="347" t="s">
        <v>1952</v>
      </c>
      <c r="O32" s="522" t="s">
        <v>1764</v>
      </c>
      <c r="P32" s="347" t="s">
        <v>2210</v>
      </c>
      <c r="Q32" s="522" t="s">
        <v>1769</v>
      </c>
      <c r="R32" s="569" t="s">
        <v>1814</v>
      </c>
      <c r="S32" s="522" t="s">
        <v>1701</v>
      </c>
      <c r="T32" s="523">
        <f>IF(Tabla46[[#This Row],[ID RIESGO]]="","",IF(Tabla46[[#This Row],[RESPONSABLE DEL CONTROL (CARGO)]]="",0,15))</f>
        <v>15</v>
      </c>
      <c r="U32" s="524">
        <f>IF(Tabla46[[#This Row],[ID RIESGO]]="","",IF(Tabla46[[#This Row],[SEGREGACIÓN Y AUTORIDAD DEL RESPONSABLE DEL CONTROL]]="Inadecuado",0,15))</f>
        <v>15</v>
      </c>
      <c r="V32" s="524">
        <f>IF(Tabla46[[#This Row],[ID RIESGO]]="","",IF(Tabla46[[#This Row],[PERIODICIDAD]]="No Establecida",0,15))</f>
        <v>15</v>
      </c>
      <c r="W32" s="524">
        <f>IF(Tabla46[[#This Row],[Tipo de Propósito]]="Prevenir",15,IF(Tabla46[[#This Row],[Tipo de Propósito]]="Detectar",10,0))</f>
        <v>15</v>
      </c>
      <c r="X32" s="524">
        <f>IF(Tabla46[[#This Row],[La descripción del como es:]]="Confiable",15,0)</f>
        <v>15</v>
      </c>
      <c r="Y32" s="524">
        <f>IF(Tabla46[[#This Row],[Las desviaciones se:]]="Se investigan y resuelven oportunamente",15,0)</f>
        <v>15</v>
      </c>
      <c r="Z32" s="525">
        <f>IF(Tabla46[[#This Row],[La evidencia es:]]="Completa",10,IF(Tabla46[[#This Row],[La evidencia es:]]="Incompleta",5,0))</f>
        <v>10</v>
      </c>
      <c r="AA32" s="526">
        <f>SUM(Tabla46[[#This Row],[CALF.RESPONSABLE]:[CALF.EVID]])</f>
        <v>100</v>
      </c>
      <c r="AB32" s="525" t="str">
        <f>IF(ISTEXT(Tabla46[[#This Row],[VALOR EVALUACION DISENO]]),"",IF(Tabla46[[#This Row],[VALOR EVALUACION DISENO]]&gt;96,DATOS!$AV$21,IF(Tabla46[[#This Row],[VALOR EVALUACION DISENO]]&gt;=86,DATOS!$AV$22,DATOS!$AV$23)))</f>
        <v>FUERTE</v>
      </c>
      <c r="AC32" s="486" t="s">
        <v>1708</v>
      </c>
      <c r="AD32" s="525" t="str">
        <f>IFERROR(VLOOKUP(Tabla46[[#This Row],[% DE CUMPLIMIENTO DE LA EJECUCION DEL CONTROL]],DATOS!$AS$38:$AT$40,2,0),"")</f>
        <v>FUERTE</v>
      </c>
      <c r="AE32" s="525">
        <f>IF(Tabla46[[#This Row],[RESULTADO EVALUACIÓN DEL DISEÑO DEL CONTROL]]="","",SUMIFS(DATOS!$AT$49:$AT$57,DATOS!$AR$49:$AR$57,Tabla46[[#This Row],[RESULTADO EVALUACIÓN DEL DISEÑO DEL CONTROL]],DATOS!$AS$49:$AS$57,Tabla46[[#This Row],[RESULTADO EVALUACION DE LA EJECUCION]]))</f>
        <v>100</v>
      </c>
    </row>
    <row r="33" spans="1:31" s="486" customFormat="1" ht="102" x14ac:dyDescent="0.2">
      <c r="A33" s="514"/>
      <c r="B33" s="515"/>
      <c r="C33" s="515"/>
      <c r="D33" s="516"/>
      <c r="E33" s="517"/>
      <c r="F33" s="519" t="s">
        <v>1948</v>
      </c>
      <c r="G33" s="520" t="str">
        <f>IFERROR(VLOOKUP(Tabla46[[#This Row],[ID RIESGO]],'1. IDENTIFICACION DEL RIESGO'!$AB$29:$AL$137,11,0),"")</f>
        <v>Sanciones e investigaciones por direcionamiento indebido de la gestión contractual favoreciendo intereses privados o particulares. .</v>
      </c>
      <c r="H33" s="348" t="s">
        <v>2185</v>
      </c>
      <c r="I33" s="569" t="s">
        <v>1946</v>
      </c>
      <c r="J33" s="518" t="s">
        <v>1706</v>
      </c>
      <c r="K33" s="518" t="s">
        <v>1673</v>
      </c>
      <c r="L33" s="569" t="s">
        <v>1950</v>
      </c>
      <c r="M33" s="518" t="s">
        <v>1697</v>
      </c>
      <c r="N33" s="569" t="s">
        <v>1953</v>
      </c>
      <c r="O33" s="522" t="s">
        <v>1764</v>
      </c>
      <c r="P33" s="569" t="s">
        <v>1955</v>
      </c>
      <c r="Q33" s="522" t="s">
        <v>1769</v>
      </c>
      <c r="R33" s="569" t="s">
        <v>1956</v>
      </c>
      <c r="S33" s="522" t="s">
        <v>1701</v>
      </c>
      <c r="T33" s="523">
        <f>IF(Tabla46[[#This Row],[ID RIESGO]]="","",IF(Tabla46[[#This Row],[RESPONSABLE DEL CONTROL (CARGO)]]="",0,15))</f>
        <v>15</v>
      </c>
      <c r="U33" s="524">
        <f>IF(Tabla46[[#This Row],[ID RIESGO]]="","",IF(Tabla46[[#This Row],[SEGREGACIÓN Y AUTORIDAD DEL RESPONSABLE DEL CONTROL]]="Inadecuado",0,15))</f>
        <v>15</v>
      </c>
      <c r="V33" s="524">
        <f>IF(Tabla46[[#This Row],[ID RIESGO]]="","",IF(Tabla46[[#This Row],[PERIODICIDAD]]="No Establecida",0,15))</f>
        <v>15</v>
      </c>
      <c r="W33" s="524">
        <f>IF(Tabla46[[#This Row],[Tipo de Propósito]]="Prevenir",15,IF(Tabla46[[#This Row],[Tipo de Propósito]]="Detectar",10,0))</f>
        <v>15</v>
      </c>
      <c r="X33" s="524">
        <f>IF(Tabla46[[#This Row],[La descripción del como es:]]="Confiable",15,0)</f>
        <v>15</v>
      </c>
      <c r="Y33" s="524">
        <f>IF(Tabla46[[#This Row],[Las desviaciones se:]]="Se investigan y resuelven oportunamente",15,0)</f>
        <v>15</v>
      </c>
      <c r="Z33" s="525">
        <f>IF(Tabla46[[#This Row],[La evidencia es:]]="Completa",10,IF(Tabla46[[#This Row],[La evidencia es:]]="Incompleta",5,0))</f>
        <v>10</v>
      </c>
      <c r="AA33" s="526">
        <f>SUM(Tabla46[[#This Row],[CALF.RESPONSABLE]:[CALF.EVID]])</f>
        <v>100</v>
      </c>
      <c r="AB33" s="525" t="str">
        <f>IF(ISTEXT(Tabla46[[#This Row],[VALOR EVALUACION DISENO]]),"",IF(Tabla46[[#This Row],[VALOR EVALUACION DISENO]]&gt;96,DATOS!$AV$21,IF(Tabla46[[#This Row],[VALOR EVALUACION DISENO]]&gt;=86,DATOS!$AV$22,DATOS!$AV$23)))</f>
        <v>FUERTE</v>
      </c>
      <c r="AC33" s="486" t="s">
        <v>1708</v>
      </c>
      <c r="AD33" s="525" t="str">
        <f>IFERROR(VLOOKUP(Tabla46[[#This Row],[% DE CUMPLIMIENTO DE LA EJECUCION DEL CONTROL]],DATOS!$AS$38:$AT$40,2,0),"")</f>
        <v>FUERTE</v>
      </c>
      <c r="AE33" s="525">
        <f>IF(Tabla46[[#This Row],[RESULTADO EVALUACIÓN DEL DISEÑO DEL CONTROL]]="","",SUMIFS(DATOS!$AT$49:$AT$57,DATOS!$AR$49:$AR$57,Tabla46[[#This Row],[RESULTADO EVALUACIÓN DEL DISEÑO DEL CONTROL]],DATOS!$AS$49:$AS$57,Tabla46[[#This Row],[RESULTADO EVALUACION DE LA EJECUCION]]))</f>
        <v>100</v>
      </c>
    </row>
    <row r="34" spans="1:31" s="486" customFormat="1" ht="127.5" x14ac:dyDescent="0.2">
      <c r="A34" s="514"/>
      <c r="B34" s="515"/>
      <c r="C34" s="515"/>
      <c r="D34" s="516"/>
      <c r="E34" s="517"/>
      <c r="F34" s="519" t="s">
        <v>1948</v>
      </c>
      <c r="G34" s="520" t="str">
        <f>IFERROR(VLOOKUP(Tabla46[[#This Row],[ID RIESGO]],'1. IDENTIFICACION DEL RIESGO'!$AB$29:$AL$137,11,0),"")</f>
        <v>Sanciones e investigaciones por direcionamiento indebido de la gestión contractual favoreciendo intereses privados o particulares. .</v>
      </c>
      <c r="H34" s="544" t="s">
        <v>2186</v>
      </c>
      <c r="I34" s="569" t="s">
        <v>1946</v>
      </c>
      <c r="J34" s="518" t="s">
        <v>1706</v>
      </c>
      <c r="K34" s="518" t="s">
        <v>1511</v>
      </c>
      <c r="L34" s="347" t="s">
        <v>1951</v>
      </c>
      <c r="M34" s="518" t="s">
        <v>1697</v>
      </c>
      <c r="N34" s="347" t="s">
        <v>1954</v>
      </c>
      <c r="O34" s="522" t="s">
        <v>1764</v>
      </c>
      <c r="P34" s="347" t="s">
        <v>2211</v>
      </c>
      <c r="Q34" s="522" t="s">
        <v>1769</v>
      </c>
      <c r="R34" s="347" t="s">
        <v>2212</v>
      </c>
      <c r="S34" s="522" t="s">
        <v>1701</v>
      </c>
      <c r="T34" s="523">
        <f>IF(Tabla46[[#This Row],[ID RIESGO]]="","",IF(Tabla46[[#This Row],[RESPONSABLE DEL CONTROL (CARGO)]]="",0,15))</f>
        <v>15</v>
      </c>
      <c r="U34" s="524">
        <f>IF(Tabla46[[#This Row],[ID RIESGO]]="","",IF(Tabla46[[#This Row],[SEGREGACIÓN Y AUTORIDAD DEL RESPONSABLE DEL CONTROL]]="Inadecuado",0,15))</f>
        <v>15</v>
      </c>
      <c r="V34" s="524">
        <f>IF(Tabla46[[#This Row],[ID RIESGO]]="","",IF(Tabla46[[#This Row],[PERIODICIDAD]]="No Establecida",0,15))</f>
        <v>15</v>
      </c>
      <c r="W34" s="524">
        <f>IF(Tabla46[[#This Row],[Tipo de Propósito]]="Prevenir",15,IF(Tabla46[[#This Row],[Tipo de Propósito]]="Detectar",10,0))</f>
        <v>15</v>
      </c>
      <c r="X34" s="524">
        <f>IF(Tabla46[[#This Row],[La descripción del como es:]]="Confiable",15,0)</f>
        <v>15</v>
      </c>
      <c r="Y34" s="524">
        <f>IF(Tabla46[[#This Row],[Las desviaciones se:]]="Se investigan y resuelven oportunamente",15,0)</f>
        <v>15</v>
      </c>
      <c r="Z34" s="525">
        <f>IF(Tabla46[[#This Row],[La evidencia es:]]="Completa",10,IF(Tabla46[[#This Row],[La evidencia es:]]="Incompleta",5,0))</f>
        <v>10</v>
      </c>
      <c r="AA34" s="526">
        <f>SUM(Tabla46[[#This Row],[CALF.RESPONSABLE]:[CALF.EVID]])</f>
        <v>100</v>
      </c>
      <c r="AB34" s="525" t="str">
        <f>IF(ISTEXT(Tabla46[[#This Row],[VALOR EVALUACION DISENO]]),"",IF(Tabla46[[#This Row],[VALOR EVALUACION DISENO]]&gt;96,DATOS!$AV$21,IF(Tabla46[[#This Row],[VALOR EVALUACION DISENO]]&gt;=86,DATOS!$AV$22,DATOS!$AV$23)))</f>
        <v>FUERTE</v>
      </c>
      <c r="AC34" s="486" t="s">
        <v>1708</v>
      </c>
      <c r="AD34" s="525" t="str">
        <f>IFERROR(VLOOKUP(Tabla46[[#This Row],[% DE CUMPLIMIENTO DE LA EJECUCION DEL CONTROL]],DATOS!$AS$38:$AT$40,2,0),"")</f>
        <v>FUERTE</v>
      </c>
      <c r="AE34" s="525">
        <f>IF(Tabla46[[#This Row],[RESULTADO EVALUACIÓN DEL DISEÑO DEL CONTROL]]="","",SUMIFS(DATOS!$AT$49:$AT$57,DATOS!$AR$49:$AR$57,Tabla46[[#This Row],[RESULTADO EVALUACIÓN DEL DISEÑO DEL CONTROL]],DATOS!$AS$49:$AS$57,Tabla46[[#This Row],[RESULTADO EVALUACION DE LA EJECUCION]]))</f>
        <v>100</v>
      </c>
    </row>
    <row r="35" spans="1:31" s="486" customFormat="1" ht="89.25" x14ac:dyDescent="0.2">
      <c r="A35" s="514"/>
      <c r="B35" s="515"/>
      <c r="C35" s="515"/>
      <c r="D35" s="516"/>
      <c r="E35" s="517"/>
      <c r="F35" s="519" t="s">
        <v>1972</v>
      </c>
      <c r="G35" s="520" t="str">
        <f>IFERROR(VLOOKUP(Tabla46[[#This Row],[ID RIESGO]],'1. IDENTIFICACION DEL RIESGO'!$AB$29:$AL$137,11,0),"")</f>
        <v>Sanciones disciplinarias, legales, o penales debido a promover, inducir actuaciones administrativas atendiendo intereses personales o de un tercero.</v>
      </c>
      <c r="H35" s="527" t="s">
        <v>1970</v>
      </c>
      <c r="I35" s="528" t="s">
        <v>1971</v>
      </c>
      <c r="J35" s="518" t="s">
        <v>1706</v>
      </c>
      <c r="K35" s="518" t="s">
        <v>1511</v>
      </c>
      <c r="L35" s="347" t="s">
        <v>1973</v>
      </c>
      <c r="M35" s="518" t="s">
        <v>1697</v>
      </c>
      <c r="N35" s="347" t="s">
        <v>1974</v>
      </c>
      <c r="O35" s="522" t="s">
        <v>1764</v>
      </c>
      <c r="P35" s="347" t="s">
        <v>1975</v>
      </c>
      <c r="Q35" s="522" t="s">
        <v>1769</v>
      </c>
      <c r="R35" s="347" t="s">
        <v>1976</v>
      </c>
      <c r="S35" s="522" t="s">
        <v>1701</v>
      </c>
      <c r="T35" s="523">
        <f>IF(Tabla46[[#This Row],[ID RIESGO]]="","",IF(Tabla46[[#This Row],[RESPONSABLE DEL CONTROL (CARGO)]]="",0,15))</f>
        <v>15</v>
      </c>
      <c r="U35" s="524">
        <f>IF(Tabla46[[#This Row],[ID RIESGO]]="","",IF(Tabla46[[#This Row],[SEGREGACIÓN Y AUTORIDAD DEL RESPONSABLE DEL CONTROL]]="Inadecuado",0,15))</f>
        <v>15</v>
      </c>
      <c r="V35" s="524">
        <f>IF(Tabla46[[#This Row],[ID RIESGO]]="","",IF(Tabla46[[#This Row],[PERIODICIDAD]]="No Establecida",0,15))</f>
        <v>15</v>
      </c>
      <c r="W35" s="524">
        <f>IF(Tabla46[[#This Row],[Tipo de Propósito]]="Prevenir",15,IF(Tabla46[[#This Row],[Tipo de Propósito]]="Detectar",10,0))</f>
        <v>15</v>
      </c>
      <c r="X35" s="524">
        <f>IF(Tabla46[[#This Row],[La descripción del como es:]]="Confiable",15,0)</f>
        <v>15</v>
      </c>
      <c r="Y35" s="524">
        <f>IF(Tabla46[[#This Row],[Las desviaciones se:]]="Se investigan y resuelven oportunamente",15,0)</f>
        <v>15</v>
      </c>
      <c r="Z35" s="525">
        <f>IF(Tabla46[[#This Row],[La evidencia es:]]="Completa",10,IF(Tabla46[[#This Row],[La evidencia es:]]="Incompleta",5,0))</f>
        <v>10</v>
      </c>
      <c r="AA35" s="526">
        <f>SUM(Tabla46[[#This Row],[CALF.RESPONSABLE]:[CALF.EVID]])</f>
        <v>100</v>
      </c>
      <c r="AB35" s="525" t="str">
        <f>IF(ISTEXT(Tabla46[[#This Row],[VALOR EVALUACION DISENO]]),"",IF(Tabla46[[#This Row],[VALOR EVALUACION DISENO]]&gt;96,DATOS!$AV$21,IF(Tabla46[[#This Row],[VALOR EVALUACION DISENO]]&gt;=86,DATOS!$AV$22,DATOS!$AV$23)))</f>
        <v>FUERTE</v>
      </c>
      <c r="AC35" s="486" t="s">
        <v>1708</v>
      </c>
      <c r="AD35" s="525" t="str">
        <f>IFERROR(VLOOKUP(Tabla46[[#This Row],[% DE CUMPLIMIENTO DE LA EJECUCION DEL CONTROL]],DATOS!$AS$38:$AT$40,2,0),"")</f>
        <v>FUERTE</v>
      </c>
      <c r="AE35" s="525">
        <f>IF(Tabla46[[#This Row],[RESULTADO EVALUACIÓN DEL DISEÑO DEL CONTROL]]="","",SUMIFS(DATOS!$AT$49:$AT$57,DATOS!$AR$49:$AR$57,Tabla46[[#This Row],[RESULTADO EVALUACIÓN DEL DISEÑO DEL CONTROL]],DATOS!$AS$49:$AS$57,Tabla46[[#This Row],[RESULTADO EVALUACION DE LA EJECUCION]]))</f>
        <v>100</v>
      </c>
    </row>
    <row r="36" spans="1:31" s="486" customFormat="1" ht="51" x14ac:dyDescent="0.2">
      <c r="A36" s="514"/>
      <c r="B36" s="515"/>
      <c r="C36" s="515"/>
      <c r="D36" s="516"/>
      <c r="E36" s="517"/>
      <c r="F36" s="519" t="s">
        <v>2004</v>
      </c>
      <c r="G36" s="520" t="str">
        <f>IFERROR(VLOOKUP(Tabla46[[#This Row],[ID RIESGO]],'1. IDENTIFICACION DEL RIESGO'!$AB$29:$AL$137,11,0),"")</f>
        <v>Investigaciones disciplinarias y fiscales por efectuar pagos sin cumplimiento de los requisitos a terceros.</v>
      </c>
      <c r="H36" s="364" t="s">
        <v>2000</v>
      </c>
      <c r="I36" s="363" t="s">
        <v>2001</v>
      </c>
      <c r="J36" s="518" t="s">
        <v>1706</v>
      </c>
      <c r="K36" s="363" t="s">
        <v>1673</v>
      </c>
      <c r="L36" s="365" t="s">
        <v>2006</v>
      </c>
      <c r="M36" s="518" t="s">
        <v>1697</v>
      </c>
      <c r="N36" s="363" t="s">
        <v>2008</v>
      </c>
      <c r="O36" s="522" t="s">
        <v>1764</v>
      </c>
      <c r="P36" s="363" t="s">
        <v>2010</v>
      </c>
      <c r="Q36" s="522" t="s">
        <v>1769</v>
      </c>
      <c r="R36" s="363" t="s">
        <v>2012</v>
      </c>
      <c r="S36" s="522" t="s">
        <v>1701</v>
      </c>
      <c r="T36" s="523">
        <f>IF(Tabla46[[#This Row],[ID RIESGO]]="","",IF(Tabla46[[#This Row],[RESPONSABLE DEL CONTROL (CARGO)]]="",0,15))</f>
        <v>15</v>
      </c>
      <c r="U36" s="524">
        <f>IF(Tabla46[[#This Row],[ID RIESGO]]="","",IF(Tabla46[[#This Row],[SEGREGACIÓN Y AUTORIDAD DEL RESPONSABLE DEL CONTROL]]="Inadecuado",0,15))</f>
        <v>15</v>
      </c>
      <c r="V36" s="524">
        <f>IF(Tabla46[[#This Row],[ID RIESGO]]="","",IF(Tabla46[[#This Row],[PERIODICIDAD]]="No Establecida",0,15))</f>
        <v>15</v>
      </c>
      <c r="W36" s="524">
        <f>IF(Tabla46[[#This Row],[Tipo de Propósito]]="Prevenir",15,IF(Tabla46[[#This Row],[Tipo de Propósito]]="Detectar",10,0))</f>
        <v>15</v>
      </c>
      <c r="X36" s="524">
        <f>IF(Tabla46[[#This Row],[La descripción del como es:]]="Confiable",15,0)</f>
        <v>15</v>
      </c>
      <c r="Y36" s="524">
        <f>IF(Tabla46[[#This Row],[Las desviaciones se:]]="Se investigan y resuelven oportunamente",15,0)</f>
        <v>15</v>
      </c>
      <c r="Z36" s="525">
        <f>IF(Tabla46[[#This Row],[La evidencia es:]]="Completa",10,IF(Tabla46[[#This Row],[La evidencia es:]]="Incompleta",5,0))</f>
        <v>10</v>
      </c>
      <c r="AA36" s="526">
        <f>SUM(Tabla46[[#This Row],[CALF.RESPONSABLE]:[CALF.EVID]])</f>
        <v>100</v>
      </c>
      <c r="AB36" s="525" t="str">
        <f>IF(ISTEXT(Tabla46[[#This Row],[VALOR EVALUACION DISENO]]),"",IF(Tabla46[[#This Row],[VALOR EVALUACION DISENO]]&gt;96,DATOS!$AV$21,IF(Tabla46[[#This Row],[VALOR EVALUACION DISENO]]&gt;=86,DATOS!$AV$22,DATOS!$AV$23)))</f>
        <v>FUERTE</v>
      </c>
      <c r="AC36" s="486" t="s">
        <v>1708</v>
      </c>
      <c r="AD36" s="525" t="str">
        <f>IFERROR(VLOOKUP(Tabla46[[#This Row],[% DE CUMPLIMIENTO DE LA EJECUCION DEL CONTROL]],DATOS!$AS$38:$AT$40,2,0),"")</f>
        <v>FUERTE</v>
      </c>
      <c r="AE36" s="525">
        <f>IF(Tabla46[[#This Row],[RESULTADO EVALUACIÓN DEL DISEÑO DEL CONTROL]]="","",SUMIFS(DATOS!$AT$49:$AT$57,DATOS!$AR$49:$AR$57,Tabla46[[#This Row],[RESULTADO EVALUACIÓN DEL DISEÑO DEL CONTROL]],DATOS!$AS$49:$AS$57,Tabla46[[#This Row],[RESULTADO EVALUACION DE LA EJECUCION]]))</f>
        <v>100</v>
      </c>
    </row>
    <row r="37" spans="1:31" s="486" customFormat="1" ht="102" x14ac:dyDescent="0.2">
      <c r="A37" s="514"/>
      <c r="B37" s="515"/>
      <c r="C37" s="515"/>
      <c r="D37" s="516"/>
      <c r="E37" s="517"/>
      <c r="F37" s="519" t="s">
        <v>2005</v>
      </c>
      <c r="G37" s="520" t="str">
        <f>IFERROR(VLOOKUP(Tabla46[[#This Row],[ID RIESGO]],'1. IDENTIFICACION DEL RIESGO'!$AB$29:$AL$137,11,0),"")</f>
        <v>Pérdida económica por inadecuada revisión de documentos generando irregularidades (no cobros o menor valor cobrado) en la Fiscalización y verificación del  aporte parafiscal 3% a favor del ICBF.</v>
      </c>
      <c r="H37" s="364" t="s">
        <v>2002</v>
      </c>
      <c r="I37" s="363" t="s">
        <v>2003</v>
      </c>
      <c r="J37" s="518" t="s">
        <v>1706</v>
      </c>
      <c r="K37" s="363" t="s">
        <v>1673</v>
      </c>
      <c r="L37" s="363" t="s">
        <v>2007</v>
      </c>
      <c r="M37" s="518" t="s">
        <v>1697</v>
      </c>
      <c r="N37" s="363" t="s">
        <v>2009</v>
      </c>
      <c r="O37" s="522" t="s">
        <v>1764</v>
      </c>
      <c r="P37" s="363" t="s">
        <v>2011</v>
      </c>
      <c r="Q37" s="522" t="s">
        <v>1769</v>
      </c>
      <c r="R37" s="363" t="s">
        <v>2013</v>
      </c>
      <c r="S37" s="522" t="s">
        <v>1701</v>
      </c>
      <c r="T37" s="523">
        <f>IF(Tabla46[[#This Row],[ID RIESGO]]="","",IF(Tabla46[[#This Row],[RESPONSABLE DEL CONTROL (CARGO)]]="",0,15))</f>
        <v>15</v>
      </c>
      <c r="U37" s="524">
        <f>IF(Tabla46[[#This Row],[ID RIESGO]]="","",IF(Tabla46[[#This Row],[SEGREGACIÓN Y AUTORIDAD DEL RESPONSABLE DEL CONTROL]]="Inadecuado",0,15))</f>
        <v>15</v>
      </c>
      <c r="V37" s="524">
        <f>IF(Tabla46[[#This Row],[ID RIESGO]]="","",IF(Tabla46[[#This Row],[PERIODICIDAD]]="No Establecida",0,15))</f>
        <v>15</v>
      </c>
      <c r="W37" s="524">
        <f>IF(Tabla46[[#This Row],[Tipo de Propósito]]="Prevenir",15,IF(Tabla46[[#This Row],[Tipo de Propósito]]="Detectar",10,0))</f>
        <v>15</v>
      </c>
      <c r="X37" s="524">
        <f>IF(Tabla46[[#This Row],[La descripción del como es:]]="Confiable",15,0)</f>
        <v>15</v>
      </c>
      <c r="Y37" s="524">
        <f>IF(Tabla46[[#This Row],[Las desviaciones se:]]="Se investigan y resuelven oportunamente",15,0)</f>
        <v>15</v>
      </c>
      <c r="Z37" s="525">
        <f>IF(Tabla46[[#This Row],[La evidencia es:]]="Completa",10,IF(Tabla46[[#This Row],[La evidencia es:]]="Incompleta",5,0))</f>
        <v>10</v>
      </c>
      <c r="AA37" s="526">
        <f>SUM(Tabla46[[#This Row],[CALF.RESPONSABLE]:[CALF.EVID]])</f>
        <v>100</v>
      </c>
      <c r="AB37" s="525" t="str">
        <f>IF(ISTEXT(Tabla46[[#This Row],[VALOR EVALUACION DISENO]]),"",IF(Tabla46[[#This Row],[VALOR EVALUACION DISENO]]&gt;96,DATOS!$AV$21,IF(Tabla46[[#This Row],[VALOR EVALUACION DISENO]]&gt;=86,DATOS!$AV$22,DATOS!$AV$23)))</f>
        <v>FUERTE</v>
      </c>
      <c r="AC37" s="486" t="s">
        <v>1708</v>
      </c>
      <c r="AD37" s="525" t="str">
        <f>IFERROR(VLOOKUP(Tabla46[[#This Row],[% DE CUMPLIMIENTO DE LA EJECUCION DEL CONTROL]],DATOS!$AS$38:$AT$40,2,0),"")</f>
        <v>FUERTE</v>
      </c>
      <c r="AE37" s="525">
        <f>IF(Tabla46[[#This Row],[RESULTADO EVALUACIÓN DEL DISEÑO DEL CONTROL]]="","",SUMIFS(DATOS!$AT$49:$AT$57,DATOS!$AR$49:$AR$57,Tabla46[[#This Row],[RESULTADO EVALUACIÓN DEL DISEÑO DEL CONTROL]],DATOS!$AS$49:$AS$57,Tabla46[[#This Row],[RESULTADO EVALUACION DE LA EJECUCION]]))</f>
        <v>100</v>
      </c>
    </row>
    <row r="38" spans="1:31" s="486" customFormat="1" ht="63.75" x14ac:dyDescent="0.2">
      <c r="A38" s="514"/>
      <c r="B38" s="515"/>
      <c r="C38" s="515"/>
      <c r="D38" s="516"/>
      <c r="E38" s="517"/>
      <c r="F38" s="519" t="s">
        <v>2041</v>
      </c>
      <c r="G38" s="520" t="str">
        <f>IFERROR(VLOOKUP(Tabla46[[#This Row],[ID RIESGO]],'1. IDENTIFICACION DEL RIESGO'!$AB$29:$AL$137,11,0),"")</f>
        <v>Investigaciones disciplinarias, fiscales o penales por abuso del poder por parte de los directivos en beneficio de un tercero o particular.</v>
      </c>
      <c r="H38" s="347" t="s">
        <v>2039</v>
      </c>
      <c r="I38" s="347" t="s">
        <v>2040</v>
      </c>
      <c r="J38" s="518" t="s">
        <v>1706</v>
      </c>
      <c r="K38" s="518" t="s">
        <v>1511</v>
      </c>
      <c r="L38" s="347" t="s">
        <v>2042</v>
      </c>
      <c r="M38" s="518" t="s">
        <v>1697</v>
      </c>
      <c r="N38" s="347" t="s">
        <v>2043</v>
      </c>
      <c r="O38" s="522" t="s">
        <v>1764</v>
      </c>
      <c r="P38" s="347" t="s">
        <v>2044</v>
      </c>
      <c r="Q38" s="522" t="s">
        <v>1769</v>
      </c>
      <c r="R38" s="347" t="s">
        <v>2045</v>
      </c>
      <c r="S38" s="522" t="s">
        <v>1701</v>
      </c>
      <c r="T38" s="523">
        <f>IF(Tabla46[[#This Row],[ID RIESGO]]="","",IF(Tabla46[[#This Row],[RESPONSABLE DEL CONTROL (CARGO)]]="",0,15))</f>
        <v>15</v>
      </c>
      <c r="U38" s="524">
        <f>IF(Tabla46[[#This Row],[ID RIESGO]]="","",IF(Tabla46[[#This Row],[SEGREGACIÓN Y AUTORIDAD DEL RESPONSABLE DEL CONTROL]]="Inadecuado",0,15))</f>
        <v>15</v>
      </c>
      <c r="V38" s="524">
        <f>IF(Tabla46[[#This Row],[ID RIESGO]]="","",IF(Tabla46[[#This Row],[PERIODICIDAD]]="No Establecida",0,15))</f>
        <v>15</v>
      </c>
      <c r="W38" s="524">
        <f>IF(Tabla46[[#This Row],[Tipo de Propósito]]="Prevenir",15,IF(Tabla46[[#This Row],[Tipo de Propósito]]="Detectar",10,0))</f>
        <v>15</v>
      </c>
      <c r="X38" s="524">
        <f>IF(Tabla46[[#This Row],[La descripción del como es:]]="Confiable",15,0)</f>
        <v>15</v>
      </c>
      <c r="Y38" s="524">
        <f>IF(Tabla46[[#This Row],[Las desviaciones se:]]="Se investigan y resuelven oportunamente",15,0)</f>
        <v>15</v>
      </c>
      <c r="Z38" s="525">
        <f>IF(Tabla46[[#This Row],[La evidencia es:]]="Completa",10,IF(Tabla46[[#This Row],[La evidencia es:]]="Incompleta",5,0))</f>
        <v>10</v>
      </c>
      <c r="AA38" s="526">
        <f>SUM(Tabla46[[#This Row],[CALF.RESPONSABLE]:[CALF.EVID]])</f>
        <v>100</v>
      </c>
      <c r="AB38" s="525" t="str">
        <f>IF(ISTEXT(Tabla46[[#This Row],[VALOR EVALUACION DISENO]]),"",IF(Tabla46[[#This Row],[VALOR EVALUACION DISENO]]&gt;96,DATOS!$AV$21,IF(Tabla46[[#This Row],[VALOR EVALUACION DISENO]]&gt;=86,DATOS!$AV$22,DATOS!$AV$23)))</f>
        <v>FUERTE</v>
      </c>
      <c r="AC38" s="486" t="s">
        <v>1708</v>
      </c>
      <c r="AD38" s="525" t="str">
        <f>IFERROR(VLOOKUP(Tabla46[[#This Row],[% DE CUMPLIMIENTO DE LA EJECUCION DEL CONTROL]],DATOS!$AS$38:$AT$40,2,0),"")</f>
        <v>FUERTE</v>
      </c>
      <c r="AE38" s="525">
        <f>IF(Tabla46[[#This Row],[RESULTADO EVALUACIÓN DEL DISEÑO DEL CONTROL]]="","",SUMIFS(DATOS!$AT$49:$AT$57,DATOS!$AR$49:$AR$57,Tabla46[[#This Row],[RESULTADO EVALUACIÓN DEL DISEÑO DEL CONTROL]],DATOS!$AS$49:$AS$57,Tabla46[[#This Row],[RESULTADO EVALUACION DE LA EJECUCION]]))</f>
        <v>100</v>
      </c>
    </row>
    <row r="39" spans="1:31" s="486" customFormat="1" ht="89.25" x14ac:dyDescent="0.2">
      <c r="A39" s="514"/>
      <c r="B39" s="515"/>
      <c r="C39" s="515"/>
      <c r="D39" s="516"/>
      <c r="E39" s="517"/>
      <c r="F39" s="519" t="s">
        <v>2060</v>
      </c>
      <c r="G39" s="520" t="str">
        <f>IFERROR(VLOOKUP(Tabla46[[#This Row],[ID RIESGO]],'1. IDENTIFICACION DEL RIESGO'!$AB$29:$AL$137,11,0),"")</f>
        <v>Procesos discplinarios, fiscales y penales por uso indebido de los alimentos de alto valor.
NUT, PI, FAM, INF</v>
      </c>
      <c r="H39" s="530" t="s">
        <v>2062</v>
      </c>
      <c r="I39" s="514" t="s">
        <v>2063</v>
      </c>
      <c r="J39" s="531" t="s">
        <v>1706</v>
      </c>
      <c r="K39" s="531" t="s">
        <v>1511</v>
      </c>
      <c r="L39" s="514" t="s">
        <v>2068</v>
      </c>
      <c r="M39" s="518" t="s">
        <v>1697</v>
      </c>
      <c r="N39" s="363" t="s">
        <v>2071</v>
      </c>
      <c r="O39" s="522" t="s">
        <v>1764</v>
      </c>
      <c r="P39" s="363" t="s">
        <v>2074</v>
      </c>
      <c r="Q39" s="522" t="s">
        <v>1769</v>
      </c>
      <c r="R39" s="347" t="s">
        <v>2077</v>
      </c>
      <c r="S39" s="522" t="s">
        <v>1701</v>
      </c>
      <c r="T39" s="523">
        <f>IF(Tabla46[[#This Row],[ID RIESGO]]="","",IF(Tabla46[[#This Row],[RESPONSABLE DEL CONTROL (CARGO)]]="",0,15))</f>
        <v>15</v>
      </c>
      <c r="U39" s="524">
        <f>IF(Tabla46[[#This Row],[ID RIESGO]]="","",IF(Tabla46[[#This Row],[SEGREGACIÓN Y AUTORIDAD DEL RESPONSABLE DEL CONTROL]]="Inadecuado",0,15))</f>
        <v>15</v>
      </c>
      <c r="V39" s="524">
        <f>IF(Tabla46[[#This Row],[ID RIESGO]]="","",IF(Tabla46[[#This Row],[PERIODICIDAD]]="No Establecida",0,15))</f>
        <v>15</v>
      </c>
      <c r="W39" s="524">
        <f>IF(Tabla46[[#This Row],[Tipo de Propósito]]="Prevenir",15,IF(Tabla46[[#This Row],[Tipo de Propósito]]="Detectar",10,0))</f>
        <v>15</v>
      </c>
      <c r="X39" s="524">
        <f>IF(Tabla46[[#This Row],[La descripción del como es:]]="Confiable",15,0)</f>
        <v>15</v>
      </c>
      <c r="Y39" s="524">
        <f>IF(Tabla46[[#This Row],[Las desviaciones se:]]="Se investigan y resuelven oportunamente",15,0)</f>
        <v>15</v>
      </c>
      <c r="Z39" s="525">
        <f>IF(Tabla46[[#This Row],[La evidencia es:]]="Completa",10,IF(Tabla46[[#This Row],[La evidencia es:]]="Incompleta",5,0))</f>
        <v>10</v>
      </c>
      <c r="AA39" s="526">
        <f>SUM(Tabla46[[#This Row],[CALF.RESPONSABLE]:[CALF.EVID]])</f>
        <v>100</v>
      </c>
      <c r="AB39" s="525" t="str">
        <f>IF(ISTEXT(Tabla46[[#This Row],[VALOR EVALUACION DISENO]]),"",IF(Tabla46[[#This Row],[VALOR EVALUACION DISENO]]&gt;96,DATOS!$AV$21,IF(Tabla46[[#This Row],[VALOR EVALUACION DISENO]]&gt;=86,DATOS!$AV$22,DATOS!$AV$23)))</f>
        <v>FUERTE</v>
      </c>
      <c r="AC39" s="486" t="s">
        <v>1708</v>
      </c>
      <c r="AD39" s="525" t="str">
        <f>IFERROR(VLOOKUP(Tabla46[[#This Row],[% DE CUMPLIMIENTO DE LA EJECUCION DEL CONTROL]],DATOS!$AS$38:$AT$40,2,0),"")</f>
        <v>FUERTE</v>
      </c>
      <c r="AE39" s="525">
        <f>IF(Tabla46[[#This Row],[RESULTADO EVALUACIÓN DEL DISEÑO DEL CONTROL]]="","",SUMIFS(DATOS!$AT$49:$AT$57,DATOS!$AR$49:$AR$57,Tabla46[[#This Row],[RESULTADO EVALUACIÓN DEL DISEÑO DEL CONTROL]],DATOS!$AS$49:$AS$57,Tabla46[[#This Row],[RESULTADO EVALUACION DE LA EJECUCION]]))</f>
        <v>100</v>
      </c>
    </row>
    <row r="40" spans="1:31" s="486" customFormat="1" ht="63.75" x14ac:dyDescent="0.2">
      <c r="A40" s="514"/>
      <c r="B40" s="515"/>
      <c r="C40" s="515"/>
      <c r="D40" s="516"/>
      <c r="E40" s="517"/>
      <c r="F40" s="519" t="s">
        <v>2060</v>
      </c>
      <c r="G40" s="520" t="str">
        <f>IFERROR(VLOOKUP(Tabla46[[#This Row],[ID RIESGO]],'1. IDENTIFICACION DEL RIESGO'!$AB$29:$AL$137,11,0),"")</f>
        <v>Procesos discplinarios, fiscales y penales por uso indebido de los alimentos de alto valor.
NUT, PI, FAM, INF</v>
      </c>
      <c r="H40" s="530" t="s">
        <v>2064</v>
      </c>
      <c r="I40" s="347" t="s">
        <v>2065</v>
      </c>
      <c r="J40" s="518" t="s">
        <v>1706</v>
      </c>
      <c r="K40" s="518" t="s">
        <v>1673</v>
      </c>
      <c r="L40" s="347" t="s">
        <v>2069</v>
      </c>
      <c r="M40" s="518" t="s">
        <v>1697</v>
      </c>
      <c r="N40" s="347" t="s">
        <v>2072</v>
      </c>
      <c r="O40" s="522" t="s">
        <v>1764</v>
      </c>
      <c r="P40" s="347" t="s">
        <v>2075</v>
      </c>
      <c r="Q40" s="522" t="s">
        <v>1769</v>
      </c>
      <c r="R40" s="347" t="s">
        <v>2078</v>
      </c>
      <c r="S40" s="522" t="s">
        <v>1701</v>
      </c>
      <c r="T40" s="523">
        <f>IF(Tabla46[[#This Row],[ID RIESGO]]="","",IF(Tabla46[[#This Row],[RESPONSABLE DEL CONTROL (CARGO)]]="",0,15))</f>
        <v>15</v>
      </c>
      <c r="U40" s="524">
        <f>IF(Tabla46[[#This Row],[ID RIESGO]]="","",IF(Tabla46[[#This Row],[SEGREGACIÓN Y AUTORIDAD DEL RESPONSABLE DEL CONTROL]]="Inadecuado",0,15))</f>
        <v>15</v>
      </c>
      <c r="V40" s="524">
        <f>IF(Tabla46[[#This Row],[ID RIESGO]]="","",IF(Tabla46[[#This Row],[PERIODICIDAD]]="No Establecida",0,15))</f>
        <v>15</v>
      </c>
      <c r="W40" s="524">
        <f>IF(Tabla46[[#This Row],[Tipo de Propósito]]="Prevenir",15,IF(Tabla46[[#This Row],[Tipo de Propósito]]="Detectar",10,0))</f>
        <v>15</v>
      </c>
      <c r="X40" s="524">
        <f>IF(Tabla46[[#This Row],[La descripción del como es:]]="Confiable",15,0)</f>
        <v>15</v>
      </c>
      <c r="Y40" s="524">
        <f>IF(Tabla46[[#This Row],[Las desviaciones se:]]="Se investigan y resuelven oportunamente",15,0)</f>
        <v>15</v>
      </c>
      <c r="Z40" s="525">
        <f>IF(Tabla46[[#This Row],[La evidencia es:]]="Completa",10,IF(Tabla46[[#This Row],[La evidencia es:]]="Incompleta",5,0))</f>
        <v>10</v>
      </c>
      <c r="AA40" s="526">
        <f>SUM(Tabla46[[#This Row],[CALF.RESPONSABLE]:[CALF.EVID]])</f>
        <v>100</v>
      </c>
      <c r="AB40" s="525" t="str">
        <f>IF(ISTEXT(Tabla46[[#This Row],[VALOR EVALUACION DISENO]]),"",IF(Tabla46[[#This Row],[VALOR EVALUACION DISENO]]&gt;96,DATOS!$AV$21,IF(Tabla46[[#This Row],[VALOR EVALUACION DISENO]]&gt;=86,DATOS!$AV$22,DATOS!$AV$23)))</f>
        <v>FUERTE</v>
      </c>
      <c r="AC40" s="486" t="s">
        <v>1708</v>
      </c>
      <c r="AD40" s="525" t="str">
        <f>IFERROR(VLOOKUP(Tabla46[[#This Row],[% DE CUMPLIMIENTO DE LA EJECUCION DEL CONTROL]],DATOS!$AS$38:$AT$40,2,0),"")</f>
        <v>FUERTE</v>
      </c>
      <c r="AE40" s="525">
        <f>IF(Tabla46[[#This Row],[RESULTADO EVALUACIÓN DEL DISEÑO DEL CONTROL]]="","",SUMIFS(DATOS!$AT$49:$AT$57,DATOS!$AR$49:$AR$57,Tabla46[[#This Row],[RESULTADO EVALUACIÓN DEL DISEÑO DEL CONTROL]],DATOS!$AS$49:$AS$57,Tabla46[[#This Row],[RESULTADO EVALUACION DE LA EJECUCION]]))</f>
        <v>100</v>
      </c>
    </row>
    <row r="41" spans="1:31" s="486" customFormat="1" ht="63.75" x14ac:dyDescent="0.2">
      <c r="A41" s="514"/>
      <c r="B41" s="515"/>
      <c r="C41" s="515"/>
      <c r="D41" s="516"/>
      <c r="E41" s="517"/>
      <c r="F41" s="519" t="s">
        <v>2060</v>
      </c>
      <c r="G41" s="520" t="str">
        <f>IFERROR(VLOOKUP(Tabla46[[#This Row],[ID RIESGO]],'1. IDENTIFICACION DEL RIESGO'!$AB$29:$AL$137,11,0),"")</f>
        <v>Procesos discplinarios, fiscales y penales por uso indebido de los alimentos de alto valor.
NUT, PI, FAM, INF</v>
      </c>
      <c r="H41" s="530" t="s">
        <v>2064</v>
      </c>
      <c r="I41" s="347" t="s">
        <v>2066</v>
      </c>
      <c r="J41" s="518" t="s">
        <v>1706</v>
      </c>
      <c r="K41" s="518" t="s">
        <v>1673</v>
      </c>
      <c r="L41" s="347" t="s">
        <v>2070</v>
      </c>
      <c r="M41" s="518" t="s">
        <v>1697</v>
      </c>
      <c r="N41" s="363" t="s">
        <v>2073</v>
      </c>
      <c r="O41" s="522" t="s">
        <v>1764</v>
      </c>
      <c r="P41" s="363" t="s">
        <v>2076</v>
      </c>
      <c r="Q41" s="522" t="s">
        <v>1769</v>
      </c>
      <c r="R41" s="347" t="s">
        <v>2079</v>
      </c>
      <c r="S41" s="522" t="s">
        <v>1701</v>
      </c>
      <c r="T41" s="523">
        <f>IF(Tabla46[[#This Row],[ID RIESGO]]="","",IF(Tabla46[[#This Row],[RESPONSABLE DEL CONTROL (CARGO)]]="",0,15))</f>
        <v>15</v>
      </c>
      <c r="U41" s="524">
        <f>IF(Tabla46[[#This Row],[ID RIESGO]]="","",IF(Tabla46[[#This Row],[SEGREGACIÓN Y AUTORIDAD DEL RESPONSABLE DEL CONTROL]]="Inadecuado",0,15))</f>
        <v>15</v>
      </c>
      <c r="V41" s="524">
        <f>IF(Tabla46[[#This Row],[ID RIESGO]]="","",IF(Tabla46[[#This Row],[PERIODICIDAD]]="No Establecida",0,15))</f>
        <v>15</v>
      </c>
      <c r="W41" s="524">
        <f>IF(Tabla46[[#This Row],[Tipo de Propósito]]="Prevenir",15,IF(Tabla46[[#This Row],[Tipo de Propósito]]="Detectar",10,0))</f>
        <v>15</v>
      </c>
      <c r="X41" s="524">
        <f>IF(Tabla46[[#This Row],[La descripción del como es:]]="Confiable",15,0)</f>
        <v>15</v>
      </c>
      <c r="Y41" s="524">
        <f>IF(Tabla46[[#This Row],[Las desviaciones se:]]="Se investigan y resuelven oportunamente",15,0)</f>
        <v>15</v>
      </c>
      <c r="Z41" s="525">
        <f>IF(Tabla46[[#This Row],[La evidencia es:]]="Completa",10,IF(Tabla46[[#This Row],[La evidencia es:]]="Incompleta",5,0))</f>
        <v>10</v>
      </c>
      <c r="AA41" s="526">
        <f>SUM(Tabla46[[#This Row],[CALF.RESPONSABLE]:[CALF.EVID]])</f>
        <v>100</v>
      </c>
      <c r="AB41" s="525" t="str">
        <f>IF(ISTEXT(Tabla46[[#This Row],[VALOR EVALUACION DISENO]]),"",IF(Tabla46[[#This Row],[VALOR EVALUACION DISENO]]&gt;96,DATOS!$AV$21,IF(Tabla46[[#This Row],[VALOR EVALUACION DISENO]]&gt;=86,DATOS!$AV$22,DATOS!$AV$23)))</f>
        <v>FUERTE</v>
      </c>
      <c r="AC41" s="486" t="s">
        <v>1708</v>
      </c>
      <c r="AD41" s="525" t="str">
        <f>IFERROR(VLOOKUP(Tabla46[[#This Row],[% DE CUMPLIMIENTO DE LA EJECUCION DEL CONTROL]],DATOS!$AS$38:$AT$40,2,0),"")</f>
        <v>FUERTE</v>
      </c>
      <c r="AE41" s="525">
        <f>IF(Tabla46[[#This Row],[RESULTADO EVALUACIÓN DEL DISEÑO DEL CONTROL]]="","",SUMIFS(DATOS!$AT$49:$AT$57,DATOS!$AR$49:$AR$57,Tabla46[[#This Row],[RESULTADO EVALUACIÓN DEL DISEÑO DEL CONTROL]],DATOS!$AS$49:$AS$57,Tabla46[[#This Row],[RESULTADO EVALUACION DE LA EJECUCION]]))</f>
        <v>100</v>
      </c>
    </row>
    <row r="42" spans="1:31" s="486" customFormat="1" ht="204" x14ac:dyDescent="0.2">
      <c r="A42" s="514"/>
      <c r="B42" s="515"/>
      <c r="C42" s="515"/>
      <c r="D42" s="516"/>
      <c r="E42" s="517"/>
      <c r="F42" s="519" t="s">
        <v>2060</v>
      </c>
      <c r="G42" s="520" t="str">
        <f>IFERROR(VLOOKUP(Tabla46[[#This Row],[ID RIESGO]],'1. IDENTIFICACION DEL RIESGO'!$AB$29:$AL$137,11,0),"")</f>
        <v>Procesos discplinarios, fiscales y penales por uso indebido de los alimentos de alto valor.
NUT, PI, FAM, INF</v>
      </c>
      <c r="H42" s="604" t="s">
        <v>2237</v>
      </c>
      <c r="I42" s="518" t="s">
        <v>2067</v>
      </c>
      <c r="J42" s="518" t="s">
        <v>1706</v>
      </c>
      <c r="K42" s="518" t="s">
        <v>1511</v>
      </c>
      <c r="L42" s="558" t="s">
        <v>2238</v>
      </c>
      <c r="M42" s="518" t="s">
        <v>1697</v>
      </c>
      <c r="N42" s="566" t="s">
        <v>2239</v>
      </c>
      <c r="O42" s="605" t="s">
        <v>1764</v>
      </c>
      <c r="P42" s="566" t="s">
        <v>2240</v>
      </c>
      <c r="Q42" s="605" t="s">
        <v>1769</v>
      </c>
      <c r="R42" s="558" t="s">
        <v>2241</v>
      </c>
      <c r="S42" s="522" t="s">
        <v>1701</v>
      </c>
      <c r="T42" s="523">
        <f>IF(Tabla46[[#This Row],[ID RIESGO]]="","",IF(Tabla46[[#This Row],[RESPONSABLE DEL CONTROL (CARGO)]]="",0,15))</f>
        <v>15</v>
      </c>
      <c r="U42" s="524">
        <f>IF(Tabla46[[#This Row],[ID RIESGO]]="","",IF(Tabla46[[#This Row],[SEGREGACIÓN Y AUTORIDAD DEL RESPONSABLE DEL CONTROL]]="Inadecuado",0,15))</f>
        <v>15</v>
      </c>
      <c r="V42" s="524">
        <f>IF(Tabla46[[#This Row],[ID RIESGO]]="","",IF(Tabla46[[#This Row],[PERIODICIDAD]]="No Establecida",0,15))</f>
        <v>15</v>
      </c>
      <c r="W42" s="524">
        <f>IF(Tabla46[[#This Row],[Tipo de Propósito]]="Prevenir",15,IF(Tabla46[[#This Row],[Tipo de Propósito]]="Detectar",10,0))</f>
        <v>15</v>
      </c>
      <c r="X42" s="524">
        <f>IF(Tabla46[[#This Row],[La descripción del como es:]]="Confiable",15,0)</f>
        <v>15</v>
      </c>
      <c r="Y42" s="524">
        <f>IF(Tabla46[[#This Row],[Las desviaciones se:]]="Se investigan y resuelven oportunamente",15,0)</f>
        <v>15</v>
      </c>
      <c r="Z42" s="525">
        <f>IF(Tabla46[[#This Row],[La evidencia es:]]="Completa",10,IF(Tabla46[[#This Row],[La evidencia es:]]="Incompleta",5,0))</f>
        <v>10</v>
      </c>
      <c r="AA42" s="526">
        <f>SUM(Tabla46[[#This Row],[CALF.RESPONSABLE]:[CALF.EVID]])</f>
        <v>100</v>
      </c>
      <c r="AB42" s="525" t="str">
        <f>IF(ISTEXT(Tabla46[[#This Row],[VALOR EVALUACION DISENO]]),"",IF(Tabla46[[#This Row],[VALOR EVALUACION DISENO]]&gt;96,DATOS!$AV$21,IF(Tabla46[[#This Row],[VALOR EVALUACION DISENO]]&gt;=86,DATOS!$AV$22,DATOS!$AV$23)))</f>
        <v>FUERTE</v>
      </c>
      <c r="AC42" s="486" t="s">
        <v>1708</v>
      </c>
      <c r="AD42" s="525" t="str">
        <f>IFERROR(VLOOKUP(Tabla46[[#This Row],[% DE CUMPLIMIENTO DE LA EJECUCION DEL CONTROL]],DATOS!$AS$38:$AT$40,2,0),"")</f>
        <v>FUERTE</v>
      </c>
      <c r="AE42" s="525">
        <f>IF(Tabla46[[#This Row],[RESULTADO EVALUACIÓN DEL DISEÑO DEL CONTROL]]="","",SUMIFS(DATOS!$AT$49:$AT$57,DATOS!$AR$49:$AR$57,Tabla46[[#This Row],[RESULTADO EVALUACIÓN DEL DISEÑO DEL CONTROL]],DATOS!$AS$49:$AS$57,Tabla46[[#This Row],[RESULTADO EVALUACION DE LA EJECUCION]]))</f>
        <v>100</v>
      </c>
    </row>
    <row r="43" spans="1:31" s="486" customFormat="1" ht="96" x14ac:dyDescent="0.2">
      <c r="A43" s="514"/>
      <c r="B43" s="515"/>
      <c r="C43" s="515"/>
      <c r="D43" s="516"/>
      <c r="E43" s="517"/>
      <c r="F43" s="519" t="s">
        <v>2104</v>
      </c>
      <c r="G43" s="520" t="str">
        <f>IFERROR(VLOOKUP(Tabla46[[#This Row],[ID RIESGO]],'1. IDENTIFICACION DEL RIESGO'!$AB$29:$AL$137,11,0),"")</f>
        <v>Posibilidad de manipulación o sustracción de información en los archivos centrales con fines particulares.</v>
      </c>
      <c r="H43" s="99" t="s">
        <v>2102</v>
      </c>
      <c r="I43" s="582" t="s">
        <v>2103</v>
      </c>
      <c r="J43" s="518" t="s">
        <v>1706</v>
      </c>
      <c r="K43" s="518" t="s">
        <v>1752</v>
      </c>
      <c r="L43" s="583" t="s">
        <v>2105</v>
      </c>
      <c r="M43" s="518" t="s">
        <v>1697</v>
      </c>
      <c r="N43" s="582" t="s">
        <v>2106</v>
      </c>
      <c r="O43" s="522" t="s">
        <v>1764</v>
      </c>
      <c r="P43" s="582" t="s">
        <v>2107</v>
      </c>
      <c r="Q43" s="522" t="s">
        <v>1769</v>
      </c>
      <c r="R43" s="347" t="s">
        <v>2108</v>
      </c>
      <c r="S43" s="522" t="s">
        <v>1701</v>
      </c>
      <c r="T43" s="523">
        <f>IF(Tabla46[[#This Row],[ID RIESGO]]="","",IF(Tabla46[[#This Row],[RESPONSABLE DEL CONTROL (CARGO)]]="",0,15))</f>
        <v>15</v>
      </c>
      <c r="U43" s="524">
        <f>IF(Tabla46[[#This Row],[ID RIESGO]]="","",IF(Tabla46[[#This Row],[SEGREGACIÓN Y AUTORIDAD DEL RESPONSABLE DEL CONTROL]]="Inadecuado",0,15))</f>
        <v>15</v>
      </c>
      <c r="V43" s="524">
        <f>IF(Tabla46[[#This Row],[ID RIESGO]]="","",IF(Tabla46[[#This Row],[PERIODICIDAD]]="No Establecida",0,15))</f>
        <v>15</v>
      </c>
      <c r="W43" s="524">
        <f>IF(Tabla46[[#This Row],[Tipo de Propósito]]="Prevenir",15,IF(Tabla46[[#This Row],[Tipo de Propósito]]="Detectar",10,0))</f>
        <v>15</v>
      </c>
      <c r="X43" s="524">
        <f>IF(Tabla46[[#This Row],[La descripción del como es:]]="Confiable",15,0)</f>
        <v>15</v>
      </c>
      <c r="Y43" s="524">
        <f>IF(Tabla46[[#This Row],[Las desviaciones se:]]="Se investigan y resuelven oportunamente",15,0)</f>
        <v>15</v>
      </c>
      <c r="Z43" s="525">
        <f>IF(Tabla46[[#This Row],[La evidencia es:]]="Completa",10,IF(Tabla46[[#This Row],[La evidencia es:]]="Incompleta",5,0))</f>
        <v>10</v>
      </c>
      <c r="AA43" s="526">
        <f>SUM(Tabla46[[#This Row],[CALF.RESPONSABLE]:[CALF.EVID]])</f>
        <v>100</v>
      </c>
      <c r="AB43" s="525" t="str">
        <f>IF(ISTEXT(Tabla46[[#This Row],[VALOR EVALUACION DISENO]]),"",IF(Tabla46[[#This Row],[VALOR EVALUACION DISENO]]&gt;96,DATOS!$AV$21,IF(Tabla46[[#This Row],[VALOR EVALUACION DISENO]]&gt;=86,DATOS!$AV$22,DATOS!$AV$23)))</f>
        <v>FUERTE</v>
      </c>
      <c r="AC43" s="486" t="s">
        <v>1708</v>
      </c>
      <c r="AD43" s="525" t="str">
        <f>IFERROR(VLOOKUP(Tabla46[[#This Row],[% DE CUMPLIMIENTO DE LA EJECUCION DEL CONTROL]],DATOS!$AS$38:$AT$40,2,0),"")</f>
        <v>FUERTE</v>
      </c>
      <c r="AE43" s="525">
        <f>IF(Tabla46[[#This Row],[RESULTADO EVALUACIÓN DEL DISEÑO DEL CONTROL]]="","",SUMIFS(DATOS!$AT$49:$AT$57,DATOS!$AR$49:$AR$57,Tabla46[[#This Row],[RESULTADO EVALUACIÓN DEL DISEÑO DEL CONTROL]],DATOS!$AS$49:$AS$57,Tabla46[[#This Row],[RESULTADO EVALUACION DE LA EJECUCION]]))</f>
        <v>100</v>
      </c>
    </row>
    <row r="44" spans="1:31" s="486" customFormat="1" ht="127.5" x14ac:dyDescent="0.2">
      <c r="A44" s="514"/>
      <c r="B44" s="515"/>
      <c r="C44" s="515"/>
      <c r="D44" s="516"/>
      <c r="E44" s="517"/>
      <c r="F44" s="519" t="s">
        <v>2118</v>
      </c>
      <c r="G44" s="520"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4" s="557" t="s">
        <v>2119</v>
      </c>
      <c r="I44" s="557" t="s">
        <v>2120</v>
      </c>
      <c r="J44" s="518" t="s">
        <v>1706</v>
      </c>
      <c r="K44" s="518" t="s">
        <v>1511</v>
      </c>
      <c r="L44" s="557" t="s">
        <v>2126</v>
      </c>
      <c r="M44" s="518" t="s">
        <v>1697</v>
      </c>
      <c r="N44" s="557" t="s">
        <v>2129</v>
      </c>
      <c r="O44" s="522" t="s">
        <v>1764</v>
      </c>
      <c r="P44" s="559" t="s">
        <v>2133</v>
      </c>
      <c r="Q44" s="522" t="s">
        <v>1769</v>
      </c>
      <c r="R44" s="557" t="s">
        <v>2229</v>
      </c>
      <c r="S44" s="522" t="s">
        <v>1701</v>
      </c>
      <c r="T44" s="523">
        <f>IF(Tabla46[[#This Row],[ID RIESGO]]="","",IF(Tabla46[[#This Row],[RESPONSABLE DEL CONTROL (CARGO)]]="",0,15))</f>
        <v>15</v>
      </c>
      <c r="U44" s="524">
        <f>IF(Tabla46[[#This Row],[ID RIESGO]]="","",IF(Tabla46[[#This Row],[SEGREGACIÓN Y AUTORIDAD DEL RESPONSABLE DEL CONTROL]]="Inadecuado",0,15))</f>
        <v>15</v>
      </c>
      <c r="V44" s="524">
        <f>IF(Tabla46[[#This Row],[ID RIESGO]]="","",IF(Tabla46[[#This Row],[PERIODICIDAD]]="No Establecida",0,15))</f>
        <v>15</v>
      </c>
      <c r="W44" s="524">
        <f>IF(Tabla46[[#This Row],[Tipo de Propósito]]="Prevenir",15,IF(Tabla46[[#This Row],[Tipo de Propósito]]="Detectar",10,0))</f>
        <v>15</v>
      </c>
      <c r="X44" s="524">
        <f>IF(Tabla46[[#This Row],[La descripción del como es:]]="Confiable",15,0)</f>
        <v>15</v>
      </c>
      <c r="Y44" s="524">
        <f>IF(Tabla46[[#This Row],[Las desviaciones se:]]="Se investigan y resuelven oportunamente",15,0)</f>
        <v>15</v>
      </c>
      <c r="Z44" s="525">
        <f>IF(Tabla46[[#This Row],[La evidencia es:]]="Completa",10,IF(Tabla46[[#This Row],[La evidencia es:]]="Incompleta",5,0))</f>
        <v>10</v>
      </c>
      <c r="AA44" s="526">
        <f>SUM(Tabla46[[#This Row],[CALF.RESPONSABLE]:[CALF.EVID]])</f>
        <v>100</v>
      </c>
      <c r="AB44" s="525" t="str">
        <f>IF(ISTEXT(Tabla46[[#This Row],[VALOR EVALUACION DISENO]]),"",IF(Tabla46[[#This Row],[VALOR EVALUACION DISENO]]&gt;96,DATOS!$AV$21,IF(Tabla46[[#This Row],[VALOR EVALUACION DISENO]]&gt;=86,DATOS!$AV$22,DATOS!$AV$23)))</f>
        <v>FUERTE</v>
      </c>
      <c r="AC44" s="486" t="s">
        <v>1708</v>
      </c>
      <c r="AD44" s="525" t="str">
        <f>IFERROR(VLOOKUP(Tabla46[[#This Row],[% DE CUMPLIMIENTO DE LA EJECUCION DEL CONTROL]],DATOS!$AS$38:$AT$40,2,0),"")</f>
        <v>FUERTE</v>
      </c>
      <c r="AE44" s="525">
        <f>IF(Tabla46[[#This Row],[RESULTADO EVALUACIÓN DEL DISEÑO DEL CONTROL]]="","",SUMIFS(DATOS!$AT$49:$AT$57,DATOS!$AR$49:$AR$57,Tabla46[[#This Row],[RESULTADO EVALUACIÓN DEL DISEÑO DEL CONTROL]],DATOS!$AS$49:$AS$57,Tabla46[[#This Row],[RESULTADO EVALUACION DE LA EJECUCION]]))</f>
        <v>100</v>
      </c>
    </row>
    <row r="45" spans="1:31" s="486" customFormat="1" ht="127.5" x14ac:dyDescent="0.2">
      <c r="A45" s="514"/>
      <c r="B45" s="515"/>
      <c r="C45" s="515"/>
      <c r="D45" s="516"/>
      <c r="E45" s="517"/>
      <c r="F45" s="519" t="s">
        <v>2118</v>
      </c>
      <c r="G45" s="520"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5" s="557" t="s">
        <v>2121</v>
      </c>
      <c r="I45" s="584" t="s">
        <v>2122</v>
      </c>
      <c r="J45" s="518" t="s">
        <v>1706</v>
      </c>
      <c r="K45" s="518" t="s">
        <v>1774</v>
      </c>
      <c r="L45" s="557" t="s">
        <v>2126</v>
      </c>
      <c r="M45" s="518" t="s">
        <v>1697</v>
      </c>
      <c r="N45" s="557" t="s">
        <v>2130</v>
      </c>
      <c r="O45" s="522" t="s">
        <v>1764</v>
      </c>
      <c r="P45" s="557" t="s">
        <v>2134</v>
      </c>
      <c r="Q45" s="522" t="s">
        <v>1769</v>
      </c>
      <c r="R45" s="557" t="s">
        <v>2137</v>
      </c>
      <c r="S45" s="522" t="s">
        <v>1701</v>
      </c>
      <c r="T45" s="523">
        <f>IF(Tabla46[[#This Row],[ID RIESGO]]="","",IF(Tabla46[[#This Row],[RESPONSABLE DEL CONTROL (CARGO)]]="",0,15))</f>
        <v>15</v>
      </c>
      <c r="U45" s="524">
        <f>IF(Tabla46[[#This Row],[ID RIESGO]]="","",IF(Tabla46[[#This Row],[SEGREGACIÓN Y AUTORIDAD DEL RESPONSABLE DEL CONTROL]]="Inadecuado",0,15))</f>
        <v>15</v>
      </c>
      <c r="V45" s="524">
        <f>IF(Tabla46[[#This Row],[ID RIESGO]]="","",IF(Tabla46[[#This Row],[PERIODICIDAD]]="No Establecida",0,15))</f>
        <v>15</v>
      </c>
      <c r="W45" s="524">
        <f>IF(Tabla46[[#This Row],[Tipo de Propósito]]="Prevenir",15,IF(Tabla46[[#This Row],[Tipo de Propósito]]="Detectar",10,0))</f>
        <v>15</v>
      </c>
      <c r="X45" s="524">
        <f>IF(Tabla46[[#This Row],[La descripción del como es:]]="Confiable",15,0)</f>
        <v>15</v>
      </c>
      <c r="Y45" s="524">
        <f>IF(Tabla46[[#This Row],[Las desviaciones se:]]="Se investigan y resuelven oportunamente",15,0)</f>
        <v>15</v>
      </c>
      <c r="Z45" s="525">
        <f>IF(Tabla46[[#This Row],[La evidencia es:]]="Completa",10,IF(Tabla46[[#This Row],[La evidencia es:]]="Incompleta",5,0))</f>
        <v>10</v>
      </c>
      <c r="AA45" s="526">
        <f>SUM(Tabla46[[#This Row],[CALF.RESPONSABLE]:[CALF.EVID]])</f>
        <v>100</v>
      </c>
      <c r="AB45" s="525" t="str">
        <f>IF(ISTEXT(Tabla46[[#This Row],[VALOR EVALUACION DISENO]]),"",IF(Tabla46[[#This Row],[VALOR EVALUACION DISENO]]&gt;96,DATOS!$AV$21,IF(Tabla46[[#This Row],[VALOR EVALUACION DISENO]]&gt;=86,DATOS!$AV$22,DATOS!$AV$23)))</f>
        <v>FUERTE</v>
      </c>
      <c r="AC45" s="486" t="s">
        <v>1708</v>
      </c>
      <c r="AD45" s="525" t="str">
        <f>IFERROR(VLOOKUP(Tabla46[[#This Row],[% DE CUMPLIMIENTO DE LA EJECUCION DEL CONTROL]],DATOS!$AS$38:$AT$40,2,0),"")</f>
        <v>FUERTE</v>
      </c>
      <c r="AE45" s="525">
        <f>IF(Tabla46[[#This Row],[RESULTADO EVALUACIÓN DEL DISEÑO DEL CONTROL]]="","",SUMIFS(DATOS!$AT$49:$AT$57,DATOS!$AR$49:$AR$57,Tabla46[[#This Row],[RESULTADO EVALUACIÓN DEL DISEÑO DEL CONTROL]],DATOS!$AS$49:$AS$57,Tabla46[[#This Row],[RESULTADO EVALUACION DE LA EJECUCION]]))</f>
        <v>100</v>
      </c>
    </row>
    <row r="46" spans="1:31" s="486" customFormat="1" ht="127.5" x14ac:dyDescent="0.2">
      <c r="A46" s="514"/>
      <c r="B46" s="515"/>
      <c r="C46" s="515"/>
      <c r="D46" s="516"/>
      <c r="E46" s="517"/>
      <c r="F46" s="519" t="s">
        <v>2118</v>
      </c>
      <c r="G46" s="520"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6" s="557" t="s">
        <v>2123</v>
      </c>
      <c r="I46" s="584" t="s">
        <v>2124</v>
      </c>
      <c r="J46" s="518" t="s">
        <v>1706</v>
      </c>
      <c r="K46" s="518" t="s">
        <v>1508</v>
      </c>
      <c r="L46" s="557" t="s">
        <v>2127</v>
      </c>
      <c r="M46" s="518" t="s">
        <v>1697</v>
      </c>
      <c r="N46" s="557" t="s">
        <v>2131</v>
      </c>
      <c r="O46" s="522" t="s">
        <v>1764</v>
      </c>
      <c r="P46" s="557" t="s">
        <v>2135</v>
      </c>
      <c r="Q46" s="522" t="s">
        <v>1769</v>
      </c>
      <c r="R46" s="557" t="s">
        <v>2138</v>
      </c>
      <c r="S46" s="522" t="s">
        <v>1701</v>
      </c>
      <c r="T46" s="523">
        <f>IF(Tabla46[[#This Row],[ID RIESGO]]="","",IF(Tabla46[[#This Row],[RESPONSABLE DEL CONTROL (CARGO)]]="",0,15))</f>
        <v>15</v>
      </c>
      <c r="U46" s="524">
        <f>IF(Tabla46[[#This Row],[ID RIESGO]]="","",IF(Tabla46[[#This Row],[SEGREGACIÓN Y AUTORIDAD DEL RESPONSABLE DEL CONTROL]]="Inadecuado",0,15))</f>
        <v>15</v>
      </c>
      <c r="V46" s="524">
        <f>IF(Tabla46[[#This Row],[ID RIESGO]]="","",IF(Tabla46[[#This Row],[PERIODICIDAD]]="No Establecida",0,15))</f>
        <v>15</v>
      </c>
      <c r="W46" s="524">
        <f>IF(Tabla46[[#This Row],[Tipo de Propósito]]="Prevenir",15,IF(Tabla46[[#This Row],[Tipo de Propósito]]="Detectar",10,0))</f>
        <v>15</v>
      </c>
      <c r="X46" s="524">
        <f>IF(Tabla46[[#This Row],[La descripción del como es:]]="Confiable",15,0)</f>
        <v>15</v>
      </c>
      <c r="Y46" s="524">
        <f>IF(Tabla46[[#This Row],[Las desviaciones se:]]="Se investigan y resuelven oportunamente",15,0)</f>
        <v>15</v>
      </c>
      <c r="Z46" s="525">
        <f>IF(Tabla46[[#This Row],[La evidencia es:]]="Completa",10,IF(Tabla46[[#This Row],[La evidencia es:]]="Incompleta",5,0))</f>
        <v>10</v>
      </c>
      <c r="AA46" s="526">
        <f>SUM(Tabla46[[#This Row],[CALF.RESPONSABLE]:[CALF.EVID]])</f>
        <v>100</v>
      </c>
      <c r="AB46" s="525" t="str">
        <f>IF(ISTEXT(Tabla46[[#This Row],[VALOR EVALUACION DISENO]]),"",IF(Tabla46[[#This Row],[VALOR EVALUACION DISENO]]&gt;96,DATOS!$AV$21,IF(Tabla46[[#This Row],[VALOR EVALUACION DISENO]]&gt;=86,DATOS!$AV$22,DATOS!$AV$23)))</f>
        <v>FUERTE</v>
      </c>
      <c r="AC46" s="486" t="s">
        <v>1708</v>
      </c>
      <c r="AD46" s="525" t="str">
        <f>IFERROR(VLOOKUP(Tabla46[[#This Row],[% DE CUMPLIMIENTO DE LA EJECUCION DEL CONTROL]],DATOS!$AS$38:$AT$40,2,0),"")</f>
        <v>FUERTE</v>
      </c>
      <c r="AE46" s="525">
        <f>IF(Tabla46[[#This Row],[RESULTADO EVALUACIÓN DEL DISEÑO DEL CONTROL]]="","",SUMIFS(DATOS!$AT$49:$AT$57,DATOS!$AR$49:$AR$57,Tabla46[[#This Row],[RESULTADO EVALUACIÓN DEL DISEÑO DEL CONTROL]],DATOS!$AS$49:$AS$57,Tabla46[[#This Row],[RESULTADO EVALUACION DE LA EJECUCION]]))</f>
        <v>100</v>
      </c>
    </row>
    <row r="47" spans="1:31" s="486" customFormat="1" ht="127.5" x14ac:dyDescent="0.2">
      <c r="A47" s="514"/>
      <c r="B47" s="515"/>
      <c r="C47" s="515"/>
      <c r="D47" s="516"/>
      <c r="E47" s="517"/>
      <c r="F47" s="519" t="s">
        <v>2118</v>
      </c>
      <c r="G47" s="520"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7" s="557" t="s">
        <v>2125</v>
      </c>
      <c r="I47" s="584" t="s">
        <v>2124</v>
      </c>
      <c r="J47" s="518" t="s">
        <v>1706</v>
      </c>
      <c r="K47" s="518" t="s">
        <v>1511</v>
      </c>
      <c r="L47" s="557" t="s">
        <v>2128</v>
      </c>
      <c r="M47" s="518" t="s">
        <v>1697</v>
      </c>
      <c r="N47" s="557" t="s">
        <v>2132</v>
      </c>
      <c r="O47" s="522" t="s">
        <v>1764</v>
      </c>
      <c r="P47" s="557" t="s">
        <v>2136</v>
      </c>
      <c r="Q47" s="522" t="s">
        <v>1769</v>
      </c>
      <c r="R47" s="557" t="s">
        <v>2139</v>
      </c>
      <c r="S47" s="522" t="s">
        <v>1701</v>
      </c>
      <c r="T47" s="523">
        <f>IF(Tabla46[[#This Row],[ID RIESGO]]="","",IF(Tabla46[[#This Row],[RESPONSABLE DEL CONTROL (CARGO)]]="",0,15))</f>
        <v>15</v>
      </c>
      <c r="U47" s="524">
        <f>IF(Tabla46[[#This Row],[ID RIESGO]]="","",IF(Tabla46[[#This Row],[SEGREGACIÓN Y AUTORIDAD DEL RESPONSABLE DEL CONTROL]]="Inadecuado",0,15))</f>
        <v>15</v>
      </c>
      <c r="V47" s="524">
        <f>IF(Tabla46[[#This Row],[ID RIESGO]]="","",IF(Tabla46[[#This Row],[PERIODICIDAD]]="No Establecida",0,15))</f>
        <v>15</v>
      </c>
      <c r="W47" s="524">
        <f>IF(Tabla46[[#This Row],[Tipo de Propósito]]="Prevenir",15,IF(Tabla46[[#This Row],[Tipo de Propósito]]="Detectar",10,0))</f>
        <v>15</v>
      </c>
      <c r="X47" s="524">
        <f>IF(Tabla46[[#This Row],[La descripción del como es:]]="Confiable",15,0)</f>
        <v>15</v>
      </c>
      <c r="Y47" s="524">
        <f>IF(Tabla46[[#This Row],[Las desviaciones se:]]="Se investigan y resuelven oportunamente",15,0)</f>
        <v>15</v>
      </c>
      <c r="Z47" s="525">
        <f>IF(Tabla46[[#This Row],[La evidencia es:]]="Completa",10,IF(Tabla46[[#This Row],[La evidencia es:]]="Incompleta",5,0))</f>
        <v>10</v>
      </c>
      <c r="AA47" s="526">
        <f>SUM(Tabla46[[#This Row],[CALF.RESPONSABLE]:[CALF.EVID]])</f>
        <v>100</v>
      </c>
      <c r="AB47" s="525" t="str">
        <f>IF(ISTEXT(Tabla46[[#This Row],[VALOR EVALUACION DISENO]]),"",IF(Tabla46[[#This Row],[VALOR EVALUACION DISENO]]&gt;96,DATOS!$AV$21,IF(Tabla46[[#This Row],[VALOR EVALUACION DISENO]]&gt;=86,DATOS!$AV$22,DATOS!$AV$23)))</f>
        <v>FUERTE</v>
      </c>
      <c r="AC47" s="486" t="s">
        <v>1708</v>
      </c>
      <c r="AD47" s="525" t="str">
        <f>IFERROR(VLOOKUP(Tabla46[[#This Row],[% DE CUMPLIMIENTO DE LA EJECUCION DEL CONTROL]],DATOS!$AS$38:$AT$40,2,0),"")</f>
        <v>FUERTE</v>
      </c>
      <c r="AE47" s="525">
        <f>IF(Tabla46[[#This Row],[RESULTADO EVALUACIÓN DEL DISEÑO DEL CONTROL]]="","",SUMIFS(DATOS!$AT$49:$AT$57,DATOS!$AR$49:$AR$57,Tabla46[[#This Row],[RESULTADO EVALUACIÓN DEL DISEÑO DEL CONTROL]],DATOS!$AS$49:$AS$57,Tabla46[[#This Row],[RESULTADO EVALUACION DE LA EJECUCION]]))</f>
        <v>100</v>
      </c>
    </row>
    <row r="48" spans="1:31" s="486" customFormat="1" ht="76.5" x14ac:dyDescent="0.2">
      <c r="A48" s="514"/>
      <c r="B48" s="515"/>
      <c r="C48" s="515"/>
      <c r="D48" s="516"/>
      <c r="E48" s="517"/>
      <c r="F48" s="519" t="s">
        <v>2158</v>
      </c>
      <c r="G48" s="520" t="str">
        <f>IFERROR(VLOOKUP(Tabla46[[#This Row],[ID RIESGO]],'1. IDENTIFICACION DEL RIESGO'!$AB$29:$AL$137,11,0),"")</f>
        <v xml:space="preserve">Alteración en SIMEI de los datos reportados de la gestión institucional del ICBF. </v>
      </c>
      <c r="H48" s="518" t="s">
        <v>2159</v>
      </c>
      <c r="I48" s="347" t="s">
        <v>2160</v>
      </c>
      <c r="J48" s="518" t="s">
        <v>1706</v>
      </c>
      <c r="K48" s="518" t="s">
        <v>1673</v>
      </c>
      <c r="L48" s="347" t="s">
        <v>2161</v>
      </c>
      <c r="M48" s="518" t="s">
        <v>1697</v>
      </c>
      <c r="N48" s="347" t="s">
        <v>2162</v>
      </c>
      <c r="O48" s="522" t="s">
        <v>1764</v>
      </c>
      <c r="P48" s="347" t="s">
        <v>2163</v>
      </c>
      <c r="Q48" s="522" t="s">
        <v>1769</v>
      </c>
      <c r="R48" s="347" t="s">
        <v>2164</v>
      </c>
      <c r="S48" s="522" t="s">
        <v>1701</v>
      </c>
      <c r="T48" s="523">
        <f>IF(Tabla46[[#This Row],[ID RIESGO]]="","",IF(Tabla46[[#This Row],[RESPONSABLE DEL CONTROL (CARGO)]]="",0,15))</f>
        <v>15</v>
      </c>
      <c r="U48" s="524">
        <f>IF(Tabla46[[#This Row],[ID RIESGO]]="","",IF(Tabla46[[#This Row],[SEGREGACIÓN Y AUTORIDAD DEL RESPONSABLE DEL CONTROL]]="Inadecuado",0,15))</f>
        <v>15</v>
      </c>
      <c r="V48" s="524">
        <f>IF(Tabla46[[#This Row],[ID RIESGO]]="","",IF(Tabla46[[#This Row],[PERIODICIDAD]]="No Establecida",0,15))</f>
        <v>15</v>
      </c>
      <c r="W48" s="524">
        <f>IF(Tabla46[[#This Row],[Tipo de Propósito]]="Prevenir",15,IF(Tabla46[[#This Row],[Tipo de Propósito]]="Detectar",10,0))</f>
        <v>15</v>
      </c>
      <c r="X48" s="524">
        <f>IF(Tabla46[[#This Row],[La descripción del como es:]]="Confiable",15,0)</f>
        <v>15</v>
      </c>
      <c r="Y48" s="524">
        <f>IF(Tabla46[[#This Row],[Las desviaciones se:]]="Se investigan y resuelven oportunamente",15,0)</f>
        <v>15</v>
      </c>
      <c r="Z48" s="525">
        <f>IF(Tabla46[[#This Row],[La evidencia es:]]="Completa",10,IF(Tabla46[[#This Row],[La evidencia es:]]="Incompleta",5,0))</f>
        <v>10</v>
      </c>
      <c r="AA48" s="526">
        <f>SUM(Tabla46[[#This Row],[CALF.RESPONSABLE]:[CALF.EVID]])</f>
        <v>100</v>
      </c>
      <c r="AB48" s="525" t="str">
        <f>IF(ISTEXT(Tabla46[[#This Row],[VALOR EVALUACION DISENO]]),"",IF(Tabla46[[#This Row],[VALOR EVALUACION DISENO]]&gt;96,DATOS!$AV$21,IF(Tabla46[[#This Row],[VALOR EVALUACION DISENO]]&gt;=86,DATOS!$AV$22,DATOS!$AV$23)))</f>
        <v>FUERTE</v>
      </c>
      <c r="AC48" s="486" t="s">
        <v>1708</v>
      </c>
      <c r="AD48" s="525" t="str">
        <f>IFERROR(VLOOKUP(Tabla46[[#This Row],[% DE CUMPLIMIENTO DE LA EJECUCION DEL CONTROL]],DATOS!$AS$38:$AT$40,2,0),"")</f>
        <v>FUERTE</v>
      </c>
      <c r="AE48" s="525">
        <f>IF(Tabla46[[#This Row],[RESULTADO EVALUACIÓN DEL DISEÑO DEL CONTROL]]="","",SUMIFS(DATOS!$AT$49:$AT$57,DATOS!$AR$49:$AR$57,Tabla46[[#This Row],[RESULTADO EVALUACIÓN DEL DISEÑO DEL CONTROL]],DATOS!$AS$49:$AS$57,Tabla46[[#This Row],[RESULTADO EVALUACION DE LA EJECUCION]]))</f>
        <v>100</v>
      </c>
    </row>
    <row r="49" spans="1:31" s="486" customFormat="1" ht="38.25" x14ac:dyDescent="0.2">
      <c r="A49" s="514"/>
      <c r="B49" s="515"/>
      <c r="C49" s="515"/>
      <c r="D49" s="516"/>
      <c r="E49" s="517"/>
      <c r="F49" s="519"/>
      <c r="G49" s="520" t="str">
        <f>IFERROR(VLOOKUP(Tabla46[[#This Row],[ID RIESGO]],'1. IDENTIFICACION DEL RIESGO'!$AB$29:$AL$137,11,0),"")</f>
        <v/>
      </c>
      <c r="I49" s="518"/>
      <c r="J49" s="518" t="s">
        <v>1706</v>
      </c>
      <c r="K49" s="518"/>
      <c r="L49" s="529"/>
      <c r="M49" s="518" t="s">
        <v>1697</v>
      </c>
      <c r="N49" s="522"/>
      <c r="O49" s="522" t="s">
        <v>1764</v>
      </c>
      <c r="P49" s="522"/>
      <c r="Q49" s="522" t="s">
        <v>1769</v>
      </c>
      <c r="R49" s="518"/>
      <c r="S49" s="522" t="s">
        <v>1701</v>
      </c>
      <c r="T49" s="523" t="str">
        <f>IF(Tabla46[[#This Row],[ID RIESGO]]="","",IF(Tabla46[[#This Row],[RESPONSABLE DEL CONTROL (CARGO)]]="",0,15))</f>
        <v/>
      </c>
      <c r="U49" s="524" t="str">
        <f>IF(Tabla46[[#This Row],[ID RIESGO]]="","",IF(Tabla46[[#This Row],[SEGREGACIÓN Y AUTORIDAD DEL RESPONSABLE DEL CONTROL]]="Inadecuado",0,15))</f>
        <v/>
      </c>
      <c r="V49" s="524" t="str">
        <f>IF(Tabla46[[#This Row],[ID RIESGO]]="","",IF(Tabla46[[#This Row],[PERIODICIDAD]]="No Establecida",0,15))</f>
        <v/>
      </c>
      <c r="W49" s="524">
        <f>IF(Tabla46[[#This Row],[Tipo de Propósito]]="Prevenir",15,IF(Tabla46[[#This Row],[Tipo de Propósito]]="Detectar",10,0))</f>
        <v>15</v>
      </c>
      <c r="X49" s="524">
        <f>IF(Tabla46[[#This Row],[La descripción del como es:]]="Confiable",15,0)</f>
        <v>15</v>
      </c>
      <c r="Y49" s="524">
        <f>IF(Tabla46[[#This Row],[Las desviaciones se:]]="Se investigan y resuelven oportunamente",15,0)</f>
        <v>15</v>
      </c>
      <c r="Z49" s="525">
        <f>IF(Tabla46[[#This Row],[La evidencia es:]]="Completa",10,IF(Tabla46[[#This Row],[La evidencia es:]]="Incompleta",5,0))</f>
        <v>10</v>
      </c>
      <c r="AA49" s="526">
        <f>SUM(Tabla46[[#This Row],[CALF.RESPONSABLE]:[CALF.EVID]])</f>
        <v>55</v>
      </c>
      <c r="AB49" s="525" t="str">
        <f>IF(ISTEXT(Tabla46[[#This Row],[VALOR EVALUACION DISENO]]),"",IF(Tabla46[[#This Row],[VALOR EVALUACION DISENO]]&gt;96,DATOS!$AV$21,IF(Tabla46[[#This Row],[VALOR EVALUACION DISENO]]&gt;=86,DATOS!$AV$22,DATOS!$AV$23)))</f>
        <v>DÉBIL</v>
      </c>
      <c r="AC49" s="486" t="s">
        <v>1708</v>
      </c>
      <c r="AD49" s="525" t="str">
        <f>IFERROR(VLOOKUP(Tabla46[[#This Row],[% DE CUMPLIMIENTO DE LA EJECUCION DEL CONTROL]],DATOS!$AS$38:$AT$40,2,0),"")</f>
        <v>FUERTE</v>
      </c>
      <c r="AE49" s="525">
        <f>IF(Tabla46[[#This Row],[RESULTADO EVALUACIÓN DEL DISEÑO DEL CONTROL]]="","",SUMIFS(DATOS!$AT$49:$AT$57,DATOS!$AR$49:$AR$57,Tabla46[[#This Row],[RESULTADO EVALUACIÓN DEL DISEÑO DEL CONTROL]],DATOS!$AS$49:$AS$57,Tabla46[[#This Row],[RESULTADO EVALUACION DE LA EJECUCION]]))</f>
        <v>0</v>
      </c>
    </row>
    <row r="50" spans="1:31" s="486" customFormat="1" ht="38.25" x14ac:dyDescent="0.2">
      <c r="A50" s="514"/>
      <c r="B50" s="515"/>
      <c r="C50" s="515"/>
      <c r="D50" s="516"/>
      <c r="E50" s="517"/>
      <c r="F50" s="519"/>
      <c r="G50" s="520" t="str">
        <f>IFERROR(VLOOKUP(Tabla46[[#This Row],[ID RIESGO]],'1. IDENTIFICACION DEL RIESGO'!$AB$29:$AL$137,11,0),"")</f>
        <v/>
      </c>
      <c r="I50" s="518"/>
      <c r="J50" s="518" t="s">
        <v>1706</v>
      </c>
      <c r="K50" s="518"/>
      <c r="L50" s="529"/>
      <c r="M50" s="518" t="s">
        <v>1697</v>
      </c>
      <c r="N50" s="522"/>
      <c r="O50" s="522" t="s">
        <v>1764</v>
      </c>
      <c r="P50" s="522"/>
      <c r="Q50" s="522" t="s">
        <v>1769</v>
      </c>
      <c r="R50" s="518"/>
      <c r="S50" s="522" t="s">
        <v>1701</v>
      </c>
      <c r="T50" s="523" t="str">
        <f>IF(Tabla46[[#This Row],[ID RIESGO]]="","",IF(Tabla46[[#This Row],[RESPONSABLE DEL CONTROL (CARGO)]]="",0,15))</f>
        <v/>
      </c>
      <c r="U50" s="524" t="str">
        <f>IF(Tabla46[[#This Row],[ID RIESGO]]="","",IF(Tabla46[[#This Row],[SEGREGACIÓN Y AUTORIDAD DEL RESPONSABLE DEL CONTROL]]="Inadecuado",0,15))</f>
        <v/>
      </c>
      <c r="V50" s="524" t="str">
        <f>IF(Tabla46[[#This Row],[ID RIESGO]]="","",IF(Tabla46[[#This Row],[PERIODICIDAD]]="No Establecida",0,15))</f>
        <v/>
      </c>
      <c r="W50" s="524">
        <f>IF(Tabla46[[#This Row],[Tipo de Propósito]]="Prevenir",15,IF(Tabla46[[#This Row],[Tipo de Propósito]]="Detectar",10,0))</f>
        <v>15</v>
      </c>
      <c r="X50" s="524">
        <f>IF(Tabla46[[#This Row],[La descripción del como es:]]="Confiable",15,0)</f>
        <v>15</v>
      </c>
      <c r="Y50" s="524">
        <f>IF(Tabla46[[#This Row],[Las desviaciones se:]]="Se investigan y resuelven oportunamente",15,0)</f>
        <v>15</v>
      </c>
      <c r="Z50" s="525">
        <f>IF(Tabla46[[#This Row],[La evidencia es:]]="Completa",10,IF(Tabla46[[#This Row],[La evidencia es:]]="Incompleta",5,0))</f>
        <v>10</v>
      </c>
      <c r="AA50" s="526">
        <f>SUM(Tabla46[[#This Row],[CALF.RESPONSABLE]:[CALF.EVID]])</f>
        <v>55</v>
      </c>
      <c r="AB50" s="525" t="str">
        <f>IF(ISTEXT(Tabla46[[#This Row],[VALOR EVALUACION DISENO]]),"",IF(Tabla46[[#This Row],[VALOR EVALUACION DISENO]]&gt;96,DATOS!$AV$21,IF(Tabla46[[#This Row],[VALOR EVALUACION DISENO]]&gt;=86,DATOS!$AV$22,DATOS!$AV$23)))</f>
        <v>DÉBIL</v>
      </c>
      <c r="AC50" s="486" t="s">
        <v>1708</v>
      </c>
      <c r="AD50" s="525" t="str">
        <f>IFERROR(VLOOKUP(Tabla46[[#This Row],[% DE CUMPLIMIENTO DE LA EJECUCION DEL CONTROL]],DATOS!$AS$38:$AT$40,2,0),"")</f>
        <v>FUERTE</v>
      </c>
      <c r="AE50" s="525">
        <f>IF(Tabla46[[#This Row],[RESULTADO EVALUACIÓN DEL DISEÑO DEL CONTROL]]="","",SUMIFS(DATOS!$AT$49:$AT$57,DATOS!$AR$49:$AR$57,Tabla46[[#This Row],[RESULTADO EVALUACIÓN DEL DISEÑO DEL CONTROL]],DATOS!$AS$49:$AS$57,Tabla46[[#This Row],[RESULTADO EVALUACION DE LA EJECUCION]]))</f>
        <v>0</v>
      </c>
    </row>
    <row r="51" spans="1:31" s="486" customFormat="1" ht="38.25" x14ac:dyDescent="0.2">
      <c r="A51" s="514"/>
      <c r="B51" s="515"/>
      <c r="C51" s="515"/>
      <c r="D51" s="516"/>
      <c r="E51" s="517"/>
      <c r="F51" s="519"/>
      <c r="G51" s="520" t="str">
        <f>IFERROR(VLOOKUP(Tabla46[[#This Row],[ID RIESGO]],'1. IDENTIFICACION DEL RIESGO'!$AB$29:$AL$137,11,0),"")</f>
        <v/>
      </c>
      <c r="I51" s="518"/>
      <c r="J51" s="518" t="s">
        <v>1706</v>
      </c>
      <c r="K51" s="518"/>
      <c r="L51" s="529"/>
      <c r="M51" s="518" t="s">
        <v>1697</v>
      </c>
      <c r="N51" s="522"/>
      <c r="O51" s="522" t="s">
        <v>1764</v>
      </c>
      <c r="P51" s="522"/>
      <c r="Q51" s="522" t="s">
        <v>1769</v>
      </c>
      <c r="R51" s="518"/>
      <c r="S51" s="522" t="s">
        <v>1701</v>
      </c>
      <c r="T51" s="523" t="str">
        <f>IF(Tabla46[[#This Row],[ID RIESGO]]="","",IF(Tabla46[[#This Row],[RESPONSABLE DEL CONTROL (CARGO)]]="",0,15))</f>
        <v/>
      </c>
      <c r="U51" s="524" t="str">
        <f>IF(Tabla46[[#This Row],[ID RIESGO]]="","",IF(Tabla46[[#This Row],[SEGREGACIÓN Y AUTORIDAD DEL RESPONSABLE DEL CONTROL]]="Inadecuado",0,15))</f>
        <v/>
      </c>
      <c r="V51" s="524" t="str">
        <f>IF(Tabla46[[#This Row],[ID RIESGO]]="","",IF(Tabla46[[#This Row],[PERIODICIDAD]]="No Establecida",0,15))</f>
        <v/>
      </c>
      <c r="W51" s="524">
        <f>IF(Tabla46[[#This Row],[Tipo de Propósito]]="Prevenir",15,IF(Tabla46[[#This Row],[Tipo de Propósito]]="Detectar",10,0))</f>
        <v>15</v>
      </c>
      <c r="X51" s="524">
        <f>IF(Tabla46[[#This Row],[La descripción del como es:]]="Confiable",15,0)</f>
        <v>15</v>
      </c>
      <c r="Y51" s="524">
        <f>IF(Tabla46[[#This Row],[Las desviaciones se:]]="Se investigan y resuelven oportunamente",15,0)</f>
        <v>15</v>
      </c>
      <c r="Z51" s="525">
        <f>IF(Tabla46[[#This Row],[La evidencia es:]]="Completa",10,IF(Tabla46[[#This Row],[La evidencia es:]]="Incompleta",5,0))</f>
        <v>10</v>
      </c>
      <c r="AA51" s="526">
        <f>SUM(Tabla46[[#This Row],[CALF.RESPONSABLE]:[CALF.EVID]])</f>
        <v>55</v>
      </c>
      <c r="AB51" s="525" t="str">
        <f>IF(ISTEXT(Tabla46[[#This Row],[VALOR EVALUACION DISENO]]),"",IF(Tabla46[[#This Row],[VALOR EVALUACION DISENO]]&gt;96,DATOS!$AV$21,IF(Tabla46[[#This Row],[VALOR EVALUACION DISENO]]&gt;=86,DATOS!$AV$22,DATOS!$AV$23)))</f>
        <v>DÉBIL</v>
      </c>
      <c r="AC51" s="486" t="s">
        <v>1708</v>
      </c>
      <c r="AD51" s="525" t="str">
        <f>IFERROR(VLOOKUP(Tabla46[[#This Row],[% DE CUMPLIMIENTO DE LA EJECUCION DEL CONTROL]],DATOS!$AS$38:$AT$40,2,0),"")</f>
        <v>FUERTE</v>
      </c>
      <c r="AE51" s="525">
        <f>IF(Tabla46[[#This Row],[RESULTADO EVALUACIÓN DEL DISEÑO DEL CONTROL]]="","",SUMIFS(DATOS!$AT$49:$AT$57,DATOS!$AR$49:$AR$57,Tabla46[[#This Row],[RESULTADO EVALUACIÓN DEL DISEÑO DEL CONTROL]],DATOS!$AS$49:$AS$57,Tabla46[[#This Row],[RESULTADO EVALUACION DE LA EJECUCION]]))</f>
        <v>0</v>
      </c>
    </row>
    <row r="52" spans="1:31" s="486" customFormat="1" ht="38.25" x14ac:dyDescent="0.2">
      <c r="A52" s="514"/>
      <c r="B52" s="515"/>
      <c r="C52" s="515"/>
      <c r="D52" s="516"/>
      <c r="E52" s="517"/>
      <c r="F52" s="519"/>
      <c r="G52" s="520" t="str">
        <f>IFERROR(VLOOKUP(Tabla46[[#This Row],[ID RIESGO]],'1. IDENTIFICACION DEL RIESGO'!$AB$29:$AL$137,11,0),"")</f>
        <v/>
      </c>
      <c r="I52" s="518"/>
      <c r="J52" s="518" t="s">
        <v>1706</v>
      </c>
      <c r="K52" s="518"/>
      <c r="L52" s="529"/>
      <c r="M52" s="518" t="s">
        <v>1697</v>
      </c>
      <c r="N52" s="522"/>
      <c r="O52" s="522" t="s">
        <v>1764</v>
      </c>
      <c r="P52" s="522"/>
      <c r="Q52" s="522" t="s">
        <v>1769</v>
      </c>
      <c r="R52" s="518"/>
      <c r="S52" s="522" t="s">
        <v>1701</v>
      </c>
      <c r="T52" s="523" t="str">
        <f>IF(Tabla46[[#This Row],[ID RIESGO]]="","",IF(Tabla46[[#This Row],[RESPONSABLE DEL CONTROL (CARGO)]]="",0,15))</f>
        <v/>
      </c>
      <c r="U52" s="524" t="str">
        <f>IF(Tabla46[[#This Row],[ID RIESGO]]="","",IF(Tabla46[[#This Row],[SEGREGACIÓN Y AUTORIDAD DEL RESPONSABLE DEL CONTROL]]="Inadecuado",0,15))</f>
        <v/>
      </c>
      <c r="V52" s="524" t="str">
        <f>IF(Tabla46[[#This Row],[ID RIESGO]]="","",IF(Tabla46[[#This Row],[PERIODICIDAD]]="No Establecida",0,15))</f>
        <v/>
      </c>
      <c r="W52" s="524">
        <f>IF(Tabla46[[#This Row],[Tipo de Propósito]]="Prevenir",15,IF(Tabla46[[#This Row],[Tipo de Propósito]]="Detectar",10,0))</f>
        <v>15</v>
      </c>
      <c r="X52" s="524">
        <f>IF(Tabla46[[#This Row],[La descripción del como es:]]="Confiable",15,0)</f>
        <v>15</v>
      </c>
      <c r="Y52" s="524">
        <f>IF(Tabla46[[#This Row],[Las desviaciones se:]]="Se investigan y resuelven oportunamente",15,0)</f>
        <v>15</v>
      </c>
      <c r="Z52" s="525">
        <f>IF(Tabla46[[#This Row],[La evidencia es:]]="Completa",10,IF(Tabla46[[#This Row],[La evidencia es:]]="Incompleta",5,0))</f>
        <v>10</v>
      </c>
      <c r="AA52" s="526">
        <f>SUM(Tabla46[[#This Row],[CALF.RESPONSABLE]:[CALF.EVID]])</f>
        <v>55</v>
      </c>
      <c r="AB52" s="525" t="str">
        <f>IF(ISTEXT(Tabla46[[#This Row],[VALOR EVALUACION DISENO]]),"",IF(Tabla46[[#This Row],[VALOR EVALUACION DISENO]]&gt;96,DATOS!$AV$21,IF(Tabla46[[#This Row],[VALOR EVALUACION DISENO]]&gt;=86,DATOS!$AV$22,DATOS!$AV$23)))</f>
        <v>DÉBIL</v>
      </c>
      <c r="AC52" s="486" t="s">
        <v>1708</v>
      </c>
      <c r="AD52" s="525" t="str">
        <f>IFERROR(VLOOKUP(Tabla46[[#This Row],[% DE CUMPLIMIENTO DE LA EJECUCION DEL CONTROL]],DATOS!$AS$38:$AT$40,2,0),"")</f>
        <v>FUERTE</v>
      </c>
      <c r="AE52" s="525">
        <f>IF(Tabla46[[#This Row],[RESULTADO EVALUACIÓN DEL DISEÑO DEL CONTROL]]="","",SUMIFS(DATOS!$AT$49:$AT$57,DATOS!$AR$49:$AR$57,Tabla46[[#This Row],[RESULTADO EVALUACIÓN DEL DISEÑO DEL CONTROL]],DATOS!$AS$49:$AS$57,Tabla46[[#This Row],[RESULTADO EVALUACION DE LA EJECUCION]]))</f>
        <v>0</v>
      </c>
    </row>
    <row r="53" spans="1:31" s="486" customFormat="1" ht="38.25" x14ac:dyDescent="0.2">
      <c r="A53" s="514"/>
      <c r="B53" s="515"/>
      <c r="C53" s="515"/>
      <c r="D53" s="516"/>
      <c r="E53" s="517"/>
      <c r="F53" s="519"/>
      <c r="G53" s="520" t="str">
        <f>IFERROR(VLOOKUP(Tabla46[[#This Row],[ID RIESGO]],'1. IDENTIFICACION DEL RIESGO'!$AB$29:$AL$137,11,0),"")</f>
        <v/>
      </c>
      <c r="I53" s="518"/>
      <c r="J53" s="518" t="s">
        <v>1706</v>
      </c>
      <c r="K53" s="518"/>
      <c r="L53" s="529"/>
      <c r="M53" s="518" t="s">
        <v>1697</v>
      </c>
      <c r="N53" s="522"/>
      <c r="O53" s="522" t="s">
        <v>1764</v>
      </c>
      <c r="P53" s="522"/>
      <c r="Q53" s="522" t="s">
        <v>1769</v>
      </c>
      <c r="R53" s="518"/>
      <c r="S53" s="522" t="s">
        <v>1701</v>
      </c>
      <c r="T53" s="523" t="str">
        <f>IF(Tabla46[[#This Row],[ID RIESGO]]="","",IF(Tabla46[[#This Row],[RESPONSABLE DEL CONTROL (CARGO)]]="",0,15))</f>
        <v/>
      </c>
      <c r="U53" s="524" t="str">
        <f>IF(Tabla46[[#This Row],[ID RIESGO]]="","",IF(Tabla46[[#This Row],[SEGREGACIÓN Y AUTORIDAD DEL RESPONSABLE DEL CONTROL]]="Inadecuado",0,15))</f>
        <v/>
      </c>
      <c r="V53" s="524" t="str">
        <f>IF(Tabla46[[#This Row],[ID RIESGO]]="","",IF(Tabla46[[#This Row],[PERIODICIDAD]]="No Establecida",0,15))</f>
        <v/>
      </c>
      <c r="W53" s="524">
        <f>IF(Tabla46[[#This Row],[Tipo de Propósito]]="Prevenir",15,IF(Tabla46[[#This Row],[Tipo de Propósito]]="Detectar",10,0))</f>
        <v>15</v>
      </c>
      <c r="X53" s="524">
        <f>IF(Tabla46[[#This Row],[La descripción del como es:]]="Confiable",15,0)</f>
        <v>15</v>
      </c>
      <c r="Y53" s="524">
        <f>IF(Tabla46[[#This Row],[Las desviaciones se:]]="Se investigan y resuelven oportunamente",15,0)</f>
        <v>15</v>
      </c>
      <c r="Z53" s="525">
        <f>IF(Tabla46[[#This Row],[La evidencia es:]]="Completa",10,IF(Tabla46[[#This Row],[La evidencia es:]]="Incompleta",5,0))</f>
        <v>10</v>
      </c>
      <c r="AA53" s="526">
        <f>SUM(Tabla46[[#This Row],[CALF.RESPONSABLE]:[CALF.EVID]])</f>
        <v>55</v>
      </c>
      <c r="AB53" s="525" t="str">
        <f>IF(ISTEXT(Tabla46[[#This Row],[VALOR EVALUACION DISENO]]),"",IF(Tabla46[[#This Row],[VALOR EVALUACION DISENO]]&gt;96,DATOS!$AV$21,IF(Tabla46[[#This Row],[VALOR EVALUACION DISENO]]&gt;=86,DATOS!$AV$22,DATOS!$AV$23)))</f>
        <v>DÉBIL</v>
      </c>
      <c r="AC53" s="486" t="s">
        <v>1708</v>
      </c>
      <c r="AD53" s="525" t="str">
        <f>IFERROR(VLOOKUP(Tabla46[[#This Row],[% DE CUMPLIMIENTO DE LA EJECUCION DEL CONTROL]],DATOS!$AS$38:$AT$40,2,0),"")</f>
        <v>FUERTE</v>
      </c>
      <c r="AE53" s="525">
        <f>IF(Tabla46[[#This Row],[RESULTADO EVALUACIÓN DEL DISEÑO DEL CONTROL]]="","",SUMIFS(DATOS!$AT$49:$AT$57,DATOS!$AR$49:$AR$57,Tabla46[[#This Row],[RESULTADO EVALUACIÓN DEL DISEÑO DEL CONTROL]],DATOS!$AS$49:$AS$57,Tabla46[[#This Row],[RESULTADO EVALUACION DE LA EJECUCION]]))</f>
        <v>0</v>
      </c>
    </row>
    <row r="54" spans="1:31" s="486" customFormat="1" ht="38.25" x14ac:dyDescent="0.2">
      <c r="A54" s="514"/>
      <c r="B54" s="515"/>
      <c r="C54" s="515"/>
      <c r="D54" s="516"/>
      <c r="E54" s="517"/>
      <c r="F54" s="519"/>
      <c r="G54" s="520" t="str">
        <f>IFERROR(VLOOKUP(Tabla46[[#This Row],[ID RIESGO]],'1. IDENTIFICACION DEL RIESGO'!$AB$29:$AL$137,11,0),"")</f>
        <v/>
      </c>
      <c r="I54" s="518"/>
      <c r="J54" s="518" t="s">
        <v>1706</v>
      </c>
      <c r="K54" s="518"/>
      <c r="L54" s="529"/>
      <c r="M54" s="518" t="s">
        <v>1697</v>
      </c>
      <c r="N54" s="522"/>
      <c r="O54" s="522" t="s">
        <v>1764</v>
      </c>
      <c r="P54" s="522"/>
      <c r="Q54" s="522" t="s">
        <v>1769</v>
      </c>
      <c r="R54" s="518"/>
      <c r="S54" s="522" t="s">
        <v>1701</v>
      </c>
      <c r="T54" s="523" t="str">
        <f>IF(Tabla46[[#This Row],[ID RIESGO]]="","",IF(Tabla46[[#This Row],[RESPONSABLE DEL CONTROL (CARGO)]]="",0,15))</f>
        <v/>
      </c>
      <c r="U54" s="524" t="str">
        <f>IF(Tabla46[[#This Row],[ID RIESGO]]="","",IF(Tabla46[[#This Row],[SEGREGACIÓN Y AUTORIDAD DEL RESPONSABLE DEL CONTROL]]="Inadecuado",0,15))</f>
        <v/>
      </c>
      <c r="V54" s="524" t="str">
        <f>IF(Tabla46[[#This Row],[ID RIESGO]]="","",IF(Tabla46[[#This Row],[PERIODICIDAD]]="No Establecida",0,15))</f>
        <v/>
      </c>
      <c r="W54" s="524">
        <f>IF(Tabla46[[#This Row],[Tipo de Propósito]]="Prevenir",15,IF(Tabla46[[#This Row],[Tipo de Propósito]]="Detectar",10,0))</f>
        <v>15</v>
      </c>
      <c r="X54" s="524">
        <f>IF(Tabla46[[#This Row],[La descripción del como es:]]="Confiable",15,0)</f>
        <v>15</v>
      </c>
      <c r="Y54" s="524">
        <f>IF(Tabla46[[#This Row],[Las desviaciones se:]]="Se investigan y resuelven oportunamente",15,0)</f>
        <v>15</v>
      </c>
      <c r="Z54" s="525">
        <f>IF(Tabla46[[#This Row],[La evidencia es:]]="Completa",10,IF(Tabla46[[#This Row],[La evidencia es:]]="Incompleta",5,0))</f>
        <v>10</v>
      </c>
      <c r="AA54" s="526">
        <f>SUM(Tabla46[[#This Row],[CALF.RESPONSABLE]:[CALF.EVID]])</f>
        <v>55</v>
      </c>
      <c r="AB54" s="525" t="str">
        <f>IF(ISTEXT(Tabla46[[#This Row],[VALOR EVALUACION DISENO]]),"",IF(Tabla46[[#This Row],[VALOR EVALUACION DISENO]]&gt;96,DATOS!$AV$21,IF(Tabla46[[#This Row],[VALOR EVALUACION DISENO]]&gt;=86,DATOS!$AV$22,DATOS!$AV$23)))</f>
        <v>DÉBIL</v>
      </c>
      <c r="AC54" s="486" t="s">
        <v>1708</v>
      </c>
      <c r="AD54" s="525" t="str">
        <f>IFERROR(VLOOKUP(Tabla46[[#This Row],[% DE CUMPLIMIENTO DE LA EJECUCION DEL CONTROL]],DATOS!$AS$38:$AT$40,2,0),"")</f>
        <v>FUERTE</v>
      </c>
      <c r="AE54" s="525">
        <f>IF(Tabla46[[#This Row],[RESULTADO EVALUACIÓN DEL DISEÑO DEL CONTROL]]="","",SUMIFS(DATOS!$AT$49:$AT$57,DATOS!$AR$49:$AR$57,Tabla46[[#This Row],[RESULTADO EVALUACIÓN DEL DISEÑO DEL CONTROL]],DATOS!$AS$49:$AS$57,Tabla46[[#This Row],[RESULTADO EVALUACION DE LA EJECUCION]]))</f>
        <v>0</v>
      </c>
    </row>
    <row r="55" spans="1:31" s="486" customFormat="1" ht="38.25" x14ac:dyDescent="0.2">
      <c r="A55" s="514"/>
      <c r="B55" s="515"/>
      <c r="C55" s="515"/>
      <c r="D55" s="516"/>
      <c r="E55" s="517"/>
      <c r="F55" s="519"/>
      <c r="G55" s="520" t="str">
        <f>IFERROR(VLOOKUP(Tabla46[[#This Row],[ID RIESGO]],'1. IDENTIFICACION DEL RIESGO'!$AB$29:$AL$137,11,0),"")</f>
        <v/>
      </c>
      <c r="I55" s="518"/>
      <c r="J55" s="518" t="s">
        <v>1706</v>
      </c>
      <c r="K55" s="518"/>
      <c r="L55" s="529"/>
      <c r="M55" s="518" t="s">
        <v>1697</v>
      </c>
      <c r="N55" s="522"/>
      <c r="O55" s="522" t="s">
        <v>1764</v>
      </c>
      <c r="P55" s="522"/>
      <c r="Q55" s="522" t="s">
        <v>1769</v>
      </c>
      <c r="R55" s="518"/>
      <c r="S55" s="522" t="s">
        <v>1701</v>
      </c>
      <c r="T55" s="523" t="str">
        <f>IF(Tabla46[[#This Row],[ID RIESGO]]="","",IF(Tabla46[[#This Row],[RESPONSABLE DEL CONTROL (CARGO)]]="",0,15))</f>
        <v/>
      </c>
      <c r="U55" s="524" t="str">
        <f>IF(Tabla46[[#This Row],[ID RIESGO]]="","",IF(Tabla46[[#This Row],[SEGREGACIÓN Y AUTORIDAD DEL RESPONSABLE DEL CONTROL]]="Inadecuado",0,15))</f>
        <v/>
      </c>
      <c r="V55" s="524" t="str">
        <f>IF(Tabla46[[#This Row],[ID RIESGO]]="","",IF(Tabla46[[#This Row],[PERIODICIDAD]]="No Establecida",0,15))</f>
        <v/>
      </c>
      <c r="W55" s="524">
        <f>IF(Tabla46[[#This Row],[Tipo de Propósito]]="Prevenir",15,IF(Tabla46[[#This Row],[Tipo de Propósito]]="Detectar",10,0))</f>
        <v>15</v>
      </c>
      <c r="X55" s="524">
        <f>IF(Tabla46[[#This Row],[La descripción del como es:]]="Confiable",15,0)</f>
        <v>15</v>
      </c>
      <c r="Y55" s="524">
        <f>IF(Tabla46[[#This Row],[Las desviaciones se:]]="Se investigan y resuelven oportunamente",15,0)</f>
        <v>15</v>
      </c>
      <c r="Z55" s="525">
        <f>IF(Tabla46[[#This Row],[La evidencia es:]]="Completa",10,IF(Tabla46[[#This Row],[La evidencia es:]]="Incompleta",5,0))</f>
        <v>10</v>
      </c>
      <c r="AA55" s="526">
        <f>SUM(Tabla46[[#This Row],[CALF.RESPONSABLE]:[CALF.EVID]])</f>
        <v>55</v>
      </c>
      <c r="AB55" s="525" t="str">
        <f>IF(ISTEXT(Tabla46[[#This Row],[VALOR EVALUACION DISENO]]),"",IF(Tabla46[[#This Row],[VALOR EVALUACION DISENO]]&gt;96,DATOS!$AV$21,IF(Tabla46[[#This Row],[VALOR EVALUACION DISENO]]&gt;=86,DATOS!$AV$22,DATOS!$AV$23)))</f>
        <v>DÉBIL</v>
      </c>
      <c r="AC55" s="486" t="s">
        <v>1708</v>
      </c>
      <c r="AD55" s="525" t="str">
        <f>IFERROR(VLOOKUP(Tabla46[[#This Row],[% DE CUMPLIMIENTO DE LA EJECUCION DEL CONTROL]],DATOS!$AS$38:$AT$40,2,0),"")</f>
        <v>FUERTE</v>
      </c>
      <c r="AE55" s="525">
        <f>IF(Tabla46[[#This Row],[RESULTADO EVALUACIÓN DEL DISEÑO DEL CONTROL]]="","",SUMIFS(DATOS!$AT$49:$AT$57,DATOS!$AR$49:$AR$57,Tabla46[[#This Row],[RESULTADO EVALUACIÓN DEL DISEÑO DEL CONTROL]],DATOS!$AS$49:$AS$57,Tabla46[[#This Row],[RESULTADO EVALUACION DE LA EJECUCION]]))</f>
        <v>0</v>
      </c>
    </row>
    <row r="56" spans="1:31" s="486" customFormat="1" ht="38.25" x14ac:dyDescent="0.2">
      <c r="A56" s="514"/>
      <c r="B56" s="515"/>
      <c r="C56" s="515"/>
      <c r="D56" s="516"/>
      <c r="E56" s="517"/>
      <c r="F56" s="519"/>
      <c r="G56" s="520" t="str">
        <f>IFERROR(VLOOKUP(Tabla46[[#This Row],[ID RIESGO]],'1. IDENTIFICACION DEL RIESGO'!$AB$29:$AL$137,11,0),"")</f>
        <v/>
      </c>
      <c r="I56" s="518"/>
      <c r="J56" s="518" t="s">
        <v>1706</v>
      </c>
      <c r="K56" s="518"/>
      <c r="L56" s="529"/>
      <c r="M56" s="518" t="s">
        <v>1697</v>
      </c>
      <c r="N56" s="522"/>
      <c r="O56" s="522" t="s">
        <v>1764</v>
      </c>
      <c r="P56" s="522"/>
      <c r="Q56" s="522" t="s">
        <v>1769</v>
      </c>
      <c r="R56" s="518"/>
      <c r="S56" s="522" t="s">
        <v>1701</v>
      </c>
      <c r="T56" s="523" t="str">
        <f>IF(Tabla46[[#This Row],[ID RIESGO]]="","",IF(Tabla46[[#This Row],[RESPONSABLE DEL CONTROL (CARGO)]]="",0,15))</f>
        <v/>
      </c>
      <c r="U56" s="524" t="str">
        <f>IF(Tabla46[[#This Row],[ID RIESGO]]="","",IF(Tabla46[[#This Row],[SEGREGACIÓN Y AUTORIDAD DEL RESPONSABLE DEL CONTROL]]="Inadecuado",0,15))</f>
        <v/>
      </c>
      <c r="V56" s="524" t="str">
        <f>IF(Tabla46[[#This Row],[ID RIESGO]]="","",IF(Tabla46[[#This Row],[PERIODICIDAD]]="No Establecida",0,15))</f>
        <v/>
      </c>
      <c r="W56" s="524">
        <f>IF(Tabla46[[#This Row],[Tipo de Propósito]]="Prevenir",15,IF(Tabla46[[#This Row],[Tipo de Propósito]]="Detectar",10,0))</f>
        <v>15</v>
      </c>
      <c r="X56" s="524">
        <f>IF(Tabla46[[#This Row],[La descripción del como es:]]="Confiable",15,0)</f>
        <v>15</v>
      </c>
      <c r="Y56" s="524">
        <f>IF(Tabla46[[#This Row],[Las desviaciones se:]]="Se investigan y resuelven oportunamente",15,0)</f>
        <v>15</v>
      </c>
      <c r="Z56" s="525">
        <f>IF(Tabla46[[#This Row],[La evidencia es:]]="Completa",10,IF(Tabla46[[#This Row],[La evidencia es:]]="Incompleta",5,0))</f>
        <v>10</v>
      </c>
      <c r="AA56" s="526">
        <f>SUM(Tabla46[[#This Row],[CALF.RESPONSABLE]:[CALF.EVID]])</f>
        <v>55</v>
      </c>
      <c r="AB56" s="525" t="str">
        <f>IF(ISTEXT(Tabla46[[#This Row],[VALOR EVALUACION DISENO]]),"",IF(Tabla46[[#This Row],[VALOR EVALUACION DISENO]]&gt;96,DATOS!$AV$21,IF(Tabla46[[#This Row],[VALOR EVALUACION DISENO]]&gt;=86,DATOS!$AV$22,DATOS!$AV$23)))</f>
        <v>DÉBIL</v>
      </c>
      <c r="AC56" s="486" t="s">
        <v>1708</v>
      </c>
      <c r="AD56" s="525" t="str">
        <f>IFERROR(VLOOKUP(Tabla46[[#This Row],[% DE CUMPLIMIENTO DE LA EJECUCION DEL CONTROL]],DATOS!$AS$38:$AT$40,2,0),"")</f>
        <v>FUERTE</v>
      </c>
      <c r="AE56" s="525">
        <f>IF(Tabla46[[#This Row],[RESULTADO EVALUACIÓN DEL DISEÑO DEL CONTROL]]="","",SUMIFS(DATOS!$AT$49:$AT$57,DATOS!$AR$49:$AR$57,Tabla46[[#This Row],[RESULTADO EVALUACIÓN DEL DISEÑO DEL CONTROL]],DATOS!$AS$49:$AS$57,Tabla46[[#This Row],[RESULTADO EVALUACION DE LA EJECUCION]]))</f>
        <v>0</v>
      </c>
    </row>
    <row r="57" spans="1:31" s="486" customFormat="1" ht="38.25" x14ac:dyDescent="0.2">
      <c r="A57" s="514"/>
      <c r="B57" s="515"/>
      <c r="C57" s="515"/>
      <c r="D57" s="516"/>
      <c r="E57" s="517"/>
      <c r="F57" s="519"/>
      <c r="G57" s="520" t="str">
        <f>IFERROR(VLOOKUP(Tabla46[[#This Row],[ID RIESGO]],'1. IDENTIFICACION DEL RIESGO'!$AB$29:$AL$137,11,0),"")</f>
        <v/>
      </c>
      <c r="I57" s="518"/>
      <c r="J57" s="518" t="s">
        <v>1706</v>
      </c>
      <c r="K57" s="518"/>
      <c r="L57" s="529"/>
      <c r="M57" s="518" t="s">
        <v>1697</v>
      </c>
      <c r="N57" s="522"/>
      <c r="O57" s="522" t="s">
        <v>1764</v>
      </c>
      <c r="P57" s="522"/>
      <c r="Q57" s="522" t="s">
        <v>1769</v>
      </c>
      <c r="R57" s="518"/>
      <c r="S57" s="522" t="s">
        <v>1701</v>
      </c>
      <c r="T57" s="523" t="str">
        <f>IF(Tabla46[[#This Row],[ID RIESGO]]="","",IF(Tabla46[[#This Row],[RESPONSABLE DEL CONTROL (CARGO)]]="",0,15))</f>
        <v/>
      </c>
      <c r="U57" s="524" t="str">
        <f>IF(Tabla46[[#This Row],[ID RIESGO]]="","",IF(Tabla46[[#This Row],[SEGREGACIÓN Y AUTORIDAD DEL RESPONSABLE DEL CONTROL]]="Inadecuado",0,15))</f>
        <v/>
      </c>
      <c r="V57" s="524" t="str">
        <f>IF(Tabla46[[#This Row],[ID RIESGO]]="","",IF(Tabla46[[#This Row],[PERIODICIDAD]]="No Establecida",0,15))</f>
        <v/>
      </c>
      <c r="W57" s="524">
        <f>IF(Tabla46[[#This Row],[Tipo de Propósito]]="Prevenir",15,IF(Tabla46[[#This Row],[Tipo de Propósito]]="Detectar",10,0))</f>
        <v>15</v>
      </c>
      <c r="X57" s="524">
        <f>IF(Tabla46[[#This Row],[La descripción del como es:]]="Confiable",15,0)</f>
        <v>15</v>
      </c>
      <c r="Y57" s="524">
        <f>IF(Tabla46[[#This Row],[Las desviaciones se:]]="Se investigan y resuelven oportunamente",15,0)</f>
        <v>15</v>
      </c>
      <c r="Z57" s="525">
        <f>IF(Tabla46[[#This Row],[La evidencia es:]]="Completa",10,IF(Tabla46[[#This Row],[La evidencia es:]]="Incompleta",5,0))</f>
        <v>10</v>
      </c>
      <c r="AA57" s="526">
        <f>SUM(Tabla46[[#This Row],[CALF.RESPONSABLE]:[CALF.EVID]])</f>
        <v>55</v>
      </c>
      <c r="AB57" s="525" t="str">
        <f>IF(ISTEXT(Tabla46[[#This Row],[VALOR EVALUACION DISENO]]),"",IF(Tabla46[[#This Row],[VALOR EVALUACION DISENO]]&gt;96,DATOS!$AV$21,IF(Tabla46[[#This Row],[VALOR EVALUACION DISENO]]&gt;=86,DATOS!$AV$22,DATOS!$AV$23)))</f>
        <v>DÉBIL</v>
      </c>
      <c r="AC57" s="486" t="s">
        <v>1708</v>
      </c>
      <c r="AD57" s="525" t="str">
        <f>IFERROR(VLOOKUP(Tabla46[[#This Row],[% DE CUMPLIMIENTO DE LA EJECUCION DEL CONTROL]],DATOS!$AS$38:$AT$40,2,0),"")</f>
        <v>FUERTE</v>
      </c>
      <c r="AE57" s="525">
        <f>IF(Tabla46[[#This Row],[RESULTADO EVALUACIÓN DEL DISEÑO DEL CONTROL]]="","",SUMIFS(DATOS!$AT$49:$AT$57,DATOS!$AR$49:$AR$57,Tabla46[[#This Row],[RESULTADO EVALUACIÓN DEL DISEÑO DEL CONTROL]],DATOS!$AS$49:$AS$57,Tabla46[[#This Row],[RESULTADO EVALUACION DE LA EJECUCION]]))</f>
        <v>0</v>
      </c>
    </row>
    <row r="58" spans="1:31" s="486" customFormat="1" ht="38.25" x14ac:dyDescent="0.2">
      <c r="A58" s="514"/>
      <c r="B58" s="515"/>
      <c r="C58" s="515"/>
      <c r="D58" s="516"/>
      <c r="E58" s="517"/>
      <c r="F58" s="519"/>
      <c r="G58" s="520" t="str">
        <f>IFERROR(VLOOKUP(Tabla46[[#This Row],[ID RIESGO]],'1. IDENTIFICACION DEL RIESGO'!$AB$29:$AL$137,11,0),"")</f>
        <v/>
      </c>
      <c r="I58" s="518"/>
      <c r="J58" s="518" t="s">
        <v>1706</v>
      </c>
      <c r="K58" s="518"/>
      <c r="L58" s="529"/>
      <c r="M58" s="518" t="s">
        <v>1697</v>
      </c>
      <c r="N58" s="522"/>
      <c r="O58" s="522" t="s">
        <v>1764</v>
      </c>
      <c r="P58" s="522"/>
      <c r="Q58" s="522" t="s">
        <v>1769</v>
      </c>
      <c r="R58" s="518"/>
      <c r="S58" s="522" t="s">
        <v>1701</v>
      </c>
      <c r="T58" s="523" t="str">
        <f>IF(Tabla46[[#This Row],[ID RIESGO]]="","",IF(Tabla46[[#This Row],[RESPONSABLE DEL CONTROL (CARGO)]]="",0,15))</f>
        <v/>
      </c>
      <c r="U58" s="524" t="str">
        <f>IF(Tabla46[[#This Row],[ID RIESGO]]="","",IF(Tabla46[[#This Row],[SEGREGACIÓN Y AUTORIDAD DEL RESPONSABLE DEL CONTROL]]="Inadecuado",0,15))</f>
        <v/>
      </c>
      <c r="V58" s="524" t="str">
        <f>IF(Tabla46[[#This Row],[ID RIESGO]]="","",IF(Tabla46[[#This Row],[PERIODICIDAD]]="No Establecida",0,15))</f>
        <v/>
      </c>
      <c r="W58" s="524">
        <f>IF(Tabla46[[#This Row],[Tipo de Propósito]]="Prevenir",15,IF(Tabla46[[#This Row],[Tipo de Propósito]]="Detectar",10,0))</f>
        <v>15</v>
      </c>
      <c r="X58" s="524">
        <f>IF(Tabla46[[#This Row],[La descripción del como es:]]="Confiable",15,0)</f>
        <v>15</v>
      </c>
      <c r="Y58" s="524">
        <f>IF(Tabla46[[#This Row],[Las desviaciones se:]]="Se investigan y resuelven oportunamente",15,0)</f>
        <v>15</v>
      </c>
      <c r="Z58" s="525">
        <f>IF(Tabla46[[#This Row],[La evidencia es:]]="Completa",10,IF(Tabla46[[#This Row],[La evidencia es:]]="Incompleta",5,0))</f>
        <v>10</v>
      </c>
      <c r="AA58" s="526">
        <f>SUM(Tabla46[[#This Row],[CALF.RESPONSABLE]:[CALF.EVID]])</f>
        <v>55</v>
      </c>
      <c r="AB58" s="525" t="str">
        <f>IF(ISTEXT(Tabla46[[#This Row],[VALOR EVALUACION DISENO]]),"",IF(Tabla46[[#This Row],[VALOR EVALUACION DISENO]]&gt;96,DATOS!$AV$21,IF(Tabla46[[#This Row],[VALOR EVALUACION DISENO]]&gt;=86,DATOS!$AV$22,DATOS!$AV$23)))</f>
        <v>DÉBIL</v>
      </c>
      <c r="AC58" s="486" t="s">
        <v>1708</v>
      </c>
      <c r="AD58" s="525" t="str">
        <f>IFERROR(VLOOKUP(Tabla46[[#This Row],[% DE CUMPLIMIENTO DE LA EJECUCION DEL CONTROL]],DATOS!$AS$38:$AT$40,2,0),"")</f>
        <v>FUERTE</v>
      </c>
      <c r="AE58" s="525">
        <f>IF(Tabla46[[#This Row],[RESULTADO EVALUACIÓN DEL DISEÑO DEL CONTROL]]="","",SUMIFS(DATOS!$AT$49:$AT$57,DATOS!$AR$49:$AR$57,Tabla46[[#This Row],[RESULTADO EVALUACIÓN DEL DISEÑO DEL CONTROL]],DATOS!$AS$49:$AS$57,Tabla46[[#This Row],[RESULTADO EVALUACION DE LA EJECUCION]]))</f>
        <v>0</v>
      </c>
    </row>
    <row r="59" spans="1:31" s="486" customFormat="1" ht="38.25" x14ac:dyDescent="0.2">
      <c r="A59" s="514"/>
      <c r="B59" s="515"/>
      <c r="C59" s="515"/>
      <c r="D59" s="516"/>
      <c r="E59" s="517"/>
      <c r="F59" s="519"/>
      <c r="G59" s="520" t="str">
        <f>IFERROR(VLOOKUP(Tabla46[[#This Row],[ID RIESGO]],'1. IDENTIFICACION DEL RIESGO'!$AB$29:$AL$137,11,0),"")</f>
        <v/>
      </c>
      <c r="I59" s="518"/>
      <c r="J59" s="518" t="s">
        <v>1706</v>
      </c>
      <c r="K59" s="518"/>
      <c r="L59" s="529"/>
      <c r="M59" s="518" t="s">
        <v>1697</v>
      </c>
      <c r="N59" s="522"/>
      <c r="O59" s="522" t="s">
        <v>1764</v>
      </c>
      <c r="P59" s="522"/>
      <c r="Q59" s="522" t="s">
        <v>1769</v>
      </c>
      <c r="R59" s="518"/>
      <c r="S59" s="522" t="s">
        <v>1701</v>
      </c>
      <c r="T59" s="523" t="str">
        <f>IF(Tabla46[[#This Row],[ID RIESGO]]="","",IF(Tabla46[[#This Row],[RESPONSABLE DEL CONTROL (CARGO)]]="",0,15))</f>
        <v/>
      </c>
      <c r="U59" s="524" t="str">
        <f>IF(Tabla46[[#This Row],[ID RIESGO]]="","",IF(Tabla46[[#This Row],[SEGREGACIÓN Y AUTORIDAD DEL RESPONSABLE DEL CONTROL]]="Inadecuado",0,15))</f>
        <v/>
      </c>
      <c r="V59" s="524" t="str">
        <f>IF(Tabla46[[#This Row],[ID RIESGO]]="","",IF(Tabla46[[#This Row],[PERIODICIDAD]]="No Establecida",0,15))</f>
        <v/>
      </c>
      <c r="W59" s="524">
        <f>IF(Tabla46[[#This Row],[Tipo de Propósito]]="Prevenir",15,IF(Tabla46[[#This Row],[Tipo de Propósito]]="Detectar",10,0))</f>
        <v>15</v>
      </c>
      <c r="X59" s="524">
        <f>IF(Tabla46[[#This Row],[La descripción del como es:]]="Confiable",15,0)</f>
        <v>15</v>
      </c>
      <c r="Y59" s="524">
        <f>IF(Tabla46[[#This Row],[Las desviaciones se:]]="Se investigan y resuelven oportunamente",15,0)</f>
        <v>15</v>
      </c>
      <c r="Z59" s="525">
        <f>IF(Tabla46[[#This Row],[La evidencia es:]]="Completa",10,IF(Tabla46[[#This Row],[La evidencia es:]]="Incompleta",5,0))</f>
        <v>10</v>
      </c>
      <c r="AA59" s="526">
        <f>SUM(Tabla46[[#This Row],[CALF.RESPONSABLE]:[CALF.EVID]])</f>
        <v>55</v>
      </c>
      <c r="AB59" s="525" t="str">
        <f>IF(ISTEXT(Tabla46[[#This Row],[VALOR EVALUACION DISENO]]),"",IF(Tabla46[[#This Row],[VALOR EVALUACION DISENO]]&gt;96,DATOS!$AV$21,IF(Tabla46[[#This Row],[VALOR EVALUACION DISENO]]&gt;=86,DATOS!$AV$22,DATOS!$AV$23)))</f>
        <v>DÉBIL</v>
      </c>
      <c r="AC59" s="486" t="s">
        <v>1708</v>
      </c>
      <c r="AD59" s="525" t="str">
        <f>IFERROR(VLOOKUP(Tabla46[[#This Row],[% DE CUMPLIMIENTO DE LA EJECUCION DEL CONTROL]],DATOS!$AS$38:$AT$40,2,0),"")</f>
        <v>FUERTE</v>
      </c>
      <c r="AE59" s="525">
        <f>IF(Tabla46[[#This Row],[RESULTADO EVALUACIÓN DEL DISEÑO DEL CONTROL]]="","",SUMIFS(DATOS!$AT$49:$AT$57,DATOS!$AR$49:$AR$57,Tabla46[[#This Row],[RESULTADO EVALUACIÓN DEL DISEÑO DEL CONTROL]],DATOS!$AS$49:$AS$57,Tabla46[[#This Row],[RESULTADO EVALUACION DE LA EJECUCION]]))</f>
        <v>0</v>
      </c>
    </row>
    <row r="60" spans="1:31" s="486" customFormat="1" ht="38.25" x14ac:dyDescent="0.2">
      <c r="A60" s="514"/>
      <c r="B60" s="515"/>
      <c r="C60" s="515"/>
      <c r="D60" s="516"/>
      <c r="E60" s="517"/>
      <c r="F60" s="519"/>
      <c r="G60" s="520" t="str">
        <f>IFERROR(VLOOKUP(Tabla46[[#This Row],[ID RIESGO]],'1. IDENTIFICACION DEL RIESGO'!$AB$29:$AL$137,11,0),"")</f>
        <v/>
      </c>
      <c r="I60" s="518"/>
      <c r="J60" s="518" t="s">
        <v>1706</v>
      </c>
      <c r="K60" s="518"/>
      <c r="L60" s="529"/>
      <c r="M60" s="518" t="s">
        <v>1697</v>
      </c>
      <c r="N60" s="522"/>
      <c r="O60" s="522" t="s">
        <v>1764</v>
      </c>
      <c r="P60" s="522"/>
      <c r="Q60" s="522" t="s">
        <v>1769</v>
      </c>
      <c r="R60" s="518"/>
      <c r="S60" s="522" t="s">
        <v>1701</v>
      </c>
      <c r="T60" s="523" t="str">
        <f>IF(Tabla46[[#This Row],[ID RIESGO]]="","",IF(Tabla46[[#This Row],[RESPONSABLE DEL CONTROL (CARGO)]]="",0,15))</f>
        <v/>
      </c>
      <c r="U60" s="524" t="str">
        <f>IF(Tabla46[[#This Row],[ID RIESGO]]="","",IF(Tabla46[[#This Row],[SEGREGACIÓN Y AUTORIDAD DEL RESPONSABLE DEL CONTROL]]="Inadecuado",0,15))</f>
        <v/>
      </c>
      <c r="V60" s="524" t="str">
        <f>IF(Tabla46[[#This Row],[ID RIESGO]]="","",IF(Tabla46[[#This Row],[PERIODICIDAD]]="No Establecida",0,15))</f>
        <v/>
      </c>
      <c r="W60" s="524">
        <f>IF(Tabla46[[#This Row],[Tipo de Propósito]]="Prevenir",15,IF(Tabla46[[#This Row],[Tipo de Propósito]]="Detectar",10,0))</f>
        <v>15</v>
      </c>
      <c r="X60" s="524">
        <f>IF(Tabla46[[#This Row],[La descripción del como es:]]="Confiable",15,0)</f>
        <v>15</v>
      </c>
      <c r="Y60" s="524">
        <f>IF(Tabla46[[#This Row],[Las desviaciones se:]]="Se investigan y resuelven oportunamente",15,0)</f>
        <v>15</v>
      </c>
      <c r="Z60" s="525">
        <f>IF(Tabla46[[#This Row],[La evidencia es:]]="Completa",10,IF(Tabla46[[#This Row],[La evidencia es:]]="Incompleta",5,0))</f>
        <v>10</v>
      </c>
      <c r="AA60" s="526">
        <f>SUM(Tabla46[[#This Row],[CALF.RESPONSABLE]:[CALF.EVID]])</f>
        <v>55</v>
      </c>
      <c r="AB60" s="525" t="str">
        <f>IF(ISTEXT(Tabla46[[#This Row],[VALOR EVALUACION DISENO]]),"",IF(Tabla46[[#This Row],[VALOR EVALUACION DISENO]]&gt;96,DATOS!$AV$21,IF(Tabla46[[#This Row],[VALOR EVALUACION DISENO]]&gt;=86,DATOS!$AV$22,DATOS!$AV$23)))</f>
        <v>DÉBIL</v>
      </c>
      <c r="AC60" s="486" t="s">
        <v>1708</v>
      </c>
      <c r="AD60" s="525" t="str">
        <f>IFERROR(VLOOKUP(Tabla46[[#This Row],[% DE CUMPLIMIENTO DE LA EJECUCION DEL CONTROL]],DATOS!$AS$38:$AT$40,2,0),"")</f>
        <v>FUERTE</v>
      </c>
      <c r="AE60" s="525">
        <f>IF(Tabla46[[#This Row],[RESULTADO EVALUACIÓN DEL DISEÑO DEL CONTROL]]="","",SUMIFS(DATOS!$AT$49:$AT$57,DATOS!$AR$49:$AR$57,Tabla46[[#This Row],[RESULTADO EVALUACIÓN DEL DISEÑO DEL CONTROL]],DATOS!$AS$49:$AS$57,Tabla46[[#This Row],[RESULTADO EVALUACION DE LA EJECUCION]]))</f>
        <v>0</v>
      </c>
    </row>
    <row r="61" spans="1:31" s="486" customFormat="1" ht="38.25" x14ac:dyDescent="0.2">
      <c r="A61" s="514"/>
      <c r="B61" s="515"/>
      <c r="C61" s="515"/>
      <c r="D61" s="516"/>
      <c r="E61" s="517"/>
      <c r="F61" s="519"/>
      <c r="G61" s="520" t="str">
        <f>IFERROR(VLOOKUP(Tabla46[[#This Row],[ID RIESGO]],'1. IDENTIFICACION DEL RIESGO'!$AB$29:$AL$137,11,0),"")</f>
        <v/>
      </c>
      <c r="I61" s="518"/>
      <c r="J61" s="518" t="s">
        <v>1706</v>
      </c>
      <c r="K61" s="518"/>
      <c r="L61" s="529"/>
      <c r="M61" s="518" t="s">
        <v>1697</v>
      </c>
      <c r="N61" s="522"/>
      <c r="O61" s="522" t="s">
        <v>1764</v>
      </c>
      <c r="P61" s="522"/>
      <c r="Q61" s="522" t="s">
        <v>1769</v>
      </c>
      <c r="R61" s="518"/>
      <c r="S61" s="522" t="s">
        <v>1701</v>
      </c>
      <c r="T61" s="523" t="str">
        <f>IF(Tabla46[[#This Row],[ID RIESGO]]="","",IF(Tabla46[[#This Row],[RESPONSABLE DEL CONTROL (CARGO)]]="",0,15))</f>
        <v/>
      </c>
      <c r="U61" s="524" t="str">
        <f>IF(Tabla46[[#This Row],[ID RIESGO]]="","",IF(Tabla46[[#This Row],[SEGREGACIÓN Y AUTORIDAD DEL RESPONSABLE DEL CONTROL]]="Inadecuado",0,15))</f>
        <v/>
      </c>
      <c r="V61" s="524" t="str">
        <f>IF(Tabla46[[#This Row],[ID RIESGO]]="","",IF(Tabla46[[#This Row],[PERIODICIDAD]]="No Establecida",0,15))</f>
        <v/>
      </c>
      <c r="W61" s="524">
        <f>IF(Tabla46[[#This Row],[Tipo de Propósito]]="Prevenir",15,IF(Tabla46[[#This Row],[Tipo de Propósito]]="Detectar",10,0))</f>
        <v>15</v>
      </c>
      <c r="X61" s="524">
        <f>IF(Tabla46[[#This Row],[La descripción del como es:]]="Confiable",15,0)</f>
        <v>15</v>
      </c>
      <c r="Y61" s="524">
        <f>IF(Tabla46[[#This Row],[Las desviaciones se:]]="Se investigan y resuelven oportunamente",15,0)</f>
        <v>15</v>
      </c>
      <c r="Z61" s="525">
        <f>IF(Tabla46[[#This Row],[La evidencia es:]]="Completa",10,IF(Tabla46[[#This Row],[La evidencia es:]]="Incompleta",5,0))</f>
        <v>10</v>
      </c>
      <c r="AA61" s="526">
        <f>SUM(Tabla46[[#This Row],[CALF.RESPONSABLE]:[CALF.EVID]])</f>
        <v>55</v>
      </c>
      <c r="AB61" s="525" t="str">
        <f>IF(ISTEXT(Tabla46[[#This Row],[VALOR EVALUACION DISENO]]),"",IF(Tabla46[[#This Row],[VALOR EVALUACION DISENO]]&gt;96,DATOS!$AV$21,IF(Tabla46[[#This Row],[VALOR EVALUACION DISENO]]&gt;=86,DATOS!$AV$22,DATOS!$AV$23)))</f>
        <v>DÉBIL</v>
      </c>
      <c r="AC61" s="486" t="s">
        <v>1708</v>
      </c>
      <c r="AD61" s="525" t="str">
        <f>IFERROR(VLOOKUP(Tabla46[[#This Row],[% DE CUMPLIMIENTO DE LA EJECUCION DEL CONTROL]],DATOS!$AS$38:$AT$40,2,0),"")</f>
        <v>FUERTE</v>
      </c>
      <c r="AE61" s="525">
        <f>IF(Tabla46[[#This Row],[RESULTADO EVALUACIÓN DEL DISEÑO DEL CONTROL]]="","",SUMIFS(DATOS!$AT$49:$AT$57,DATOS!$AR$49:$AR$57,Tabla46[[#This Row],[RESULTADO EVALUACIÓN DEL DISEÑO DEL CONTROL]],DATOS!$AS$49:$AS$57,Tabla46[[#This Row],[RESULTADO EVALUACION DE LA EJECUCION]]))</f>
        <v>0</v>
      </c>
    </row>
    <row r="62" spans="1:31" s="486" customFormat="1" ht="38.25" x14ac:dyDescent="0.2">
      <c r="A62" s="514"/>
      <c r="B62" s="515"/>
      <c r="C62" s="515"/>
      <c r="D62" s="516"/>
      <c r="E62" s="517"/>
      <c r="F62" s="519"/>
      <c r="G62" s="520" t="str">
        <f>IFERROR(VLOOKUP(Tabla46[[#This Row],[ID RIESGO]],'1. IDENTIFICACION DEL RIESGO'!$AB$29:$AL$137,11,0),"")</f>
        <v/>
      </c>
      <c r="I62" s="518"/>
      <c r="J62" s="518" t="s">
        <v>1706</v>
      </c>
      <c r="K62" s="518"/>
      <c r="L62" s="529"/>
      <c r="M62" s="518" t="s">
        <v>1697</v>
      </c>
      <c r="N62" s="522"/>
      <c r="O62" s="522" t="s">
        <v>1764</v>
      </c>
      <c r="P62" s="522"/>
      <c r="Q62" s="522" t="s">
        <v>1769</v>
      </c>
      <c r="R62" s="518"/>
      <c r="S62" s="522" t="s">
        <v>1701</v>
      </c>
      <c r="T62" s="523" t="str">
        <f>IF(Tabla46[[#This Row],[ID RIESGO]]="","",IF(Tabla46[[#This Row],[RESPONSABLE DEL CONTROL (CARGO)]]="",0,15))</f>
        <v/>
      </c>
      <c r="U62" s="524" t="str">
        <f>IF(Tabla46[[#This Row],[ID RIESGO]]="","",IF(Tabla46[[#This Row],[SEGREGACIÓN Y AUTORIDAD DEL RESPONSABLE DEL CONTROL]]="Inadecuado",0,15))</f>
        <v/>
      </c>
      <c r="V62" s="524" t="str">
        <f>IF(Tabla46[[#This Row],[ID RIESGO]]="","",IF(Tabla46[[#This Row],[PERIODICIDAD]]="No Establecida",0,15))</f>
        <v/>
      </c>
      <c r="W62" s="524">
        <f>IF(Tabla46[[#This Row],[Tipo de Propósito]]="Prevenir",15,IF(Tabla46[[#This Row],[Tipo de Propósito]]="Detectar",10,0))</f>
        <v>15</v>
      </c>
      <c r="X62" s="524">
        <f>IF(Tabla46[[#This Row],[La descripción del como es:]]="Confiable",15,0)</f>
        <v>15</v>
      </c>
      <c r="Y62" s="524">
        <f>IF(Tabla46[[#This Row],[Las desviaciones se:]]="Se investigan y resuelven oportunamente",15,0)</f>
        <v>15</v>
      </c>
      <c r="Z62" s="525">
        <f>IF(Tabla46[[#This Row],[La evidencia es:]]="Completa",10,IF(Tabla46[[#This Row],[La evidencia es:]]="Incompleta",5,0))</f>
        <v>10</v>
      </c>
      <c r="AA62" s="526">
        <f>SUM(Tabla46[[#This Row],[CALF.RESPONSABLE]:[CALF.EVID]])</f>
        <v>55</v>
      </c>
      <c r="AB62" s="525" t="str">
        <f>IF(ISTEXT(Tabla46[[#This Row],[VALOR EVALUACION DISENO]]),"",IF(Tabla46[[#This Row],[VALOR EVALUACION DISENO]]&gt;96,DATOS!$AV$21,IF(Tabla46[[#This Row],[VALOR EVALUACION DISENO]]&gt;=86,DATOS!$AV$22,DATOS!$AV$23)))</f>
        <v>DÉBIL</v>
      </c>
      <c r="AC62" s="486" t="s">
        <v>1708</v>
      </c>
      <c r="AD62" s="525" t="str">
        <f>IFERROR(VLOOKUP(Tabla46[[#This Row],[% DE CUMPLIMIENTO DE LA EJECUCION DEL CONTROL]],DATOS!$AS$38:$AT$40,2,0),"")</f>
        <v>FUERTE</v>
      </c>
      <c r="AE62" s="525">
        <f>IF(Tabla46[[#This Row],[RESULTADO EVALUACIÓN DEL DISEÑO DEL CONTROL]]="","",SUMIFS(DATOS!$AT$49:$AT$57,DATOS!$AR$49:$AR$57,Tabla46[[#This Row],[RESULTADO EVALUACIÓN DEL DISEÑO DEL CONTROL]],DATOS!$AS$49:$AS$57,Tabla46[[#This Row],[RESULTADO EVALUACION DE LA EJECUCION]]))</f>
        <v>0</v>
      </c>
    </row>
    <row r="63" spans="1:31" s="486" customFormat="1" ht="38.25" x14ac:dyDescent="0.2">
      <c r="A63" s="514"/>
      <c r="B63" s="515"/>
      <c r="C63" s="515"/>
      <c r="D63" s="516"/>
      <c r="E63" s="517"/>
      <c r="F63" s="519"/>
      <c r="G63" s="520" t="str">
        <f>IFERROR(VLOOKUP(Tabla46[[#This Row],[ID RIESGO]],'1. IDENTIFICACION DEL RIESGO'!$AB$29:$AL$137,11,0),"")</f>
        <v/>
      </c>
      <c r="I63" s="518"/>
      <c r="J63" s="518" t="s">
        <v>1706</v>
      </c>
      <c r="K63" s="518"/>
      <c r="L63" s="529"/>
      <c r="M63" s="518" t="s">
        <v>1697</v>
      </c>
      <c r="N63" s="522"/>
      <c r="O63" s="522" t="s">
        <v>1764</v>
      </c>
      <c r="P63" s="522"/>
      <c r="Q63" s="522" t="s">
        <v>1769</v>
      </c>
      <c r="R63" s="518"/>
      <c r="S63" s="522" t="s">
        <v>1701</v>
      </c>
      <c r="T63" s="523" t="str">
        <f>IF(Tabla46[[#This Row],[ID RIESGO]]="","",IF(Tabla46[[#This Row],[RESPONSABLE DEL CONTROL (CARGO)]]="",0,15))</f>
        <v/>
      </c>
      <c r="U63" s="524" t="str">
        <f>IF(Tabla46[[#This Row],[ID RIESGO]]="","",IF(Tabla46[[#This Row],[SEGREGACIÓN Y AUTORIDAD DEL RESPONSABLE DEL CONTROL]]="Inadecuado",0,15))</f>
        <v/>
      </c>
      <c r="V63" s="524" t="str">
        <f>IF(Tabla46[[#This Row],[ID RIESGO]]="","",IF(Tabla46[[#This Row],[PERIODICIDAD]]="No Establecida",0,15))</f>
        <v/>
      </c>
      <c r="W63" s="524">
        <f>IF(Tabla46[[#This Row],[Tipo de Propósito]]="Prevenir",15,IF(Tabla46[[#This Row],[Tipo de Propósito]]="Detectar",10,0))</f>
        <v>15</v>
      </c>
      <c r="X63" s="524">
        <f>IF(Tabla46[[#This Row],[La descripción del como es:]]="Confiable",15,0)</f>
        <v>15</v>
      </c>
      <c r="Y63" s="524">
        <f>IF(Tabla46[[#This Row],[Las desviaciones se:]]="Se investigan y resuelven oportunamente",15,0)</f>
        <v>15</v>
      </c>
      <c r="Z63" s="525">
        <f>IF(Tabla46[[#This Row],[La evidencia es:]]="Completa",10,IF(Tabla46[[#This Row],[La evidencia es:]]="Incompleta",5,0))</f>
        <v>10</v>
      </c>
      <c r="AA63" s="526">
        <f>SUM(Tabla46[[#This Row],[CALF.RESPONSABLE]:[CALF.EVID]])</f>
        <v>55</v>
      </c>
      <c r="AB63" s="525" t="str">
        <f>IF(ISTEXT(Tabla46[[#This Row],[VALOR EVALUACION DISENO]]),"",IF(Tabla46[[#This Row],[VALOR EVALUACION DISENO]]&gt;96,DATOS!$AV$21,IF(Tabla46[[#This Row],[VALOR EVALUACION DISENO]]&gt;=86,DATOS!$AV$22,DATOS!$AV$23)))</f>
        <v>DÉBIL</v>
      </c>
      <c r="AC63" s="486" t="s">
        <v>1708</v>
      </c>
      <c r="AD63" s="525" t="str">
        <f>IFERROR(VLOOKUP(Tabla46[[#This Row],[% DE CUMPLIMIENTO DE LA EJECUCION DEL CONTROL]],DATOS!$AS$38:$AT$40,2,0),"")</f>
        <v>FUERTE</v>
      </c>
      <c r="AE63" s="525">
        <f>IF(Tabla46[[#This Row],[RESULTADO EVALUACIÓN DEL DISEÑO DEL CONTROL]]="","",SUMIFS(DATOS!$AT$49:$AT$57,DATOS!$AR$49:$AR$57,Tabla46[[#This Row],[RESULTADO EVALUACIÓN DEL DISEÑO DEL CONTROL]],DATOS!$AS$49:$AS$57,Tabla46[[#This Row],[RESULTADO EVALUACION DE LA EJECUCION]]))</f>
        <v>0</v>
      </c>
    </row>
    <row r="64" spans="1:31" s="486" customFormat="1" ht="38.25" x14ac:dyDescent="0.2">
      <c r="A64" s="514"/>
      <c r="B64" s="515"/>
      <c r="C64" s="515"/>
      <c r="D64" s="516"/>
      <c r="E64" s="517"/>
      <c r="F64" s="519"/>
      <c r="G64" s="520" t="str">
        <f>IFERROR(VLOOKUP(Tabla46[[#This Row],[ID RIESGO]],'1. IDENTIFICACION DEL RIESGO'!$AB$29:$AL$137,11,0),"")</f>
        <v/>
      </c>
      <c r="I64" s="518"/>
      <c r="J64" s="518" t="s">
        <v>1706</v>
      </c>
      <c r="K64" s="518"/>
      <c r="L64" s="529"/>
      <c r="M64" s="518" t="s">
        <v>1697</v>
      </c>
      <c r="N64" s="522"/>
      <c r="O64" s="522" t="s">
        <v>1764</v>
      </c>
      <c r="P64" s="522"/>
      <c r="Q64" s="522" t="s">
        <v>1769</v>
      </c>
      <c r="R64" s="518"/>
      <c r="S64" s="522" t="s">
        <v>1701</v>
      </c>
      <c r="T64" s="523" t="str">
        <f>IF(Tabla46[[#This Row],[ID RIESGO]]="","",IF(Tabla46[[#This Row],[RESPONSABLE DEL CONTROL (CARGO)]]="",0,15))</f>
        <v/>
      </c>
      <c r="U64" s="524" t="str">
        <f>IF(Tabla46[[#This Row],[ID RIESGO]]="","",IF(Tabla46[[#This Row],[SEGREGACIÓN Y AUTORIDAD DEL RESPONSABLE DEL CONTROL]]="Inadecuado",0,15))</f>
        <v/>
      </c>
      <c r="V64" s="524" t="str">
        <f>IF(Tabla46[[#This Row],[ID RIESGO]]="","",IF(Tabla46[[#This Row],[PERIODICIDAD]]="No Establecida",0,15))</f>
        <v/>
      </c>
      <c r="W64" s="524">
        <f>IF(Tabla46[[#This Row],[Tipo de Propósito]]="Prevenir",15,IF(Tabla46[[#This Row],[Tipo de Propósito]]="Detectar",10,0))</f>
        <v>15</v>
      </c>
      <c r="X64" s="524">
        <f>IF(Tabla46[[#This Row],[La descripción del como es:]]="Confiable",15,0)</f>
        <v>15</v>
      </c>
      <c r="Y64" s="524">
        <f>IF(Tabla46[[#This Row],[Las desviaciones se:]]="Se investigan y resuelven oportunamente",15,0)</f>
        <v>15</v>
      </c>
      <c r="Z64" s="525">
        <f>IF(Tabla46[[#This Row],[La evidencia es:]]="Completa",10,IF(Tabla46[[#This Row],[La evidencia es:]]="Incompleta",5,0))</f>
        <v>10</v>
      </c>
      <c r="AA64" s="526">
        <f>SUM(Tabla46[[#This Row],[CALF.RESPONSABLE]:[CALF.EVID]])</f>
        <v>55</v>
      </c>
      <c r="AB64" s="525" t="str">
        <f>IF(ISTEXT(Tabla46[[#This Row],[VALOR EVALUACION DISENO]]),"",IF(Tabla46[[#This Row],[VALOR EVALUACION DISENO]]&gt;96,DATOS!$AV$21,IF(Tabla46[[#This Row],[VALOR EVALUACION DISENO]]&gt;=86,DATOS!$AV$22,DATOS!$AV$23)))</f>
        <v>DÉBIL</v>
      </c>
      <c r="AC64" s="486" t="s">
        <v>1708</v>
      </c>
      <c r="AD64" s="525" t="str">
        <f>IFERROR(VLOOKUP(Tabla46[[#This Row],[% DE CUMPLIMIENTO DE LA EJECUCION DEL CONTROL]],DATOS!$AS$38:$AT$40,2,0),"")</f>
        <v>FUERTE</v>
      </c>
      <c r="AE64" s="525">
        <f>IF(Tabla46[[#This Row],[RESULTADO EVALUACIÓN DEL DISEÑO DEL CONTROL]]="","",SUMIFS(DATOS!$AT$49:$AT$57,DATOS!$AR$49:$AR$57,Tabla46[[#This Row],[RESULTADO EVALUACIÓN DEL DISEÑO DEL CONTROL]],DATOS!$AS$49:$AS$57,Tabla46[[#This Row],[RESULTADO EVALUACION DE LA EJECUCION]]))</f>
        <v>0</v>
      </c>
    </row>
    <row r="65" spans="1:31" s="486" customFormat="1" ht="38.25" x14ac:dyDescent="0.2">
      <c r="A65" s="514"/>
      <c r="B65" s="515"/>
      <c r="C65" s="515"/>
      <c r="D65" s="516"/>
      <c r="E65" s="517"/>
      <c r="F65" s="519"/>
      <c r="G65" s="520" t="str">
        <f>IFERROR(VLOOKUP(Tabla46[[#This Row],[ID RIESGO]],'1. IDENTIFICACION DEL RIESGO'!$AB$29:$AL$137,11,0),"")</f>
        <v/>
      </c>
      <c r="I65" s="518"/>
      <c r="J65" s="518" t="s">
        <v>1706</v>
      </c>
      <c r="K65" s="518"/>
      <c r="L65" s="529"/>
      <c r="M65" s="518" t="s">
        <v>1697</v>
      </c>
      <c r="N65" s="522"/>
      <c r="O65" s="522" t="s">
        <v>1764</v>
      </c>
      <c r="P65" s="522"/>
      <c r="Q65" s="522" t="s">
        <v>1769</v>
      </c>
      <c r="R65" s="518"/>
      <c r="S65" s="522" t="s">
        <v>1701</v>
      </c>
      <c r="T65" s="523" t="str">
        <f>IF(Tabla46[[#This Row],[ID RIESGO]]="","",IF(Tabla46[[#This Row],[RESPONSABLE DEL CONTROL (CARGO)]]="",0,15))</f>
        <v/>
      </c>
      <c r="U65" s="524" t="str">
        <f>IF(Tabla46[[#This Row],[ID RIESGO]]="","",IF(Tabla46[[#This Row],[SEGREGACIÓN Y AUTORIDAD DEL RESPONSABLE DEL CONTROL]]="Inadecuado",0,15))</f>
        <v/>
      </c>
      <c r="V65" s="524" t="str">
        <f>IF(Tabla46[[#This Row],[ID RIESGO]]="","",IF(Tabla46[[#This Row],[PERIODICIDAD]]="No Establecida",0,15))</f>
        <v/>
      </c>
      <c r="W65" s="524">
        <f>IF(Tabla46[[#This Row],[Tipo de Propósito]]="Prevenir",15,IF(Tabla46[[#This Row],[Tipo de Propósito]]="Detectar",10,0))</f>
        <v>15</v>
      </c>
      <c r="X65" s="524">
        <f>IF(Tabla46[[#This Row],[La descripción del como es:]]="Confiable",15,0)</f>
        <v>15</v>
      </c>
      <c r="Y65" s="524">
        <f>IF(Tabla46[[#This Row],[Las desviaciones se:]]="Se investigan y resuelven oportunamente",15,0)</f>
        <v>15</v>
      </c>
      <c r="Z65" s="525">
        <f>IF(Tabla46[[#This Row],[La evidencia es:]]="Completa",10,IF(Tabla46[[#This Row],[La evidencia es:]]="Incompleta",5,0))</f>
        <v>10</v>
      </c>
      <c r="AA65" s="526">
        <f>SUM(Tabla46[[#This Row],[CALF.RESPONSABLE]:[CALF.EVID]])</f>
        <v>55</v>
      </c>
      <c r="AB65" s="525" t="str">
        <f>IF(ISTEXT(Tabla46[[#This Row],[VALOR EVALUACION DISENO]]),"",IF(Tabla46[[#This Row],[VALOR EVALUACION DISENO]]&gt;96,DATOS!$AV$21,IF(Tabla46[[#This Row],[VALOR EVALUACION DISENO]]&gt;=86,DATOS!$AV$22,DATOS!$AV$23)))</f>
        <v>DÉBIL</v>
      </c>
      <c r="AC65" s="486" t="s">
        <v>1708</v>
      </c>
      <c r="AD65" s="525" t="str">
        <f>IFERROR(VLOOKUP(Tabla46[[#This Row],[% DE CUMPLIMIENTO DE LA EJECUCION DEL CONTROL]],DATOS!$AS$38:$AT$40,2,0),"")</f>
        <v>FUERTE</v>
      </c>
      <c r="AE65" s="525">
        <f>IF(Tabla46[[#This Row],[RESULTADO EVALUACIÓN DEL DISEÑO DEL CONTROL]]="","",SUMIFS(DATOS!$AT$49:$AT$57,DATOS!$AR$49:$AR$57,Tabla46[[#This Row],[RESULTADO EVALUACIÓN DEL DISEÑO DEL CONTROL]],DATOS!$AS$49:$AS$57,Tabla46[[#This Row],[RESULTADO EVALUACION DE LA EJECUCION]]))</f>
        <v>0</v>
      </c>
    </row>
    <row r="66" spans="1:31" s="486" customFormat="1" ht="38.25" x14ac:dyDescent="0.2">
      <c r="A66" s="514"/>
      <c r="B66" s="515"/>
      <c r="C66" s="515"/>
      <c r="D66" s="516"/>
      <c r="E66" s="517"/>
      <c r="F66" s="519"/>
      <c r="G66" s="520" t="str">
        <f>IFERROR(VLOOKUP(Tabla46[[#This Row],[ID RIESGO]],'1. IDENTIFICACION DEL RIESGO'!$AB$29:$AL$137,11,0),"")</f>
        <v/>
      </c>
      <c r="I66" s="518"/>
      <c r="J66" s="518" t="s">
        <v>1706</v>
      </c>
      <c r="K66" s="518"/>
      <c r="L66" s="529"/>
      <c r="M66" s="518" t="s">
        <v>1697</v>
      </c>
      <c r="N66" s="522"/>
      <c r="O66" s="522" t="s">
        <v>1764</v>
      </c>
      <c r="P66" s="522"/>
      <c r="Q66" s="522" t="s">
        <v>1769</v>
      </c>
      <c r="R66" s="518"/>
      <c r="S66" s="522" t="s">
        <v>1701</v>
      </c>
      <c r="T66" s="523" t="str">
        <f>IF(Tabla46[[#This Row],[ID RIESGO]]="","",IF(Tabla46[[#This Row],[RESPONSABLE DEL CONTROL (CARGO)]]="",0,15))</f>
        <v/>
      </c>
      <c r="U66" s="524" t="str">
        <f>IF(Tabla46[[#This Row],[ID RIESGO]]="","",IF(Tabla46[[#This Row],[SEGREGACIÓN Y AUTORIDAD DEL RESPONSABLE DEL CONTROL]]="Inadecuado",0,15))</f>
        <v/>
      </c>
      <c r="V66" s="524" t="str">
        <f>IF(Tabla46[[#This Row],[ID RIESGO]]="","",IF(Tabla46[[#This Row],[PERIODICIDAD]]="No Establecida",0,15))</f>
        <v/>
      </c>
      <c r="W66" s="524">
        <f>IF(Tabla46[[#This Row],[Tipo de Propósito]]="Prevenir",15,IF(Tabla46[[#This Row],[Tipo de Propósito]]="Detectar",10,0))</f>
        <v>15</v>
      </c>
      <c r="X66" s="524">
        <f>IF(Tabla46[[#This Row],[La descripción del como es:]]="Confiable",15,0)</f>
        <v>15</v>
      </c>
      <c r="Y66" s="524">
        <f>IF(Tabla46[[#This Row],[Las desviaciones se:]]="Se investigan y resuelven oportunamente",15,0)</f>
        <v>15</v>
      </c>
      <c r="Z66" s="525">
        <f>IF(Tabla46[[#This Row],[La evidencia es:]]="Completa",10,IF(Tabla46[[#This Row],[La evidencia es:]]="Incompleta",5,0))</f>
        <v>10</v>
      </c>
      <c r="AA66" s="526">
        <f>SUM(Tabla46[[#This Row],[CALF.RESPONSABLE]:[CALF.EVID]])</f>
        <v>55</v>
      </c>
      <c r="AB66" s="525" t="str">
        <f>IF(ISTEXT(Tabla46[[#This Row],[VALOR EVALUACION DISENO]]),"",IF(Tabla46[[#This Row],[VALOR EVALUACION DISENO]]&gt;96,DATOS!$AV$21,IF(Tabla46[[#This Row],[VALOR EVALUACION DISENO]]&gt;=86,DATOS!$AV$22,DATOS!$AV$23)))</f>
        <v>DÉBIL</v>
      </c>
      <c r="AC66" s="486" t="s">
        <v>1708</v>
      </c>
      <c r="AD66" s="525" t="str">
        <f>IFERROR(VLOOKUP(Tabla46[[#This Row],[% DE CUMPLIMIENTO DE LA EJECUCION DEL CONTROL]],DATOS!$AS$38:$AT$40,2,0),"")</f>
        <v>FUERTE</v>
      </c>
      <c r="AE66" s="525">
        <f>IF(Tabla46[[#This Row],[RESULTADO EVALUACIÓN DEL DISEÑO DEL CONTROL]]="","",SUMIFS(DATOS!$AT$49:$AT$57,DATOS!$AR$49:$AR$57,Tabla46[[#This Row],[RESULTADO EVALUACIÓN DEL DISEÑO DEL CONTROL]],DATOS!$AS$49:$AS$57,Tabla46[[#This Row],[RESULTADO EVALUACION DE LA EJECUCION]]))</f>
        <v>0</v>
      </c>
    </row>
    <row r="67" spans="1:31" s="486" customFormat="1" ht="38.25" x14ac:dyDescent="0.2">
      <c r="A67" s="514"/>
      <c r="B67" s="515"/>
      <c r="C67" s="515"/>
      <c r="D67" s="516"/>
      <c r="E67" s="517"/>
      <c r="F67" s="519"/>
      <c r="G67" s="520" t="str">
        <f>IFERROR(VLOOKUP(Tabla46[[#This Row],[ID RIESGO]],'1. IDENTIFICACION DEL RIESGO'!$AB$29:$AL$137,11,0),"")</f>
        <v/>
      </c>
      <c r="I67" s="518"/>
      <c r="J67" s="518" t="s">
        <v>1706</v>
      </c>
      <c r="K67" s="518"/>
      <c r="L67" s="529"/>
      <c r="M67" s="518" t="s">
        <v>1697</v>
      </c>
      <c r="N67" s="522"/>
      <c r="O67" s="522" t="s">
        <v>1764</v>
      </c>
      <c r="P67" s="522"/>
      <c r="Q67" s="522" t="s">
        <v>1769</v>
      </c>
      <c r="R67" s="518"/>
      <c r="S67" s="522" t="s">
        <v>1701</v>
      </c>
      <c r="T67" s="523" t="str">
        <f>IF(Tabla46[[#This Row],[ID RIESGO]]="","",IF(Tabla46[[#This Row],[RESPONSABLE DEL CONTROL (CARGO)]]="",0,15))</f>
        <v/>
      </c>
      <c r="U67" s="524" t="str">
        <f>IF(Tabla46[[#This Row],[ID RIESGO]]="","",IF(Tabla46[[#This Row],[SEGREGACIÓN Y AUTORIDAD DEL RESPONSABLE DEL CONTROL]]="Inadecuado",0,15))</f>
        <v/>
      </c>
      <c r="V67" s="524" t="str">
        <f>IF(Tabla46[[#This Row],[ID RIESGO]]="","",IF(Tabla46[[#This Row],[PERIODICIDAD]]="No Establecida",0,15))</f>
        <v/>
      </c>
      <c r="W67" s="524">
        <f>IF(Tabla46[[#This Row],[Tipo de Propósito]]="Prevenir",15,IF(Tabla46[[#This Row],[Tipo de Propósito]]="Detectar",10,0))</f>
        <v>15</v>
      </c>
      <c r="X67" s="524">
        <f>IF(Tabla46[[#This Row],[La descripción del como es:]]="Confiable",15,0)</f>
        <v>15</v>
      </c>
      <c r="Y67" s="524">
        <f>IF(Tabla46[[#This Row],[Las desviaciones se:]]="Se investigan y resuelven oportunamente",15,0)</f>
        <v>15</v>
      </c>
      <c r="Z67" s="525">
        <f>IF(Tabla46[[#This Row],[La evidencia es:]]="Completa",10,IF(Tabla46[[#This Row],[La evidencia es:]]="Incompleta",5,0))</f>
        <v>10</v>
      </c>
      <c r="AA67" s="526">
        <f>SUM(Tabla46[[#This Row],[CALF.RESPONSABLE]:[CALF.EVID]])</f>
        <v>55</v>
      </c>
      <c r="AB67" s="525" t="str">
        <f>IF(ISTEXT(Tabla46[[#This Row],[VALOR EVALUACION DISENO]]),"",IF(Tabla46[[#This Row],[VALOR EVALUACION DISENO]]&gt;96,DATOS!$AV$21,IF(Tabla46[[#This Row],[VALOR EVALUACION DISENO]]&gt;=86,DATOS!$AV$22,DATOS!$AV$23)))</f>
        <v>DÉBIL</v>
      </c>
      <c r="AC67" s="486" t="s">
        <v>1708</v>
      </c>
      <c r="AD67" s="525" t="str">
        <f>IFERROR(VLOOKUP(Tabla46[[#This Row],[% DE CUMPLIMIENTO DE LA EJECUCION DEL CONTROL]],DATOS!$AS$38:$AT$40,2,0),"")</f>
        <v>FUERTE</v>
      </c>
      <c r="AE67" s="525">
        <f>IF(Tabla46[[#This Row],[RESULTADO EVALUACIÓN DEL DISEÑO DEL CONTROL]]="","",SUMIFS(DATOS!$AT$49:$AT$57,DATOS!$AR$49:$AR$57,Tabla46[[#This Row],[RESULTADO EVALUACIÓN DEL DISEÑO DEL CONTROL]],DATOS!$AS$49:$AS$57,Tabla46[[#This Row],[RESULTADO EVALUACION DE LA EJECUCION]]))</f>
        <v>0</v>
      </c>
    </row>
    <row r="68" spans="1:31" s="486" customFormat="1" ht="38.25" x14ac:dyDescent="0.2">
      <c r="A68" s="514"/>
      <c r="B68" s="515"/>
      <c r="C68" s="515"/>
      <c r="D68" s="516"/>
      <c r="E68" s="517"/>
      <c r="F68" s="519"/>
      <c r="G68" s="520" t="str">
        <f>IFERROR(VLOOKUP(Tabla46[[#This Row],[ID RIESGO]],'1. IDENTIFICACION DEL RIESGO'!$AB$29:$AL$137,11,0),"")</f>
        <v/>
      </c>
      <c r="I68" s="518"/>
      <c r="J68" s="518" t="s">
        <v>1706</v>
      </c>
      <c r="K68" s="518"/>
      <c r="L68" s="529"/>
      <c r="M68" s="518" t="s">
        <v>1697</v>
      </c>
      <c r="N68" s="522"/>
      <c r="O68" s="522" t="s">
        <v>1764</v>
      </c>
      <c r="P68" s="522"/>
      <c r="Q68" s="522" t="s">
        <v>1769</v>
      </c>
      <c r="R68" s="518"/>
      <c r="S68" s="522" t="s">
        <v>1701</v>
      </c>
      <c r="T68" s="523" t="str">
        <f>IF(Tabla46[[#This Row],[ID RIESGO]]="","",IF(Tabla46[[#This Row],[RESPONSABLE DEL CONTROL (CARGO)]]="",0,15))</f>
        <v/>
      </c>
      <c r="U68" s="524" t="str">
        <f>IF(Tabla46[[#This Row],[ID RIESGO]]="","",IF(Tabla46[[#This Row],[SEGREGACIÓN Y AUTORIDAD DEL RESPONSABLE DEL CONTROL]]="Inadecuado",0,15))</f>
        <v/>
      </c>
      <c r="V68" s="524" t="str">
        <f>IF(Tabla46[[#This Row],[ID RIESGO]]="","",IF(Tabla46[[#This Row],[PERIODICIDAD]]="No Establecida",0,15))</f>
        <v/>
      </c>
      <c r="W68" s="524">
        <f>IF(Tabla46[[#This Row],[Tipo de Propósito]]="Prevenir",15,IF(Tabla46[[#This Row],[Tipo de Propósito]]="Detectar",10,0))</f>
        <v>15</v>
      </c>
      <c r="X68" s="524">
        <f>IF(Tabla46[[#This Row],[La descripción del como es:]]="Confiable",15,0)</f>
        <v>15</v>
      </c>
      <c r="Y68" s="524">
        <f>IF(Tabla46[[#This Row],[Las desviaciones se:]]="Se investigan y resuelven oportunamente",15,0)</f>
        <v>15</v>
      </c>
      <c r="Z68" s="525">
        <f>IF(Tabla46[[#This Row],[La evidencia es:]]="Completa",10,IF(Tabla46[[#This Row],[La evidencia es:]]="Incompleta",5,0))</f>
        <v>10</v>
      </c>
      <c r="AA68" s="526">
        <f>SUM(Tabla46[[#This Row],[CALF.RESPONSABLE]:[CALF.EVID]])</f>
        <v>55</v>
      </c>
      <c r="AB68" s="525" t="str">
        <f>IF(ISTEXT(Tabla46[[#This Row],[VALOR EVALUACION DISENO]]),"",IF(Tabla46[[#This Row],[VALOR EVALUACION DISENO]]&gt;96,DATOS!$AV$21,IF(Tabla46[[#This Row],[VALOR EVALUACION DISENO]]&gt;=86,DATOS!$AV$22,DATOS!$AV$23)))</f>
        <v>DÉBIL</v>
      </c>
      <c r="AC68" s="486" t="s">
        <v>1708</v>
      </c>
      <c r="AD68" s="525" t="str">
        <f>IFERROR(VLOOKUP(Tabla46[[#This Row],[% DE CUMPLIMIENTO DE LA EJECUCION DEL CONTROL]],DATOS!$AS$38:$AT$40,2,0),"")</f>
        <v>FUERTE</v>
      </c>
      <c r="AE68" s="525">
        <f>IF(Tabla46[[#This Row],[RESULTADO EVALUACIÓN DEL DISEÑO DEL CONTROL]]="","",SUMIFS(DATOS!$AT$49:$AT$57,DATOS!$AR$49:$AR$57,Tabla46[[#This Row],[RESULTADO EVALUACIÓN DEL DISEÑO DEL CONTROL]],DATOS!$AS$49:$AS$57,Tabla46[[#This Row],[RESULTADO EVALUACION DE LA EJECUCION]]))</f>
        <v>0</v>
      </c>
    </row>
    <row r="69" spans="1:31" s="486" customFormat="1" ht="38.25" x14ac:dyDescent="0.2">
      <c r="A69" s="514"/>
      <c r="B69" s="515"/>
      <c r="C69" s="515"/>
      <c r="D69" s="516"/>
      <c r="E69" s="517"/>
      <c r="F69" s="519"/>
      <c r="G69" s="520" t="str">
        <f>IFERROR(VLOOKUP(Tabla46[[#This Row],[ID RIESGO]],'1. IDENTIFICACION DEL RIESGO'!$AB$29:$AL$137,11,0),"")</f>
        <v/>
      </c>
      <c r="I69" s="518"/>
      <c r="J69" s="518" t="s">
        <v>1706</v>
      </c>
      <c r="K69" s="518"/>
      <c r="L69" s="529"/>
      <c r="M69" s="518" t="s">
        <v>1697</v>
      </c>
      <c r="N69" s="522"/>
      <c r="O69" s="522" t="s">
        <v>1764</v>
      </c>
      <c r="P69" s="522"/>
      <c r="Q69" s="522" t="s">
        <v>1769</v>
      </c>
      <c r="R69" s="518"/>
      <c r="S69" s="522" t="s">
        <v>1701</v>
      </c>
      <c r="T69" s="523" t="str">
        <f>IF(Tabla46[[#This Row],[ID RIESGO]]="","",IF(Tabla46[[#This Row],[RESPONSABLE DEL CONTROL (CARGO)]]="",0,15))</f>
        <v/>
      </c>
      <c r="U69" s="524" t="str">
        <f>IF(Tabla46[[#This Row],[ID RIESGO]]="","",IF(Tabla46[[#This Row],[SEGREGACIÓN Y AUTORIDAD DEL RESPONSABLE DEL CONTROL]]="Inadecuado",0,15))</f>
        <v/>
      </c>
      <c r="V69" s="524" t="str">
        <f>IF(Tabla46[[#This Row],[ID RIESGO]]="","",IF(Tabla46[[#This Row],[PERIODICIDAD]]="No Establecida",0,15))</f>
        <v/>
      </c>
      <c r="W69" s="524">
        <f>IF(Tabla46[[#This Row],[Tipo de Propósito]]="Prevenir",15,IF(Tabla46[[#This Row],[Tipo de Propósito]]="Detectar",10,0))</f>
        <v>15</v>
      </c>
      <c r="X69" s="524">
        <f>IF(Tabla46[[#This Row],[La descripción del como es:]]="Confiable",15,0)</f>
        <v>15</v>
      </c>
      <c r="Y69" s="524">
        <f>IF(Tabla46[[#This Row],[Las desviaciones se:]]="Se investigan y resuelven oportunamente",15,0)</f>
        <v>15</v>
      </c>
      <c r="Z69" s="525">
        <f>IF(Tabla46[[#This Row],[La evidencia es:]]="Completa",10,IF(Tabla46[[#This Row],[La evidencia es:]]="Incompleta",5,0))</f>
        <v>10</v>
      </c>
      <c r="AA69" s="526">
        <f>SUM(Tabla46[[#This Row],[CALF.RESPONSABLE]:[CALF.EVID]])</f>
        <v>55</v>
      </c>
      <c r="AB69" s="525" t="str">
        <f>IF(ISTEXT(Tabla46[[#This Row],[VALOR EVALUACION DISENO]]),"",IF(Tabla46[[#This Row],[VALOR EVALUACION DISENO]]&gt;96,DATOS!$AV$21,IF(Tabla46[[#This Row],[VALOR EVALUACION DISENO]]&gt;=86,DATOS!$AV$22,DATOS!$AV$23)))</f>
        <v>DÉBIL</v>
      </c>
      <c r="AC69" s="486" t="s">
        <v>1708</v>
      </c>
      <c r="AD69" s="525" t="str">
        <f>IFERROR(VLOOKUP(Tabla46[[#This Row],[% DE CUMPLIMIENTO DE LA EJECUCION DEL CONTROL]],DATOS!$AS$38:$AT$40,2,0),"")</f>
        <v>FUERTE</v>
      </c>
      <c r="AE69" s="525">
        <f>IF(Tabla46[[#This Row],[RESULTADO EVALUACIÓN DEL DISEÑO DEL CONTROL]]="","",SUMIFS(DATOS!$AT$49:$AT$57,DATOS!$AR$49:$AR$57,Tabla46[[#This Row],[RESULTADO EVALUACIÓN DEL DISEÑO DEL CONTROL]],DATOS!$AS$49:$AS$57,Tabla46[[#This Row],[RESULTADO EVALUACION DE LA EJECUCION]]))</f>
        <v>0</v>
      </c>
    </row>
    <row r="70" spans="1:31" s="486" customFormat="1" ht="38.25" x14ac:dyDescent="0.2">
      <c r="A70" s="514"/>
      <c r="B70" s="515"/>
      <c r="C70" s="515"/>
      <c r="D70" s="516"/>
      <c r="E70" s="517"/>
      <c r="F70" s="519"/>
      <c r="G70" s="520" t="str">
        <f>IFERROR(VLOOKUP(Tabla46[[#This Row],[ID RIESGO]],'1. IDENTIFICACION DEL RIESGO'!$AB$29:$AL$137,11,0),"")</f>
        <v/>
      </c>
      <c r="I70" s="518"/>
      <c r="J70" s="518" t="s">
        <v>1706</v>
      </c>
      <c r="K70" s="518"/>
      <c r="L70" s="529"/>
      <c r="M70" s="518" t="s">
        <v>1697</v>
      </c>
      <c r="N70" s="522"/>
      <c r="O70" s="522" t="s">
        <v>1764</v>
      </c>
      <c r="P70" s="522"/>
      <c r="Q70" s="522" t="s">
        <v>1769</v>
      </c>
      <c r="R70" s="518"/>
      <c r="S70" s="522" t="s">
        <v>1701</v>
      </c>
      <c r="T70" s="523" t="str">
        <f>IF(Tabla46[[#This Row],[ID RIESGO]]="","",IF(Tabla46[[#This Row],[RESPONSABLE DEL CONTROL (CARGO)]]="",0,15))</f>
        <v/>
      </c>
      <c r="U70" s="524" t="str">
        <f>IF(Tabla46[[#This Row],[ID RIESGO]]="","",IF(Tabla46[[#This Row],[SEGREGACIÓN Y AUTORIDAD DEL RESPONSABLE DEL CONTROL]]="Inadecuado",0,15))</f>
        <v/>
      </c>
      <c r="V70" s="524" t="str">
        <f>IF(Tabla46[[#This Row],[ID RIESGO]]="","",IF(Tabla46[[#This Row],[PERIODICIDAD]]="No Establecida",0,15))</f>
        <v/>
      </c>
      <c r="W70" s="524">
        <f>IF(Tabla46[[#This Row],[Tipo de Propósito]]="Prevenir",15,IF(Tabla46[[#This Row],[Tipo de Propósito]]="Detectar",10,0))</f>
        <v>15</v>
      </c>
      <c r="X70" s="524">
        <f>IF(Tabla46[[#This Row],[La descripción del como es:]]="Confiable",15,0)</f>
        <v>15</v>
      </c>
      <c r="Y70" s="524">
        <f>IF(Tabla46[[#This Row],[Las desviaciones se:]]="Se investigan y resuelven oportunamente",15,0)</f>
        <v>15</v>
      </c>
      <c r="Z70" s="525">
        <f>IF(Tabla46[[#This Row],[La evidencia es:]]="Completa",10,IF(Tabla46[[#This Row],[La evidencia es:]]="Incompleta",5,0))</f>
        <v>10</v>
      </c>
      <c r="AA70" s="526">
        <f>SUM(Tabla46[[#This Row],[CALF.RESPONSABLE]:[CALF.EVID]])</f>
        <v>55</v>
      </c>
      <c r="AB70" s="525" t="str">
        <f>IF(ISTEXT(Tabla46[[#This Row],[VALOR EVALUACION DISENO]]),"",IF(Tabla46[[#This Row],[VALOR EVALUACION DISENO]]&gt;96,DATOS!$AV$21,IF(Tabla46[[#This Row],[VALOR EVALUACION DISENO]]&gt;=86,DATOS!$AV$22,DATOS!$AV$23)))</f>
        <v>DÉBIL</v>
      </c>
      <c r="AC70" s="486" t="s">
        <v>1708</v>
      </c>
      <c r="AD70" s="525" t="str">
        <f>IFERROR(VLOOKUP(Tabla46[[#This Row],[% DE CUMPLIMIENTO DE LA EJECUCION DEL CONTROL]],DATOS!$AS$38:$AT$40,2,0),"")</f>
        <v>FUERTE</v>
      </c>
      <c r="AE70" s="525">
        <f>IF(Tabla46[[#This Row],[RESULTADO EVALUACIÓN DEL DISEÑO DEL CONTROL]]="","",SUMIFS(DATOS!$AT$49:$AT$57,DATOS!$AR$49:$AR$57,Tabla46[[#This Row],[RESULTADO EVALUACIÓN DEL DISEÑO DEL CONTROL]],DATOS!$AS$49:$AS$57,Tabla46[[#This Row],[RESULTADO EVALUACION DE LA EJECUCION]]))</f>
        <v>0</v>
      </c>
    </row>
    <row r="71" spans="1:31" s="486" customFormat="1" ht="38.25" x14ac:dyDescent="0.2">
      <c r="A71" s="514"/>
      <c r="B71" s="515"/>
      <c r="C71" s="515"/>
      <c r="D71" s="516"/>
      <c r="E71" s="517"/>
      <c r="F71" s="519"/>
      <c r="G71" s="520" t="str">
        <f>IFERROR(VLOOKUP(Tabla46[[#This Row],[ID RIESGO]],'1. IDENTIFICACION DEL RIESGO'!$AB$29:$AL$137,11,0),"")</f>
        <v/>
      </c>
      <c r="I71" s="518"/>
      <c r="J71" s="518" t="s">
        <v>1706</v>
      </c>
      <c r="K71" s="518"/>
      <c r="L71" s="529"/>
      <c r="M71" s="518" t="s">
        <v>1697</v>
      </c>
      <c r="N71" s="522"/>
      <c r="O71" s="522" t="s">
        <v>1764</v>
      </c>
      <c r="P71" s="522"/>
      <c r="Q71" s="522" t="s">
        <v>1769</v>
      </c>
      <c r="R71" s="518"/>
      <c r="S71" s="522" t="s">
        <v>1701</v>
      </c>
      <c r="T71" s="523" t="str">
        <f>IF(Tabla46[[#This Row],[ID RIESGO]]="","",IF(Tabla46[[#This Row],[RESPONSABLE DEL CONTROL (CARGO)]]="",0,15))</f>
        <v/>
      </c>
      <c r="U71" s="524" t="str">
        <f>IF(Tabla46[[#This Row],[ID RIESGO]]="","",IF(Tabla46[[#This Row],[SEGREGACIÓN Y AUTORIDAD DEL RESPONSABLE DEL CONTROL]]="Inadecuado",0,15))</f>
        <v/>
      </c>
      <c r="V71" s="524" t="str">
        <f>IF(Tabla46[[#This Row],[ID RIESGO]]="","",IF(Tabla46[[#This Row],[PERIODICIDAD]]="No Establecida",0,15))</f>
        <v/>
      </c>
      <c r="W71" s="524">
        <f>IF(Tabla46[[#This Row],[Tipo de Propósito]]="Prevenir",15,IF(Tabla46[[#This Row],[Tipo de Propósito]]="Detectar",10,0))</f>
        <v>15</v>
      </c>
      <c r="X71" s="524">
        <f>IF(Tabla46[[#This Row],[La descripción del como es:]]="Confiable",15,0)</f>
        <v>15</v>
      </c>
      <c r="Y71" s="524">
        <f>IF(Tabla46[[#This Row],[Las desviaciones se:]]="Se investigan y resuelven oportunamente",15,0)</f>
        <v>15</v>
      </c>
      <c r="Z71" s="525">
        <f>IF(Tabla46[[#This Row],[La evidencia es:]]="Completa",10,IF(Tabla46[[#This Row],[La evidencia es:]]="Incompleta",5,0))</f>
        <v>10</v>
      </c>
      <c r="AA71" s="526">
        <f>SUM(Tabla46[[#This Row],[CALF.RESPONSABLE]:[CALF.EVID]])</f>
        <v>55</v>
      </c>
      <c r="AB71" s="525" t="str">
        <f>IF(ISTEXT(Tabla46[[#This Row],[VALOR EVALUACION DISENO]]),"",IF(Tabla46[[#This Row],[VALOR EVALUACION DISENO]]&gt;96,DATOS!$AV$21,IF(Tabla46[[#This Row],[VALOR EVALUACION DISENO]]&gt;=86,DATOS!$AV$22,DATOS!$AV$23)))</f>
        <v>DÉBIL</v>
      </c>
      <c r="AC71" s="486" t="s">
        <v>1708</v>
      </c>
      <c r="AD71" s="525" t="str">
        <f>IFERROR(VLOOKUP(Tabla46[[#This Row],[% DE CUMPLIMIENTO DE LA EJECUCION DEL CONTROL]],DATOS!$AS$38:$AT$40,2,0),"")</f>
        <v>FUERTE</v>
      </c>
      <c r="AE71" s="525">
        <f>IF(Tabla46[[#This Row],[RESULTADO EVALUACIÓN DEL DISEÑO DEL CONTROL]]="","",SUMIFS(DATOS!$AT$49:$AT$57,DATOS!$AR$49:$AR$57,Tabla46[[#This Row],[RESULTADO EVALUACIÓN DEL DISEÑO DEL CONTROL]],DATOS!$AS$49:$AS$57,Tabla46[[#This Row],[RESULTADO EVALUACION DE LA EJECUCION]]))</f>
        <v>0</v>
      </c>
    </row>
    <row r="72" spans="1:31" s="486" customFormat="1" ht="38.25" x14ac:dyDescent="0.2">
      <c r="A72" s="514"/>
      <c r="B72" s="515"/>
      <c r="C72" s="515"/>
      <c r="D72" s="516"/>
      <c r="E72" s="517"/>
      <c r="F72" s="519"/>
      <c r="G72" s="520" t="str">
        <f>IFERROR(VLOOKUP(Tabla46[[#This Row],[ID RIESGO]],'1. IDENTIFICACION DEL RIESGO'!$AB$29:$AL$137,11,0),"")</f>
        <v/>
      </c>
      <c r="I72" s="518"/>
      <c r="J72" s="518" t="s">
        <v>1706</v>
      </c>
      <c r="K72" s="518"/>
      <c r="L72" s="529"/>
      <c r="M72" s="518" t="s">
        <v>1697</v>
      </c>
      <c r="N72" s="522"/>
      <c r="O72" s="522" t="s">
        <v>1764</v>
      </c>
      <c r="P72" s="522"/>
      <c r="Q72" s="522" t="s">
        <v>1769</v>
      </c>
      <c r="R72" s="518"/>
      <c r="S72" s="522" t="s">
        <v>1701</v>
      </c>
      <c r="T72" s="523" t="str">
        <f>IF(Tabla46[[#This Row],[ID RIESGO]]="","",IF(Tabla46[[#This Row],[RESPONSABLE DEL CONTROL (CARGO)]]="",0,15))</f>
        <v/>
      </c>
      <c r="U72" s="524" t="str">
        <f>IF(Tabla46[[#This Row],[ID RIESGO]]="","",IF(Tabla46[[#This Row],[SEGREGACIÓN Y AUTORIDAD DEL RESPONSABLE DEL CONTROL]]="Inadecuado",0,15))</f>
        <v/>
      </c>
      <c r="V72" s="524" t="str">
        <f>IF(Tabla46[[#This Row],[ID RIESGO]]="","",IF(Tabla46[[#This Row],[PERIODICIDAD]]="No Establecida",0,15))</f>
        <v/>
      </c>
      <c r="W72" s="524">
        <f>IF(Tabla46[[#This Row],[Tipo de Propósito]]="Prevenir",15,IF(Tabla46[[#This Row],[Tipo de Propósito]]="Detectar",10,0))</f>
        <v>15</v>
      </c>
      <c r="X72" s="524">
        <f>IF(Tabla46[[#This Row],[La descripción del como es:]]="Confiable",15,0)</f>
        <v>15</v>
      </c>
      <c r="Y72" s="524">
        <f>IF(Tabla46[[#This Row],[Las desviaciones se:]]="Se investigan y resuelven oportunamente",15,0)</f>
        <v>15</v>
      </c>
      <c r="Z72" s="525">
        <f>IF(Tabla46[[#This Row],[La evidencia es:]]="Completa",10,IF(Tabla46[[#This Row],[La evidencia es:]]="Incompleta",5,0))</f>
        <v>10</v>
      </c>
      <c r="AA72" s="526">
        <f>SUM(Tabla46[[#This Row],[CALF.RESPONSABLE]:[CALF.EVID]])</f>
        <v>55</v>
      </c>
      <c r="AB72" s="525" t="str">
        <f>IF(ISTEXT(Tabla46[[#This Row],[VALOR EVALUACION DISENO]]),"",IF(Tabla46[[#This Row],[VALOR EVALUACION DISENO]]&gt;96,DATOS!$AV$21,IF(Tabla46[[#This Row],[VALOR EVALUACION DISENO]]&gt;=86,DATOS!$AV$22,DATOS!$AV$23)))</f>
        <v>DÉBIL</v>
      </c>
      <c r="AC72" s="486" t="s">
        <v>1708</v>
      </c>
      <c r="AD72" s="525" t="str">
        <f>IFERROR(VLOOKUP(Tabla46[[#This Row],[% DE CUMPLIMIENTO DE LA EJECUCION DEL CONTROL]],DATOS!$AS$38:$AT$40,2,0),"")</f>
        <v>FUERTE</v>
      </c>
      <c r="AE72" s="525">
        <f>IF(Tabla46[[#This Row],[RESULTADO EVALUACIÓN DEL DISEÑO DEL CONTROL]]="","",SUMIFS(DATOS!$AT$49:$AT$57,DATOS!$AR$49:$AR$57,Tabla46[[#This Row],[RESULTADO EVALUACIÓN DEL DISEÑO DEL CONTROL]],DATOS!$AS$49:$AS$57,Tabla46[[#This Row],[RESULTADO EVALUACION DE LA EJECUCION]]))</f>
        <v>0</v>
      </c>
    </row>
    <row r="73" spans="1:31" s="486" customFormat="1" ht="38.25" x14ac:dyDescent="0.2">
      <c r="A73" s="514"/>
      <c r="B73" s="515"/>
      <c r="C73" s="515"/>
      <c r="D73" s="516"/>
      <c r="E73" s="517"/>
      <c r="F73" s="519"/>
      <c r="G73" s="520" t="str">
        <f>IFERROR(VLOOKUP(Tabla46[[#This Row],[ID RIESGO]],'1. IDENTIFICACION DEL RIESGO'!$AB$29:$AL$137,11,0),"")</f>
        <v/>
      </c>
      <c r="I73" s="518"/>
      <c r="J73" s="518" t="s">
        <v>1706</v>
      </c>
      <c r="K73" s="518"/>
      <c r="L73" s="529"/>
      <c r="M73" s="518" t="s">
        <v>1697</v>
      </c>
      <c r="N73" s="522"/>
      <c r="O73" s="522" t="s">
        <v>1764</v>
      </c>
      <c r="P73" s="522"/>
      <c r="Q73" s="522" t="s">
        <v>1769</v>
      </c>
      <c r="R73" s="518"/>
      <c r="S73" s="522" t="s">
        <v>1701</v>
      </c>
      <c r="T73" s="523" t="str">
        <f>IF(Tabla46[[#This Row],[ID RIESGO]]="","",IF(Tabla46[[#This Row],[RESPONSABLE DEL CONTROL (CARGO)]]="",0,15))</f>
        <v/>
      </c>
      <c r="U73" s="524" t="str">
        <f>IF(Tabla46[[#This Row],[ID RIESGO]]="","",IF(Tabla46[[#This Row],[SEGREGACIÓN Y AUTORIDAD DEL RESPONSABLE DEL CONTROL]]="Inadecuado",0,15))</f>
        <v/>
      </c>
      <c r="V73" s="524" t="str">
        <f>IF(Tabla46[[#This Row],[ID RIESGO]]="","",IF(Tabla46[[#This Row],[PERIODICIDAD]]="No Establecida",0,15))</f>
        <v/>
      </c>
      <c r="W73" s="524">
        <f>IF(Tabla46[[#This Row],[Tipo de Propósito]]="Prevenir",15,IF(Tabla46[[#This Row],[Tipo de Propósito]]="Detectar",10,0))</f>
        <v>15</v>
      </c>
      <c r="X73" s="524">
        <f>IF(Tabla46[[#This Row],[La descripción del como es:]]="Confiable",15,0)</f>
        <v>15</v>
      </c>
      <c r="Y73" s="524">
        <f>IF(Tabla46[[#This Row],[Las desviaciones se:]]="Se investigan y resuelven oportunamente",15,0)</f>
        <v>15</v>
      </c>
      <c r="Z73" s="525">
        <f>IF(Tabla46[[#This Row],[La evidencia es:]]="Completa",10,IF(Tabla46[[#This Row],[La evidencia es:]]="Incompleta",5,0))</f>
        <v>10</v>
      </c>
      <c r="AA73" s="526">
        <f>SUM(Tabla46[[#This Row],[CALF.RESPONSABLE]:[CALF.EVID]])</f>
        <v>55</v>
      </c>
      <c r="AB73" s="525" t="str">
        <f>IF(ISTEXT(Tabla46[[#This Row],[VALOR EVALUACION DISENO]]),"",IF(Tabla46[[#This Row],[VALOR EVALUACION DISENO]]&gt;96,DATOS!$AV$21,IF(Tabla46[[#This Row],[VALOR EVALUACION DISENO]]&gt;=86,DATOS!$AV$22,DATOS!$AV$23)))</f>
        <v>DÉBIL</v>
      </c>
      <c r="AC73" s="486" t="s">
        <v>1708</v>
      </c>
      <c r="AD73" s="525" t="str">
        <f>IFERROR(VLOOKUP(Tabla46[[#This Row],[% DE CUMPLIMIENTO DE LA EJECUCION DEL CONTROL]],DATOS!$AS$38:$AT$40,2,0),"")</f>
        <v>FUERTE</v>
      </c>
      <c r="AE73" s="525">
        <f>IF(Tabla46[[#This Row],[RESULTADO EVALUACIÓN DEL DISEÑO DEL CONTROL]]="","",SUMIFS(DATOS!$AT$49:$AT$57,DATOS!$AR$49:$AR$57,Tabla46[[#This Row],[RESULTADO EVALUACIÓN DEL DISEÑO DEL CONTROL]],DATOS!$AS$49:$AS$57,Tabla46[[#This Row],[RESULTADO EVALUACION DE LA EJECUCION]]))</f>
        <v>0</v>
      </c>
    </row>
    <row r="74" spans="1:31" s="486" customFormat="1" ht="38.25" x14ac:dyDescent="0.2">
      <c r="A74" s="514"/>
      <c r="B74" s="515"/>
      <c r="C74" s="515"/>
      <c r="D74" s="516"/>
      <c r="E74" s="517"/>
      <c r="F74" s="519"/>
      <c r="G74" s="520" t="str">
        <f>IFERROR(VLOOKUP(Tabla46[[#This Row],[ID RIESGO]],'1. IDENTIFICACION DEL RIESGO'!$AB$29:$AL$137,11,0),"")</f>
        <v/>
      </c>
      <c r="I74" s="518"/>
      <c r="J74" s="518" t="s">
        <v>1706</v>
      </c>
      <c r="K74" s="518"/>
      <c r="L74" s="529"/>
      <c r="M74" s="518" t="s">
        <v>1697</v>
      </c>
      <c r="N74" s="522"/>
      <c r="O74" s="522" t="s">
        <v>1764</v>
      </c>
      <c r="P74" s="522"/>
      <c r="Q74" s="522" t="s">
        <v>1769</v>
      </c>
      <c r="R74" s="518"/>
      <c r="S74" s="522" t="s">
        <v>1701</v>
      </c>
      <c r="T74" s="523" t="str">
        <f>IF(Tabla46[[#This Row],[ID RIESGO]]="","",IF(Tabla46[[#This Row],[RESPONSABLE DEL CONTROL (CARGO)]]="",0,15))</f>
        <v/>
      </c>
      <c r="U74" s="524" t="str">
        <f>IF(Tabla46[[#This Row],[ID RIESGO]]="","",IF(Tabla46[[#This Row],[SEGREGACIÓN Y AUTORIDAD DEL RESPONSABLE DEL CONTROL]]="Inadecuado",0,15))</f>
        <v/>
      </c>
      <c r="V74" s="524" t="str">
        <f>IF(Tabla46[[#This Row],[ID RIESGO]]="","",IF(Tabla46[[#This Row],[PERIODICIDAD]]="No Establecida",0,15))</f>
        <v/>
      </c>
      <c r="W74" s="524">
        <f>IF(Tabla46[[#This Row],[Tipo de Propósito]]="Prevenir",15,IF(Tabla46[[#This Row],[Tipo de Propósito]]="Detectar",10,0))</f>
        <v>15</v>
      </c>
      <c r="X74" s="524">
        <f>IF(Tabla46[[#This Row],[La descripción del como es:]]="Confiable",15,0)</f>
        <v>15</v>
      </c>
      <c r="Y74" s="524">
        <f>IF(Tabla46[[#This Row],[Las desviaciones se:]]="Se investigan y resuelven oportunamente",15,0)</f>
        <v>15</v>
      </c>
      <c r="Z74" s="525">
        <f>IF(Tabla46[[#This Row],[La evidencia es:]]="Completa",10,IF(Tabla46[[#This Row],[La evidencia es:]]="Incompleta",5,0))</f>
        <v>10</v>
      </c>
      <c r="AA74" s="526">
        <f>SUM(Tabla46[[#This Row],[CALF.RESPONSABLE]:[CALF.EVID]])</f>
        <v>55</v>
      </c>
      <c r="AB74" s="525" t="str">
        <f>IF(ISTEXT(Tabla46[[#This Row],[VALOR EVALUACION DISENO]]),"",IF(Tabla46[[#This Row],[VALOR EVALUACION DISENO]]&gt;96,DATOS!$AV$21,IF(Tabla46[[#This Row],[VALOR EVALUACION DISENO]]&gt;=86,DATOS!$AV$22,DATOS!$AV$23)))</f>
        <v>DÉBIL</v>
      </c>
      <c r="AC74" s="486" t="s">
        <v>1708</v>
      </c>
      <c r="AD74" s="525" t="str">
        <f>IFERROR(VLOOKUP(Tabla46[[#This Row],[% DE CUMPLIMIENTO DE LA EJECUCION DEL CONTROL]],DATOS!$AS$38:$AT$40,2,0),"")</f>
        <v>FUERTE</v>
      </c>
      <c r="AE74" s="525">
        <f>IF(Tabla46[[#This Row],[RESULTADO EVALUACIÓN DEL DISEÑO DEL CONTROL]]="","",SUMIFS(DATOS!$AT$49:$AT$57,DATOS!$AR$49:$AR$57,Tabla46[[#This Row],[RESULTADO EVALUACIÓN DEL DISEÑO DEL CONTROL]],DATOS!$AS$49:$AS$57,Tabla46[[#This Row],[RESULTADO EVALUACION DE LA EJECUCION]]))</f>
        <v>0</v>
      </c>
    </row>
    <row r="75" spans="1:31" s="486" customFormat="1" ht="38.25" x14ac:dyDescent="0.2">
      <c r="A75" s="514"/>
      <c r="B75" s="515"/>
      <c r="C75" s="515"/>
      <c r="D75" s="516"/>
      <c r="E75" s="517"/>
      <c r="F75" s="519"/>
      <c r="G75" s="520" t="str">
        <f>IFERROR(VLOOKUP(Tabla46[[#This Row],[ID RIESGO]],'1. IDENTIFICACION DEL RIESGO'!$AB$29:$AL$137,11,0),"")</f>
        <v/>
      </c>
      <c r="I75" s="518"/>
      <c r="J75" s="518" t="s">
        <v>1706</v>
      </c>
      <c r="K75" s="518"/>
      <c r="L75" s="529"/>
      <c r="M75" s="518" t="s">
        <v>1697</v>
      </c>
      <c r="N75" s="522"/>
      <c r="O75" s="522" t="s">
        <v>1764</v>
      </c>
      <c r="P75" s="522"/>
      <c r="Q75" s="522" t="s">
        <v>1769</v>
      </c>
      <c r="R75" s="518"/>
      <c r="S75" s="522" t="s">
        <v>1701</v>
      </c>
      <c r="T75" s="523" t="str">
        <f>IF(Tabla46[[#This Row],[ID RIESGO]]="","",IF(Tabla46[[#This Row],[RESPONSABLE DEL CONTROL (CARGO)]]="",0,15))</f>
        <v/>
      </c>
      <c r="U75" s="524" t="str">
        <f>IF(Tabla46[[#This Row],[ID RIESGO]]="","",IF(Tabla46[[#This Row],[SEGREGACIÓN Y AUTORIDAD DEL RESPONSABLE DEL CONTROL]]="Inadecuado",0,15))</f>
        <v/>
      </c>
      <c r="V75" s="524" t="str">
        <f>IF(Tabla46[[#This Row],[ID RIESGO]]="","",IF(Tabla46[[#This Row],[PERIODICIDAD]]="No Establecida",0,15))</f>
        <v/>
      </c>
      <c r="W75" s="524">
        <f>IF(Tabla46[[#This Row],[Tipo de Propósito]]="Prevenir",15,IF(Tabla46[[#This Row],[Tipo de Propósito]]="Detectar",10,0))</f>
        <v>15</v>
      </c>
      <c r="X75" s="524">
        <f>IF(Tabla46[[#This Row],[La descripción del como es:]]="Confiable",15,0)</f>
        <v>15</v>
      </c>
      <c r="Y75" s="524">
        <f>IF(Tabla46[[#This Row],[Las desviaciones se:]]="Se investigan y resuelven oportunamente",15,0)</f>
        <v>15</v>
      </c>
      <c r="Z75" s="525">
        <f>IF(Tabla46[[#This Row],[La evidencia es:]]="Completa",10,IF(Tabla46[[#This Row],[La evidencia es:]]="Incompleta",5,0))</f>
        <v>10</v>
      </c>
      <c r="AA75" s="526">
        <f>SUM(Tabla46[[#This Row],[CALF.RESPONSABLE]:[CALF.EVID]])</f>
        <v>55</v>
      </c>
      <c r="AB75" s="525" t="str">
        <f>IF(ISTEXT(Tabla46[[#This Row],[VALOR EVALUACION DISENO]]),"",IF(Tabla46[[#This Row],[VALOR EVALUACION DISENO]]&gt;96,DATOS!$AV$21,IF(Tabla46[[#This Row],[VALOR EVALUACION DISENO]]&gt;=86,DATOS!$AV$22,DATOS!$AV$23)))</f>
        <v>DÉBIL</v>
      </c>
      <c r="AC75" s="486" t="s">
        <v>1708</v>
      </c>
      <c r="AD75" s="525" t="str">
        <f>IFERROR(VLOOKUP(Tabla46[[#This Row],[% DE CUMPLIMIENTO DE LA EJECUCION DEL CONTROL]],DATOS!$AS$38:$AT$40,2,0),"")</f>
        <v>FUERTE</v>
      </c>
      <c r="AE75" s="525">
        <f>IF(Tabla46[[#This Row],[RESULTADO EVALUACIÓN DEL DISEÑO DEL CONTROL]]="","",SUMIFS(DATOS!$AT$49:$AT$57,DATOS!$AR$49:$AR$57,Tabla46[[#This Row],[RESULTADO EVALUACIÓN DEL DISEÑO DEL CONTROL]],DATOS!$AS$49:$AS$57,Tabla46[[#This Row],[RESULTADO EVALUACION DE LA EJECUCION]]))</f>
        <v>0</v>
      </c>
    </row>
    <row r="76" spans="1:31" s="486" customFormat="1" ht="38.25" x14ac:dyDescent="0.2">
      <c r="A76" s="514"/>
      <c r="B76" s="515"/>
      <c r="C76" s="515"/>
      <c r="D76" s="516"/>
      <c r="E76" s="517"/>
      <c r="F76" s="519"/>
      <c r="G76" s="520" t="str">
        <f>IFERROR(VLOOKUP(Tabla46[[#This Row],[ID RIESGO]],'1. IDENTIFICACION DEL RIESGO'!$AB$29:$AL$137,11,0),"")</f>
        <v/>
      </c>
      <c r="I76" s="518"/>
      <c r="J76" s="518" t="s">
        <v>1706</v>
      </c>
      <c r="K76" s="518"/>
      <c r="L76" s="529"/>
      <c r="M76" s="518" t="s">
        <v>1697</v>
      </c>
      <c r="N76" s="522"/>
      <c r="O76" s="522" t="s">
        <v>1764</v>
      </c>
      <c r="P76" s="522"/>
      <c r="Q76" s="522" t="s">
        <v>1769</v>
      </c>
      <c r="R76" s="518"/>
      <c r="S76" s="522" t="s">
        <v>1701</v>
      </c>
      <c r="T76" s="523" t="str">
        <f>IF(Tabla46[[#This Row],[ID RIESGO]]="","",IF(Tabla46[[#This Row],[RESPONSABLE DEL CONTROL (CARGO)]]="",0,15))</f>
        <v/>
      </c>
      <c r="U76" s="524" t="str">
        <f>IF(Tabla46[[#This Row],[ID RIESGO]]="","",IF(Tabla46[[#This Row],[SEGREGACIÓN Y AUTORIDAD DEL RESPONSABLE DEL CONTROL]]="Inadecuado",0,15))</f>
        <v/>
      </c>
      <c r="V76" s="524" t="str">
        <f>IF(Tabla46[[#This Row],[ID RIESGO]]="","",IF(Tabla46[[#This Row],[PERIODICIDAD]]="No Establecida",0,15))</f>
        <v/>
      </c>
      <c r="W76" s="524">
        <f>IF(Tabla46[[#This Row],[Tipo de Propósito]]="Prevenir",15,IF(Tabla46[[#This Row],[Tipo de Propósito]]="Detectar",10,0))</f>
        <v>15</v>
      </c>
      <c r="X76" s="524">
        <f>IF(Tabla46[[#This Row],[La descripción del como es:]]="Confiable",15,0)</f>
        <v>15</v>
      </c>
      <c r="Y76" s="524">
        <f>IF(Tabla46[[#This Row],[Las desviaciones se:]]="Se investigan y resuelven oportunamente",15,0)</f>
        <v>15</v>
      </c>
      <c r="Z76" s="525">
        <f>IF(Tabla46[[#This Row],[La evidencia es:]]="Completa",10,IF(Tabla46[[#This Row],[La evidencia es:]]="Incompleta",5,0))</f>
        <v>10</v>
      </c>
      <c r="AA76" s="526">
        <f>SUM(Tabla46[[#This Row],[CALF.RESPONSABLE]:[CALF.EVID]])</f>
        <v>55</v>
      </c>
      <c r="AB76" s="525" t="str">
        <f>IF(ISTEXT(Tabla46[[#This Row],[VALOR EVALUACION DISENO]]),"",IF(Tabla46[[#This Row],[VALOR EVALUACION DISENO]]&gt;96,DATOS!$AV$21,IF(Tabla46[[#This Row],[VALOR EVALUACION DISENO]]&gt;=86,DATOS!$AV$22,DATOS!$AV$23)))</f>
        <v>DÉBIL</v>
      </c>
      <c r="AC76" s="486" t="s">
        <v>1708</v>
      </c>
      <c r="AD76" s="525" t="str">
        <f>IFERROR(VLOOKUP(Tabla46[[#This Row],[% DE CUMPLIMIENTO DE LA EJECUCION DEL CONTROL]],DATOS!$AS$38:$AT$40,2,0),"")</f>
        <v>FUERTE</v>
      </c>
      <c r="AE76" s="525">
        <f>IF(Tabla46[[#This Row],[RESULTADO EVALUACIÓN DEL DISEÑO DEL CONTROL]]="","",SUMIFS(DATOS!$AT$49:$AT$57,DATOS!$AR$49:$AR$57,Tabla46[[#This Row],[RESULTADO EVALUACIÓN DEL DISEÑO DEL CONTROL]],DATOS!$AS$49:$AS$57,Tabla46[[#This Row],[RESULTADO EVALUACION DE LA EJECUCION]]))</f>
        <v>0</v>
      </c>
    </row>
    <row r="77" spans="1:31" s="486" customFormat="1" ht="38.25" x14ac:dyDescent="0.2">
      <c r="A77" s="514"/>
      <c r="B77" s="515"/>
      <c r="C77" s="515"/>
      <c r="D77" s="516"/>
      <c r="E77" s="517"/>
      <c r="F77" s="519"/>
      <c r="G77" s="520" t="str">
        <f>IFERROR(VLOOKUP(Tabla46[[#This Row],[ID RIESGO]],'1. IDENTIFICACION DEL RIESGO'!$AB$29:$AL$137,11,0),"")</f>
        <v/>
      </c>
      <c r="I77" s="518"/>
      <c r="J77" s="518" t="s">
        <v>1706</v>
      </c>
      <c r="K77" s="518"/>
      <c r="L77" s="529"/>
      <c r="M77" s="518" t="s">
        <v>1697</v>
      </c>
      <c r="N77" s="522"/>
      <c r="O77" s="522" t="s">
        <v>1764</v>
      </c>
      <c r="P77" s="522"/>
      <c r="Q77" s="522" t="s">
        <v>1769</v>
      </c>
      <c r="R77" s="518"/>
      <c r="S77" s="522" t="s">
        <v>1701</v>
      </c>
      <c r="T77" s="523" t="str">
        <f>IF(Tabla46[[#This Row],[ID RIESGO]]="","",IF(Tabla46[[#This Row],[RESPONSABLE DEL CONTROL (CARGO)]]="",0,15))</f>
        <v/>
      </c>
      <c r="U77" s="524" t="str">
        <f>IF(Tabla46[[#This Row],[ID RIESGO]]="","",IF(Tabla46[[#This Row],[SEGREGACIÓN Y AUTORIDAD DEL RESPONSABLE DEL CONTROL]]="Inadecuado",0,15))</f>
        <v/>
      </c>
      <c r="V77" s="524" t="str">
        <f>IF(Tabla46[[#This Row],[ID RIESGO]]="","",IF(Tabla46[[#This Row],[PERIODICIDAD]]="No Establecida",0,15))</f>
        <v/>
      </c>
      <c r="W77" s="524">
        <f>IF(Tabla46[[#This Row],[Tipo de Propósito]]="Prevenir",15,IF(Tabla46[[#This Row],[Tipo de Propósito]]="Detectar",10,0))</f>
        <v>15</v>
      </c>
      <c r="X77" s="524">
        <f>IF(Tabla46[[#This Row],[La descripción del como es:]]="Confiable",15,0)</f>
        <v>15</v>
      </c>
      <c r="Y77" s="524">
        <f>IF(Tabla46[[#This Row],[Las desviaciones se:]]="Se investigan y resuelven oportunamente",15,0)</f>
        <v>15</v>
      </c>
      <c r="Z77" s="525">
        <f>IF(Tabla46[[#This Row],[La evidencia es:]]="Completa",10,IF(Tabla46[[#This Row],[La evidencia es:]]="Incompleta",5,0))</f>
        <v>10</v>
      </c>
      <c r="AA77" s="526">
        <f>SUM(Tabla46[[#This Row],[CALF.RESPONSABLE]:[CALF.EVID]])</f>
        <v>55</v>
      </c>
      <c r="AB77" s="525" t="str">
        <f>IF(ISTEXT(Tabla46[[#This Row],[VALOR EVALUACION DISENO]]),"",IF(Tabla46[[#This Row],[VALOR EVALUACION DISENO]]&gt;96,DATOS!$AV$21,IF(Tabla46[[#This Row],[VALOR EVALUACION DISENO]]&gt;=86,DATOS!$AV$22,DATOS!$AV$23)))</f>
        <v>DÉBIL</v>
      </c>
      <c r="AC77" s="486" t="s">
        <v>1708</v>
      </c>
      <c r="AD77" s="525" t="str">
        <f>IFERROR(VLOOKUP(Tabla46[[#This Row],[% DE CUMPLIMIENTO DE LA EJECUCION DEL CONTROL]],DATOS!$AS$38:$AT$40,2,0),"")</f>
        <v>FUERTE</v>
      </c>
      <c r="AE77" s="525">
        <f>IF(Tabla46[[#This Row],[RESULTADO EVALUACIÓN DEL DISEÑO DEL CONTROL]]="","",SUMIFS(DATOS!$AT$49:$AT$57,DATOS!$AR$49:$AR$57,Tabla46[[#This Row],[RESULTADO EVALUACIÓN DEL DISEÑO DEL CONTROL]],DATOS!$AS$49:$AS$57,Tabla46[[#This Row],[RESULTADO EVALUACION DE LA EJECUCION]]))</f>
        <v>0</v>
      </c>
    </row>
    <row r="78" spans="1:31" s="486" customFormat="1" ht="38.25" x14ac:dyDescent="0.2">
      <c r="A78" s="514"/>
      <c r="B78" s="515"/>
      <c r="C78" s="515"/>
      <c r="D78" s="516"/>
      <c r="E78" s="517"/>
      <c r="F78" s="519"/>
      <c r="G78" s="520" t="str">
        <f>IFERROR(VLOOKUP(Tabla46[[#This Row],[ID RIESGO]],'1. IDENTIFICACION DEL RIESGO'!$AB$29:$AL$137,11,0),"")</f>
        <v/>
      </c>
      <c r="I78" s="518"/>
      <c r="J78" s="518" t="s">
        <v>1706</v>
      </c>
      <c r="K78" s="518"/>
      <c r="L78" s="529"/>
      <c r="M78" s="518" t="s">
        <v>1697</v>
      </c>
      <c r="N78" s="522"/>
      <c r="O78" s="522" t="s">
        <v>1764</v>
      </c>
      <c r="P78" s="522"/>
      <c r="Q78" s="522" t="s">
        <v>1769</v>
      </c>
      <c r="R78" s="518"/>
      <c r="S78" s="522" t="s">
        <v>1701</v>
      </c>
      <c r="T78" s="523" t="str">
        <f>IF(Tabla46[[#This Row],[ID RIESGO]]="","",IF(Tabla46[[#This Row],[RESPONSABLE DEL CONTROL (CARGO)]]="",0,15))</f>
        <v/>
      </c>
      <c r="U78" s="524" t="str">
        <f>IF(Tabla46[[#This Row],[ID RIESGO]]="","",IF(Tabla46[[#This Row],[SEGREGACIÓN Y AUTORIDAD DEL RESPONSABLE DEL CONTROL]]="Inadecuado",0,15))</f>
        <v/>
      </c>
      <c r="V78" s="524" t="str">
        <f>IF(Tabla46[[#This Row],[ID RIESGO]]="","",IF(Tabla46[[#This Row],[PERIODICIDAD]]="No Establecida",0,15))</f>
        <v/>
      </c>
      <c r="W78" s="524">
        <f>IF(Tabla46[[#This Row],[Tipo de Propósito]]="Prevenir",15,IF(Tabla46[[#This Row],[Tipo de Propósito]]="Detectar",10,0))</f>
        <v>15</v>
      </c>
      <c r="X78" s="524">
        <f>IF(Tabla46[[#This Row],[La descripción del como es:]]="Confiable",15,0)</f>
        <v>15</v>
      </c>
      <c r="Y78" s="524">
        <f>IF(Tabla46[[#This Row],[Las desviaciones se:]]="Se investigan y resuelven oportunamente",15,0)</f>
        <v>15</v>
      </c>
      <c r="Z78" s="525">
        <f>IF(Tabla46[[#This Row],[La evidencia es:]]="Completa",10,IF(Tabla46[[#This Row],[La evidencia es:]]="Incompleta",5,0))</f>
        <v>10</v>
      </c>
      <c r="AA78" s="526">
        <f>SUM(Tabla46[[#This Row],[CALF.RESPONSABLE]:[CALF.EVID]])</f>
        <v>55</v>
      </c>
      <c r="AB78" s="525" t="str">
        <f>IF(ISTEXT(Tabla46[[#This Row],[VALOR EVALUACION DISENO]]),"",IF(Tabla46[[#This Row],[VALOR EVALUACION DISENO]]&gt;96,DATOS!$AV$21,IF(Tabla46[[#This Row],[VALOR EVALUACION DISENO]]&gt;=86,DATOS!$AV$22,DATOS!$AV$23)))</f>
        <v>DÉBIL</v>
      </c>
      <c r="AC78" s="486" t="s">
        <v>1708</v>
      </c>
      <c r="AD78" s="525" t="str">
        <f>IFERROR(VLOOKUP(Tabla46[[#This Row],[% DE CUMPLIMIENTO DE LA EJECUCION DEL CONTROL]],DATOS!$AS$38:$AT$40,2,0),"")</f>
        <v>FUERTE</v>
      </c>
      <c r="AE78" s="525">
        <f>IF(Tabla46[[#This Row],[RESULTADO EVALUACIÓN DEL DISEÑO DEL CONTROL]]="","",SUMIFS(DATOS!$AT$49:$AT$57,DATOS!$AR$49:$AR$57,Tabla46[[#This Row],[RESULTADO EVALUACIÓN DEL DISEÑO DEL CONTROL]],DATOS!$AS$49:$AS$57,Tabla46[[#This Row],[RESULTADO EVALUACION DE LA EJECUCION]]))</f>
        <v>0</v>
      </c>
    </row>
    <row r="79" spans="1:31" s="486" customFormat="1" ht="38.25" x14ac:dyDescent="0.2">
      <c r="A79" s="514"/>
      <c r="B79" s="515"/>
      <c r="C79" s="515"/>
      <c r="D79" s="516"/>
      <c r="E79" s="517"/>
      <c r="F79" s="519"/>
      <c r="G79" s="520" t="str">
        <f>IFERROR(VLOOKUP(Tabla46[[#This Row],[ID RIESGO]],'1. IDENTIFICACION DEL RIESGO'!$AB$29:$AL$137,11,0),"")</f>
        <v/>
      </c>
      <c r="I79" s="518"/>
      <c r="J79" s="518" t="s">
        <v>1706</v>
      </c>
      <c r="K79" s="518"/>
      <c r="L79" s="529"/>
      <c r="M79" s="518" t="s">
        <v>1697</v>
      </c>
      <c r="N79" s="522"/>
      <c r="O79" s="522" t="s">
        <v>1764</v>
      </c>
      <c r="P79" s="522"/>
      <c r="Q79" s="522" t="s">
        <v>1769</v>
      </c>
      <c r="R79" s="518"/>
      <c r="S79" s="522" t="s">
        <v>1701</v>
      </c>
      <c r="T79" s="523" t="str">
        <f>IF(Tabla46[[#This Row],[ID RIESGO]]="","",IF(Tabla46[[#This Row],[RESPONSABLE DEL CONTROL (CARGO)]]="",0,15))</f>
        <v/>
      </c>
      <c r="U79" s="524" t="str">
        <f>IF(Tabla46[[#This Row],[ID RIESGO]]="","",IF(Tabla46[[#This Row],[SEGREGACIÓN Y AUTORIDAD DEL RESPONSABLE DEL CONTROL]]="Inadecuado",0,15))</f>
        <v/>
      </c>
      <c r="V79" s="524" t="str">
        <f>IF(Tabla46[[#This Row],[ID RIESGO]]="","",IF(Tabla46[[#This Row],[PERIODICIDAD]]="No Establecida",0,15))</f>
        <v/>
      </c>
      <c r="W79" s="524">
        <f>IF(Tabla46[[#This Row],[Tipo de Propósito]]="Prevenir",15,IF(Tabla46[[#This Row],[Tipo de Propósito]]="Detectar",10,0))</f>
        <v>15</v>
      </c>
      <c r="X79" s="524">
        <f>IF(Tabla46[[#This Row],[La descripción del como es:]]="Confiable",15,0)</f>
        <v>15</v>
      </c>
      <c r="Y79" s="524">
        <f>IF(Tabla46[[#This Row],[Las desviaciones se:]]="Se investigan y resuelven oportunamente",15,0)</f>
        <v>15</v>
      </c>
      <c r="Z79" s="525">
        <f>IF(Tabla46[[#This Row],[La evidencia es:]]="Completa",10,IF(Tabla46[[#This Row],[La evidencia es:]]="Incompleta",5,0))</f>
        <v>10</v>
      </c>
      <c r="AA79" s="526">
        <f>SUM(Tabla46[[#This Row],[CALF.RESPONSABLE]:[CALF.EVID]])</f>
        <v>55</v>
      </c>
      <c r="AB79" s="525" t="str">
        <f>IF(ISTEXT(Tabla46[[#This Row],[VALOR EVALUACION DISENO]]),"",IF(Tabla46[[#This Row],[VALOR EVALUACION DISENO]]&gt;96,DATOS!$AV$21,IF(Tabla46[[#This Row],[VALOR EVALUACION DISENO]]&gt;=86,DATOS!$AV$22,DATOS!$AV$23)))</f>
        <v>DÉBIL</v>
      </c>
      <c r="AC79" s="486" t="s">
        <v>1708</v>
      </c>
      <c r="AD79" s="525" t="str">
        <f>IFERROR(VLOOKUP(Tabla46[[#This Row],[% DE CUMPLIMIENTO DE LA EJECUCION DEL CONTROL]],DATOS!$AS$38:$AT$40,2,0),"")</f>
        <v>FUERTE</v>
      </c>
      <c r="AE79" s="525">
        <f>IF(Tabla46[[#This Row],[RESULTADO EVALUACIÓN DEL DISEÑO DEL CONTROL]]="","",SUMIFS(DATOS!$AT$49:$AT$57,DATOS!$AR$49:$AR$57,Tabla46[[#This Row],[RESULTADO EVALUACIÓN DEL DISEÑO DEL CONTROL]],DATOS!$AS$49:$AS$57,Tabla46[[#This Row],[RESULTADO EVALUACION DE LA EJECUCION]]))</f>
        <v>0</v>
      </c>
    </row>
    <row r="80" spans="1:31" s="486" customFormat="1" ht="38.25" x14ac:dyDescent="0.2">
      <c r="A80" s="514"/>
      <c r="B80" s="515"/>
      <c r="C80" s="515"/>
      <c r="D80" s="516"/>
      <c r="E80" s="517"/>
      <c r="F80" s="519"/>
      <c r="G80" s="520" t="str">
        <f>IFERROR(VLOOKUP(Tabla46[[#This Row],[ID RIESGO]],'1. IDENTIFICACION DEL RIESGO'!$AB$29:$AL$137,11,0),"")</f>
        <v/>
      </c>
      <c r="I80" s="518"/>
      <c r="J80" s="518" t="s">
        <v>1706</v>
      </c>
      <c r="K80" s="518"/>
      <c r="L80" s="529"/>
      <c r="M80" s="518" t="s">
        <v>1697</v>
      </c>
      <c r="N80" s="522"/>
      <c r="O80" s="522" t="s">
        <v>1764</v>
      </c>
      <c r="P80" s="522"/>
      <c r="Q80" s="522" t="s">
        <v>1769</v>
      </c>
      <c r="R80" s="518"/>
      <c r="S80" s="522" t="s">
        <v>1701</v>
      </c>
      <c r="T80" s="523" t="str">
        <f>IF(Tabla46[[#This Row],[ID RIESGO]]="","",IF(Tabla46[[#This Row],[RESPONSABLE DEL CONTROL (CARGO)]]="",0,15))</f>
        <v/>
      </c>
      <c r="U80" s="524" t="str">
        <f>IF(Tabla46[[#This Row],[ID RIESGO]]="","",IF(Tabla46[[#This Row],[SEGREGACIÓN Y AUTORIDAD DEL RESPONSABLE DEL CONTROL]]="Inadecuado",0,15))</f>
        <v/>
      </c>
      <c r="V80" s="524" t="str">
        <f>IF(Tabla46[[#This Row],[ID RIESGO]]="","",IF(Tabla46[[#This Row],[PERIODICIDAD]]="No Establecida",0,15))</f>
        <v/>
      </c>
      <c r="W80" s="524">
        <f>IF(Tabla46[[#This Row],[Tipo de Propósito]]="Prevenir",15,IF(Tabla46[[#This Row],[Tipo de Propósito]]="Detectar",10,0))</f>
        <v>15</v>
      </c>
      <c r="X80" s="524">
        <f>IF(Tabla46[[#This Row],[La descripción del como es:]]="Confiable",15,0)</f>
        <v>15</v>
      </c>
      <c r="Y80" s="524">
        <f>IF(Tabla46[[#This Row],[Las desviaciones se:]]="Se investigan y resuelven oportunamente",15,0)</f>
        <v>15</v>
      </c>
      <c r="Z80" s="525">
        <f>IF(Tabla46[[#This Row],[La evidencia es:]]="Completa",10,IF(Tabla46[[#This Row],[La evidencia es:]]="Incompleta",5,0))</f>
        <v>10</v>
      </c>
      <c r="AA80" s="526">
        <f>SUM(Tabla46[[#This Row],[CALF.RESPONSABLE]:[CALF.EVID]])</f>
        <v>55</v>
      </c>
      <c r="AB80" s="525" t="str">
        <f>IF(ISTEXT(Tabla46[[#This Row],[VALOR EVALUACION DISENO]]),"",IF(Tabla46[[#This Row],[VALOR EVALUACION DISENO]]&gt;96,DATOS!$AV$21,IF(Tabla46[[#This Row],[VALOR EVALUACION DISENO]]&gt;=86,DATOS!$AV$22,DATOS!$AV$23)))</f>
        <v>DÉBIL</v>
      </c>
      <c r="AC80" s="486" t="s">
        <v>1708</v>
      </c>
      <c r="AD80" s="525" t="str">
        <f>IFERROR(VLOOKUP(Tabla46[[#This Row],[% DE CUMPLIMIENTO DE LA EJECUCION DEL CONTROL]],DATOS!$AS$38:$AT$40,2,0),"")</f>
        <v>FUERTE</v>
      </c>
      <c r="AE80" s="525">
        <f>IF(Tabla46[[#This Row],[RESULTADO EVALUACIÓN DEL DISEÑO DEL CONTROL]]="","",SUMIFS(DATOS!$AT$49:$AT$57,DATOS!$AR$49:$AR$57,Tabla46[[#This Row],[RESULTADO EVALUACIÓN DEL DISEÑO DEL CONTROL]],DATOS!$AS$49:$AS$57,Tabla46[[#This Row],[RESULTADO EVALUACION DE LA EJECUCION]]))</f>
        <v>0</v>
      </c>
    </row>
    <row r="81" spans="1:31" s="486" customFormat="1" ht="38.25" x14ac:dyDescent="0.2">
      <c r="A81" s="514"/>
      <c r="B81" s="515"/>
      <c r="C81" s="515"/>
      <c r="D81" s="516"/>
      <c r="E81" s="517"/>
      <c r="F81" s="519"/>
      <c r="G81" s="520" t="str">
        <f>IFERROR(VLOOKUP(Tabla46[[#This Row],[ID RIESGO]],'1. IDENTIFICACION DEL RIESGO'!$AB$29:$AL$137,11,0),"")</f>
        <v/>
      </c>
      <c r="I81" s="518"/>
      <c r="J81" s="518" t="s">
        <v>1706</v>
      </c>
      <c r="K81" s="518"/>
      <c r="L81" s="529"/>
      <c r="M81" s="518" t="s">
        <v>1697</v>
      </c>
      <c r="N81" s="522"/>
      <c r="O81" s="522" t="s">
        <v>1764</v>
      </c>
      <c r="P81" s="522"/>
      <c r="Q81" s="522" t="s">
        <v>1769</v>
      </c>
      <c r="R81" s="518"/>
      <c r="S81" s="522" t="s">
        <v>1701</v>
      </c>
      <c r="T81" s="523" t="str">
        <f>IF(Tabla46[[#This Row],[ID RIESGO]]="","",IF(Tabla46[[#This Row],[RESPONSABLE DEL CONTROL (CARGO)]]="",0,15))</f>
        <v/>
      </c>
      <c r="U81" s="524" t="str">
        <f>IF(Tabla46[[#This Row],[ID RIESGO]]="","",IF(Tabla46[[#This Row],[SEGREGACIÓN Y AUTORIDAD DEL RESPONSABLE DEL CONTROL]]="Inadecuado",0,15))</f>
        <v/>
      </c>
      <c r="V81" s="524" t="str">
        <f>IF(Tabla46[[#This Row],[ID RIESGO]]="","",IF(Tabla46[[#This Row],[PERIODICIDAD]]="No Establecida",0,15))</f>
        <v/>
      </c>
      <c r="W81" s="524">
        <f>IF(Tabla46[[#This Row],[Tipo de Propósito]]="Prevenir",15,IF(Tabla46[[#This Row],[Tipo de Propósito]]="Detectar",10,0))</f>
        <v>15</v>
      </c>
      <c r="X81" s="524">
        <f>IF(Tabla46[[#This Row],[La descripción del como es:]]="Confiable",15,0)</f>
        <v>15</v>
      </c>
      <c r="Y81" s="524">
        <f>IF(Tabla46[[#This Row],[Las desviaciones se:]]="Se investigan y resuelven oportunamente",15,0)</f>
        <v>15</v>
      </c>
      <c r="Z81" s="525">
        <f>IF(Tabla46[[#This Row],[La evidencia es:]]="Completa",10,IF(Tabla46[[#This Row],[La evidencia es:]]="Incompleta",5,0))</f>
        <v>10</v>
      </c>
      <c r="AA81" s="526">
        <f>SUM(Tabla46[[#This Row],[CALF.RESPONSABLE]:[CALF.EVID]])</f>
        <v>55</v>
      </c>
      <c r="AB81" s="525" t="str">
        <f>IF(ISTEXT(Tabla46[[#This Row],[VALOR EVALUACION DISENO]]),"",IF(Tabla46[[#This Row],[VALOR EVALUACION DISENO]]&gt;96,DATOS!$AV$21,IF(Tabla46[[#This Row],[VALOR EVALUACION DISENO]]&gt;=86,DATOS!$AV$22,DATOS!$AV$23)))</f>
        <v>DÉBIL</v>
      </c>
      <c r="AC81" s="486" t="s">
        <v>1708</v>
      </c>
      <c r="AD81" s="525" t="str">
        <f>IFERROR(VLOOKUP(Tabla46[[#This Row],[% DE CUMPLIMIENTO DE LA EJECUCION DEL CONTROL]],DATOS!$AS$38:$AT$40,2,0),"")</f>
        <v>FUERTE</v>
      </c>
      <c r="AE81" s="525">
        <f>IF(Tabla46[[#This Row],[RESULTADO EVALUACIÓN DEL DISEÑO DEL CONTROL]]="","",SUMIFS(DATOS!$AT$49:$AT$57,DATOS!$AR$49:$AR$57,Tabla46[[#This Row],[RESULTADO EVALUACIÓN DEL DISEÑO DEL CONTROL]],DATOS!$AS$49:$AS$57,Tabla46[[#This Row],[RESULTADO EVALUACION DE LA EJECUCION]]))</f>
        <v>0</v>
      </c>
    </row>
    <row r="82" spans="1:31" s="486" customFormat="1" ht="38.25" x14ac:dyDescent="0.2">
      <c r="A82" s="514"/>
      <c r="B82" s="515"/>
      <c r="C82" s="515"/>
      <c r="D82" s="516"/>
      <c r="E82" s="517"/>
      <c r="F82" s="519"/>
      <c r="G82" s="520" t="str">
        <f>IFERROR(VLOOKUP(Tabla46[[#This Row],[ID RIESGO]],'1. IDENTIFICACION DEL RIESGO'!$AB$29:$AL$137,11,0),"")</f>
        <v/>
      </c>
      <c r="I82" s="518"/>
      <c r="J82" s="518" t="s">
        <v>1706</v>
      </c>
      <c r="K82" s="518"/>
      <c r="L82" s="529"/>
      <c r="M82" s="518" t="s">
        <v>1697</v>
      </c>
      <c r="N82" s="522"/>
      <c r="O82" s="522" t="s">
        <v>1764</v>
      </c>
      <c r="P82" s="522"/>
      <c r="Q82" s="522" t="s">
        <v>1769</v>
      </c>
      <c r="R82" s="518"/>
      <c r="S82" s="522" t="s">
        <v>1701</v>
      </c>
      <c r="T82" s="523" t="str">
        <f>IF(Tabla46[[#This Row],[ID RIESGO]]="","",IF(Tabla46[[#This Row],[RESPONSABLE DEL CONTROL (CARGO)]]="",0,15))</f>
        <v/>
      </c>
      <c r="U82" s="524" t="str">
        <f>IF(Tabla46[[#This Row],[ID RIESGO]]="","",IF(Tabla46[[#This Row],[SEGREGACIÓN Y AUTORIDAD DEL RESPONSABLE DEL CONTROL]]="Inadecuado",0,15))</f>
        <v/>
      </c>
      <c r="V82" s="524" t="str">
        <f>IF(Tabla46[[#This Row],[ID RIESGO]]="","",IF(Tabla46[[#This Row],[PERIODICIDAD]]="No Establecida",0,15))</f>
        <v/>
      </c>
      <c r="W82" s="524">
        <f>IF(Tabla46[[#This Row],[Tipo de Propósito]]="Prevenir",15,IF(Tabla46[[#This Row],[Tipo de Propósito]]="Detectar",10,0))</f>
        <v>15</v>
      </c>
      <c r="X82" s="524">
        <f>IF(Tabla46[[#This Row],[La descripción del como es:]]="Confiable",15,0)</f>
        <v>15</v>
      </c>
      <c r="Y82" s="524">
        <f>IF(Tabla46[[#This Row],[Las desviaciones se:]]="Se investigan y resuelven oportunamente",15,0)</f>
        <v>15</v>
      </c>
      <c r="Z82" s="525">
        <f>IF(Tabla46[[#This Row],[La evidencia es:]]="Completa",10,IF(Tabla46[[#This Row],[La evidencia es:]]="Incompleta",5,0))</f>
        <v>10</v>
      </c>
      <c r="AA82" s="526">
        <f>SUM(Tabla46[[#This Row],[CALF.RESPONSABLE]:[CALF.EVID]])</f>
        <v>55</v>
      </c>
      <c r="AB82" s="525" t="str">
        <f>IF(ISTEXT(Tabla46[[#This Row],[VALOR EVALUACION DISENO]]),"",IF(Tabla46[[#This Row],[VALOR EVALUACION DISENO]]&gt;96,DATOS!$AV$21,IF(Tabla46[[#This Row],[VALOR EVALUACION DISENO]]&gt;=86,DATOS!$AV$22,DATOS!$AV$23)))</f>
        <v>DÉBIL</v>
      </c>
      <c r="AC82" s="486" t="s">
        <v>1708</v>
      </c>
      <c r="AD82" s="525" t="str">
        <f>IFERROR(VLOOKUP(Tabla46[[#This Row],[% DE CUMPLIMIENTO DE LA EJECUCION DEL CONTROL]],DATOS!$AS$38:$AT$40,2,0),"")</f>
        <v>FUERTE</v>
      </c>
      <c r="AE82" s="525">
        <f>IF(Tabla46[[#This Row],[RESULTADO EVALUACIÓN DEL DISEÑO DEL CONTROL]]="","",SUMIFS(DATOS!$AT$49:$AT$57,DATOS!$AR$49:$AR$57,Tabla46[[#This Row],[RESULTADO EVALUACIÓN DEL DISEÑO DEL CONTROL]],DATOS!$AS$49:$AS$57,Tabla46[[#This Row],[RESULTADO EVALUACION DE LA EJECUCION]]))</f>
        <v>0</v>
      </c>
    </row>
    <row r="83" spans="1:31" s="486" customFormat="1" ht="38.25" x14ac:dyDescent="0.2">
      <c r="A83" s="514"/>
      <c r="B83" s="515"/>
      <c r="C83" s="515"/>
      <c r="D83" s="516"/>
      <c r="E83" s="517"/>
      <c r="F83" s="519"/>
      <c r="G83" s="520" t="str">
        <f>IFERROR(VLOOKUP(Tabla46[[#This Row],[ID RIESGO]],'1. IDENTIFICACION DEL RIESGO'!$AB$29:$AL$137,11,0),"")</f>
        <v/>
      </c>
      <c r="I83" s="518"/>
      <c r="J83" s="518" t="s">
        <v>1706</v>
      </c>
      <c r="K83" s="518"/>
      <c r="L83" s="529"/>
      <c r="M83" s="518" t="s">
        <v>1697</v>
      </c>
      <c r="N83" s="522"/>
      <c r="O83" s="522" t="s">
        <v>1764</v>
      </c>
      <c r="P83" s="522"/>
      <c r="Q83" s="522" t="s">
        <v>1769</v>
      </c>
      <c r="R83" s="518"/>
      <c r="S83" s="522" t="s">
        <v>1701</v>
      </c>
      <c r="T83" s="523" t="str">
        <f>IF(Tabla46[[#This Row],[ID RIESGO]]="","",IF(Tabla46[[#This Row],[RESPONSABLE DEL CONTROL (CARGO)]]="",0,15))</f>
        <v/>
      </c>
      <c r="U83" s="524" t="str">
        <f>IF(Tabla46[[#This Row],[ID RIESGO]]="","",IF(Tabla46[[#This Row],[SEGREGACIÓN Y AUTORIDAD DEL RESPONSABLE DEL CONTROL]]="Inadecuado",0,15))</f>
        <v/>
      </c>
      <c r="V83" s="524" t="str">
        <f>IF(Tabla46[[#This Row],[ID RIESGO]]="","",IF(Tabla46[[#This Row],[PERIODICIDAD]]="No Establecida",0,15))</f>
        <v/>
      </c>
      <c r="W83" s="524">
        <f>IF(Tabla46[[#This Row],[Tipo de Propósito]]="Prevenir",15,IF(Tabla46[[#This Row],[Tipo de Propósito]]="Detectar",10,0))</f>
        <v>15</v>
      </c>
      <c r="X83" s="524">
        <f>IF(Tabla46[[#This Row],[La descripción del como es:]]="Confiable",15,0)</f>
        <v>15</v>
      </c>
      <c r="Y83" s="524">
        <f>IF(Tabla46[[#This Row],[Las desviaciones se:]]="Se investigan y resuelven oportunamente",15,0)</f>
        <v>15</v>
      </c>
      <c r="Z83" s="525">
        <f>IF(Tabla46[[#This Row],[La evidencia es:]]="Completa",10,IF(Tabla46[[#This Row],[La evidencia es:]]="Incompleta",5,0))</f>
        <v>10</v>
      </c>
      <c r="AA83" s="526">
        <f>SUM(Tabla46[[#This Row],[CALF.RESPONSABLE]:[CALF.EVID]])</f>
        <v>55</v>
      </c>
      <c r="AB83" s="525" t="str">
        <f>IF(ISTEXT(Tabla46[[#This Row],[VALOR EVALUACION DISENO]]),"",IF(Tabla46[[#This Row],[VALOR EVALUACION DISENO]]&gt;96,DATOS!$AV$21,IF(Tabla46[[#This Row],[VALOR EVALUACION DISENO]]&gt;=86,DATOS!$AV$22,DATOS!$AV$23)))</f>
        <v>DÉBIL</v>
      </c>
      <c r="AC83" s="486" t="s">
        <v>1708</v>
      </c>
      <c r="AD83" s="525" t="str">
        <f>IFERROR(VLOOKUP(Tabla46[[#This Row],[% DE CUMPLIMIENTO DE LA EJECUCION DEL CONTROL]],DATOS!$AS$38:$AT$40,2,0),"")</f>
        <v>FUERTE</v>
      </c>
      <c r="AE83" s="525">
        <f>IF(Tabla46[[#This Row],[RESULTADO EVALUACIÓN DEL DISEÑO DEL CONTROL]]="","",SUMIFS(DATOS!$AT$49:$AT$57,DATOS!$AR$49:$AR$57,Tabla46[[#This Row],[RESULTADO EVALUACIÓN DEL DISEÑO DEL CONTROL]],DATOS!$AS$49:$AS$57,Tabla46[[#This Row],[RESULTADO EVALUACION DE LA EJECUCION]]))</f>
        <v>0</v>
      </c>
    </row>
    <row r="84" spans="1:31" s="486" customFormat="1" ht="38.25" x14ac:dyDescent="0.2">
      <c r="A84" s="514"/>
      <c r="B84" s="515"/>
      <c r="C84" s="515"/>
      <c r="D84" s="516"/>
      <c r="E84" s="517"/>
      <c r="F84" s="519"/>
      <c r="G84" s="520" t="str">
        <f>IFERROR(VLOOKUP(Tabla46[[#This Row],[ID RIESGO]],'1. IDENTIFICACION DEL RIESGO'!$AB$29:$AL$137,11,0),"")</f>
        <v/>
      </c>
      <c r="I84" s="518"/>
      <c r="J84" s="518" t="s">
        <v>1706</v>
      </c>
      <c r="K84" s="518"/>
      <c r="L84" s="529"/>
      <c r="M84" s="518" t="s">
        <v>1697</v>
      </c>
      <c r="N84" s="522"/>
      <c r="O84" s="522" t="s">
        <v>1764</v>
      </c>
      <c r="P84" s="522"/>
      <c r="Q84" s="522" t="s">
        <v>1769</v>
      </c>
      <c r="R84" s="518"/>
      <c r="S84" s="522" t="s">
        <v>1701</v>
      </c>
      <c r="T84" s="523" t="str">
        <f>IF(Tabla46[[#This Row],[ID RIESGO]]="","",IF(Tabla46[[#This Row],[RESPONSABLE DEL CONTROL (CARGO)]]="",0,15))</f>
        <v/>
      </c>
      <c r="U84" s="524" t="str">
        <f>IF(Tabla46[[#This Row],[ID RIESGO]]="","",IF(Tabla46[[#This Row],[SEGREGACIÓN Y AUTORIDAD DEL RESPONSABLE DEL CONTROL]]="Inadecuado",0,15))</f>
        <v/>
      </c>
      <c r="V84" s="524" t="str">
        <f>IF(Tabla46[[#This Row],[ID RIESGO]]="","",IF(Tabla46[[#This Row],[PERIODICIDAD]]="No Establecida",0,15))</f>
        <v/>
      </c>
      <c r="W84" s="524">
        <f>IF(Tabla46[[#This Row],[Tipo de Propósito]]="Prevenir",15,IF(Tabla46[[#This Row],[Tipo de Propósito]]="Detectar",10,0))</f>
        <v>15</v>
      </c>
      <c r="X84" s="524">
        <f>IF(Tabla46[[#This Row],[La descripción del como es:]]="Confiable",15,0)</f>
        <v>15</v>
      </c>
      <c r="Y84" s="524">
        <f>IF(Tabla46[[#This Row],[Las desviaciones se:]]="Se investigan y resuelven oportunamente",15,0)</f>
        <v>15</v>
      </c>
      <c r="Z84" s="525">
        <f>IF(Tabla46[[#This Row],[La evidencia es:]]="Completa",10,IF(Tabla46[[#This Row],[La evidencia es:]]="Incompleta",5,0))</f>
        <v>10</v>
      </c>
      <c r="AA84" s="526">
        <f>SUM(Tabla46[[#This Row],[CALF.RESPONSABLE]:[CALF.EVID]])</f>
        <v>55</v>
      </c>
      <c r="AB84" s="525" t="str">
        <f>IF(ISTEXT(Tabla46[[#This Row],[VALOR EVALUACION DISENO]]),"",IF(Tabla46[[#This Row],[VALOR EVALUACION DISENO]]&gt;96,DATOS!$AV$21,IF(Tabla46[[#This Row],[VALOR EVALUACION DISENO]]&gt;=86,DATOS!$AV$22,DATOS!$AV$23)))</f>
        <v>DÉBIL</v>
      </c>
      <c r="AC84" s="486" t="s">
        <v>1708</v>
      </c>
      <c r="AD84" s="525" t="str">
        <f>IFERROR(VLOOKUP(Tabla46[[#This Row],[% DE CUMPLIMIENTO DE LA EJECUCION DEL CONTROL]],DATOS!$AS$38:$AT$40,2,0),"")</f>
        <v>FUERTE</v>
      </c>
      <c r="AE84" s="525">
        <f>IF(Tabla46[[#This Row],[RESULTADO EVALUACIÓN DEL DISEÑO DEL CONTROL]]="","",SUMIFS(DATOS!$AT$49:$AT$57,DATOS!$AR$49:$AR$57,Tabla46[[#This Row],[RESULTADO EVALUACIÓN DEL DISEÑO DEL CONTROL]],DATOS!$AS$49:$AS$57,Tabla46[[#This Row],[RESULTADO EVALUACION DE LA EJECUCION]]))</f>
        <v>0</v>
      </c>
    </row>
    <row r="85" spans="1:31" s="486" customFormat="1" ht="38.25" x14ac:dyDescent="0.2">
      <c r="A85" s="514"/>
      <c r="B85" s="515"/>
      <c r="C85" s="515"/>
      <c r="D85" s="516"/>
      <c r="E85" s="517"/>
      <c r="F85" s="519"/>
      <c r="G85" s="520" t="str">
        <f>IFERROR(VLOOKUP(Tabla46[[#This Row],[ID RIESGO]],'1. IDENTIFICACION DEL RIESGO'!$AB$29:$AL$137,11,0),"")</f>
        <v/>
      </c>
      <c r="I85" s="518"/>
      <c r="J85" s="518" t="s">
        <v>1706</v>
      </c>
      <c r="K85" s="518"/>
      <c r="L85" s="529"/>
      <c r="M85" s="518" t="s">
        <v>1697</v>
      </c>
      <c r="N85" s="522"/>
      <c r="O85" s="522" t="s">
        <v>1764</v>
      </c>
      <c r="P85" s="522"/>
      <c r="Q85" s="522" t="s">
        <v>1769</v>
      </c>
      <c r="R85" s="518"/>
      <c r="S85" s="522" t="s">
        <v>1701</v>
      </c>
      <c r="T85" s="523" t="str">
        <f>IF(Tabla46[[#This Row],[ID RIESGO]]="","",IF(Tabla46[[#This Row],[RESPONSABLE DEL CONTROL (CARGO)]]="",0,15))</f>
        <v/>
      </c>
      <c r="U85" s="524" t="str">
        <f>IF(Tabla46[[#This Row],[ID RIESGO]]="","",IF(Tabla46[[#This Row],[SEGREGACIÓN Y AUTORIDAD DEL RESPONSABLE DEL CONTROL]]="Inadecuado",0,15))</f>
        <v/>
      </c>
      <c r="V85" s="524" t="str">
        <f>IF(Tabla46[[#This Row],[ID RIESGO]]="","",IF(Tabla46[[#This Row],[PERIODICIDAD]]="No Establecida",0,15))</f>
        <v/>
      </c>
      <c r="W85" s="524">
        <f>IF(Tabla46[[#This Row],[Tipo de Propósito]]="Prevenir",15,IF(Tabla46[[#This Row],[Tipo de Propósito]]="Detectar",10,0))</f>
        <v>15</v>
      </c>
      <c r="X85" s="524">
        <f>IF(Tabla46[[#This Row],[La descripción del como es:]]="Confiable",15,0)</f>
        <v>15</v>
      </c>
      <c r="Y85" s="524">
        <f>IF(Tabla46[[#This Row],[Las desviaciones se:]]="Se investigan y resuelven oportunamente",15,0)</f>
        <v>15</v>
      </c>
      <c r="Z85" s="525">
        <f>IF(Tabla46[[#This Row],[La evidencia es:]]="Completa",10,IF(Tabla46[[#This Row],[La evidencia es:]]="Incompleta",5,0))</f>
        <v>10</v>
      </c>
      <c r="AA85" s="526">
        <f>SUM(Tabla46[[#This Row],[CALF.RESPONSABLE]:[CALF.EVID]])</f>
        <v>55</v>
      </c>
      <c r="AB85" s="525" t="str">
        <f>IF(ISTEXT(Tabla46[[#This Row],[VALOR EVALUACION DISENO]]),"",IF(Tabla46[[#This Row],[VALOR EVALUACION DISENO]]&gt;96,DATOS!$AV$21,IF(Tabla46[[#This Row],[VALOR EVALUACION DISENO]]&gt;=86,DATOS!$AV$22,DATOS!$AV$23)))</f>
        <v>DÉBIL</v>
      </c>
      <c r="AC85" s="486" t="s">
        <v>1708</v>
      </c>
      <c r="AD85" s="525" t="str">
        <f>IFERROR(VLOOKUP(Tabla46[[#This Row],[% DE CUMPLIMIENTO DE LA EJECUCION DEL CONTROL]],DATOS!$AS$38:$AT$40,2,0),"")</f>
        <v>FUERTE</v>
      </c>
      <c r="AE85" s="525">
        <f>IF(Tabla46[[#This Row],[RESULTADO EVALUACIÓN DEL DISEÑO DEL CONTROL]]="","",SUMIFS(DATOS!$AT$49:$AT$57,DATOS!$AR$49:$AR$57,Tabla46[[#This Row],[RESULTADO EVALUACIÓN DEL DISEÑO DEL CONTROL]],DATOS!$AS$49:$AS$57,Tabla46[[#This Row],[RESULTADO EVALUACION DE LA EJECUCION]]))</f>
        <v>0</v>
      </c>
    </row>
    <row r="86" spans="1:31" s="486" customFormat="1" ht="38.25" x14ac:dyDescent="0.2">
      <c r="A86" s="514"/>
      <c r="B86" s="515"/>
      <c r="C86" s="515"/>
      <c r="D86" s="516"/>
      <c r="E86" s="517"/>
      <c r="F86" s="519"/>
      <c r="G86" s="520" t="str">
        <f>IFERROR(VLOOKUP(Tabla46[[#This Row],[ID RIESGO]],'1. IDENTIFICACION DEL RIESGO'!$AB$29:$AL$137,11,0),"")</f>
        <v/>
      </c>
      <c r="I86" s="518"/>
      <c r="J86" s="518" t="s">
        <v>1706</v>
      </c>
      <c r="K86" s="518"/>
      <c r="L86" s="529"/>
      <c r="M86" s="518" t="s">
        <v>1697</v>
      </c>
      <c r="N86" s="522"/>
      <c r="O86" s="522" t="s">
        <v>1764</v>
      </c>
      <c r="P86" s="522"/>
      <c r="Q86" s="522" t="s">
        <v>1769</v>
      </c>
      <c r="R86" s="518"/>
      <c r="S86" s="522" t="s">
        <v>1701</v>
      </c>
      <c r="T86" s="523" t="str">
        <f>IF(Tabla46[[#This Row],[ID RIESGO]]="","",IF(Tabla46[[#This Row],[RESPONSABLE DEL CONTROL (CARGO)]]="",0,15))</f>
        <v/>
      </c>
      <c r="U86" s="524" t="str">
        <f>IF(Tabla46[[#This Row],[ID RIESGO]]="","",IF(Tabla46[[#This Row],[SEGREGACIÓN Y AUTORIDAD DEL RESPONSABLE DEL CONTROL]]="Inadecuado",0,15))</f>
        <v/>
      </c>
      <c r="V86" s="524" t="str">
        <f>IF(Tabla46[[#This Row],[ID RIESGO]]="","",IF(Tabla46[[#This Row],[PERIODICIDAD]]="No Establecida",0,15))</f>
        <v/>
      </c>
      <c r="W86" s="524">
        <f>IF(Tabla46[[#This Row],[Tipo de Propósito]]="Prevenir",15,IF(Tabla46[[#This Row],[Tipo de Propósito]]="Detectar",10,0))</f>
        <v>15</v>
      </c>
      <c r="X86" s="524">
        <f>IF(Tabla46[[#This Row],[La descripción del como es:]]="Confiable",15,0)</f>
        <v>15</v>
      </c>
      <c r="Y86" s="524">
        <f>IF(Tabla46[[#This Row],[Las desviaciones se:]]="Se investigan y resuelven oportunamente",15,0)</f>
        <v>15</v>
      </c>
      <c r="Z86" s="525">
        <f>IF(Tabla46[[#This Row],[La evidencia es:]]="Completa",10,IF(Tabla46[[#This Row],[La evidencia es:]]="Incompleta",5,0))</f>
        <v>10</v>
      </c>
      <c r="AA86" s="526">
        <f>SUM(Tabla46[[#This Row],[CALF.RESPONSABLE]:[CALF.EVID]])</f>
        <v>55</v>
      </c>
      <c r="AB86" s="525" t="str">
        <f>IF(ISTEXT(Tabla46[[#This Row],[VALOR EVALUACION DISENO]]),"",IF(Tabla46[[#This Row],[VALOR EVALUACION DISENO]]&gt;96,DATOS!$AV$21,IF(Tabla46[[#This Row],[VALOR EVALUACION DISENO]]&gt;=86,DATOS!$AV$22,DATOS!$AV$23)))</f>
        <v>DÉBIL</v>
      </c>
      <c r="AC86" s="486" t="s">
        <v>1708</v>
      </c>
      <c r="AD86" s="525" t="str">
        <f>IFERROR(VLOOKUP(Tabla46[[#This Row],[% DE CUMPLIMIENTO DE LA EJECUCION DEL CONTROL]],DATOS!$AS$38:$AT$40,2,0),"")</f>
        <v>FUERTE</v>
      </c>
      <c r="AE86" s="525">
        <f>IF(Tabla46[[#This Row],[RESULTADO EVALUACIÓN DEL DISEÑO DEL CONTROL]]="","",SUMIFS(DATOS!$AT$49:$AT$57,DATOS!$AR$49:$AR$57,Tabla46[[#This Row],[RESULTADO EVALUACIÓN DEL DISEÑO DEL CONTROL]],DATOS!$AS$49:$AS$57,Tabla46[[#This Row],[RESULTADO EVALUACION DE LA EJECUCION]]))</f>
        <v>0</v>
      </c>
    </row>
    <row r="87" spans="1:31" s="486" customFormat="1" ht="38.25" x14ac:dyDescent="0.2">
      <c r="A87" s="514"/>
      <c r="B87" s="515"/>
      <c r="C87" s="515"/>
      <c r="D87" s="516"/>
      <c r="E87" s="517"/>
      <c r="F87" s="519"/>
      <c r="G87" s="520" t="str">
        <f>IFERROR(VLOOKUP(Tabla46[[#This Row],[ID RIESGO]],'1. IDENTIFICACION DEL RIESGO'!$AB$29:$AL$137,11,0),"")</f>
        <v/>
      </c>
      <c r="I87" s="518"/>
      <c r="J87" s="518" t="s">
        <v>1706</v>
      </c>
      <c r="K87" s="518"/>
      <c r="L87" s="529"/>
      <c r="M87" s="518" t="s">
        <v>1697</v>
      </c>
      <c r="N87" s="522"/>
      <c r="O87" s="522" t="s">
        <v>1764</v>
      </c>
      <c r="P87" s="522"/>
      <c r="Q87" s="522" t="s">
        <v>1769</v>
      </c>
      <c r="R87" s="518"/>
      <c r="S87" s="522" t="s">
        <v>1701</v>
      </c>
      <c r="T87" s="523" t="str">
        <f>IF(Tabla46[[#This Row],[ID RIESGO]]="","",IF(Tabla46[[#This Row],[RESPONSABLE DEL CONTROL (CARGO)]]="",0,15))</f>
        <v/>
      </c>
      <c r="U87" s="524" t="str">
        <f>IF(Tabla46[[#This Row],[ID RIESGO]]="","",IF(Tabla46[[#This Row],[SEGREGACIÓN Y AUTORIDAD DEL RESPONSABLE DEL CONTROL]]="Inadecuado",0,15))</f>
        <v/>
      </c>
      <c r="V87" s="524" t="str">
        <f>IF(Tabla46[[#This Row],[ID RIESGO]]="","",IF(Tabla46[[#This Row],[PERIODICIDAD]]="No Establecida",0,15))</f>
        <v/>
      </c>
      <c r="W87" s="524">
        <f>IF(Tabla46[[#This Row],[Tipo de Propósito]]="Prevenir",15,IF(Tabla46[[#This Row],[Tipo de Propósito]]="Detectar",10,0))</f>
        <v>15</v>
      </c>
      <c r="X87" s="524">
        <f>IF(Tabla46[[#This Row],[La descripción del como es:]]="Confiable",15,0)</f>
        <v>15</v>
      </c>
      <c r="Y87" s="524">
        <f>IF(Tabla46[[#This Row],[Las desviaciones se:]]="Se investigan y resuelven oportunamente",15,0)</f>
        <v>15</v>
      </c>
      <c r="Z87" s="525">
        <f>IF(Tabla46[[#This Row],[La evidencia es:]]="Completa",10,IF(Tabla46[[#This Row],[La evidencia es:]]="Incompleta",5,0))</f>
        <v>10</v>
      </c>
      <c r="AA87" s="526">
        <f>SUM(Tabla46[[#This Row],[CALF.RESPONSABLE]:[CALF.EVID]])</f>
        <v>55</v>
      </c>
      <c r="AB87" s="525" t="str">
        <f>IF(ISTEXT(Tabla46[[#This Row],[VALOR EVALUACION DISENO]]),"",IF(Tabla46[[#This Row],[VALOR EVALUACION DISENO]]&gt;96,DATOS!$AV$21,IF(Tabla46[[#This Row],[VALOR EVALUACION DISENO]]&gt;=86,DATOS!$AV$22,DATOS!$AV$23)))</f>
        <v>DÉBIL</v>
      </c>
      <c r="AC87" s="486" t="s">
        <v>1708</v>
      </c>
      <c r="AD87" s="525" t="str">
        <f>IFERROR(VLOOKUP(Tabla46[[#This Row],[% DE CUMPLIMIENTO DE LA EJECUCION DEL CONTROL]],DATOS!$AS$38:$AT$40,2,0),"")</f>
        <v>FUERTE</v>
      </c>
      <c r="AE87" s="525">
        <f>IF(Tabla46[[#This Row],[RESULTADO EVALUACIÓN DEL DISEÑO DEL CONTROL]]="","",SUMIFS(DATOS!$AT$49:$AT$57,DATOS!$AR$49:$AR$57,Tabla46[[#This Row],[RESULTADO EVALUACIÓN DEL DISEÑO DEL CONTROL]],DATOS!$AS$49:$AS$57,Tabla46[[#This Row],[RESULTADO EVALUACION DE LA EJECUCION]]))</f>
        <v>0</v>
      </c>
    </row>
    <row r="88" spans="1:31" s="486" customFormat="1" ht="38.25" x14ac:dyDescent="0.2">
      <c r="A88" s="514"/>
      <c r="B88" s="515"/>
      <c r="C88" s="515"/>
      <c r="D88" s="516"/>
      <c r="E88" s="517"/>
      <c r="F88" s="519"/>
      <c r="G88" s="520" t="str">
        <f>IFERROR(VLOOKUP(Tabla46[[#This Row],[ID RIESGO]],'1. IDENTIFICACION DEL RIESGO'!$AB$29:$AL$137,11,0),"")</f>
        <v/>
      </c>
      <c r="I88" s="518"/>
      <c r="J88" s="518" t="s">
        <v>1706</v>
      </c>
      <c r="K88" s="518"/>
      <c r="L88" s="529"/>
      <c r="M88" s="518" t="s">
        <v>1697</v>
      </c>
      <c r="N88" s="522"/>
      <c r="O88" s="522" t="s">
        <v>1764</v>
      </c>
      <c r="P88" s="522"/>
      <c r="Q88" s="522" t="s">
        <v>1769</v>
      </c>
      <c r="R88" s="518"/>
      <c r="S88" s="522" t="s">
        <v>1701</v>
      </c>
      <c r="T88" s="523" t="str">
        <f>IF(Tabla46[[#This Row],[ID RIESGO]]="","",IF(Tabla46[[#This Row],[RESPONSABLE DEL CONTROL (CARGO)]]="",0,15))</f>
        <v/>
      </c>
      <c r="U88" s="524" t="str">
        <f>IF(Tabla46[[#This Row],[ID RIESGO]]="","",IF(Tabla46[[#This Row],[SEGREGACIÓN Y AUTORIDAD DEL RESPONSABLE DEL CONTROL]]="Inadecuado",0,15))</f>
        <v/>
      </c>
      <c r="V88" s="524" t="str">
        <f>IF(Tabla46[[#This Row],[ID RIESGO]]="","",IF(Tabla46[[#This Row],[PERIODICIDAD]]="No Establecida",0,15))</f>
        <v/>
      </c>
      <c r="W88" s="524">
        <f>IF(Tabla46[[#This Row],[Tipo de Propósito]]="Prevenir",15,IF(Tabla46[[#This Row],[Tipo de Propósito]]="Detectar",10,0))</f>
        <v>15</v>
      </c>
      <c r="X88" s="524">
        <f>IF(Tabla46[[#This Row],[La descripción del como es:]]="Confiable",15,0)</f>
        <v>15</v>
      </c>
      <c r="Y88" s="524">
        <f>IF(Tabla46[[#This Row],[Las desviaciones se:]]="Se investigan y resuelven oportunamente",15,0)</f>
        <v>15</v>
      </c>
      <c r="Z88" s="525">
        <f>IF(Tabla46[[#This Row],[La evidencia es:]]="Completa",10,IF(Tabla46[[#This Row],[La evidencia es:]]="Incompleta",5,0))</f>
        <v>10</v>
      </c>
      <c r="AA88" s="526">
        <f>SUM(Tabla46[[#This Row],[CALF.RESPONSABLE]:[CALF.EVID]])</f>
        <v>55</v>
      </c>
      <c r="AB88" s="525" t="str">
        <f>IF(ISTEXT(Tabla46[[#This Row],[VALOR EVALUACION DISENO]]),"",IF(Tabla46[[#This Row],[VALOR EVALUACION DISENO]]&gt;96,DATOS!$AV$21,IF(Tabla46[[#This Row],[VALOR EVALUACION DISENO]]&gt;=86,DATOS!$AV$22,DATOS!$AV$23)))</f>
        <v>DÉBIL</v>
      </c>
      <c r="AC88" s="486" t="s">
        <v>1708</v>
      </c>
      <c r="AD88" s="525" t="str">
        <f>IFERROR(VLOOKUP(Tabla46[[#This Row],[% DE CUMPLIMIENTO DE LA EJECUCION DEL CONTROL]],DATOS!$AS$38:$AT$40,2,0),"")</f>
        <v>FUERTE</v>
      </c>
      <c r="AE88" s="525">
        <f>IF(Tabla46[[#This Row],[RESULTADO EVALUACIÓN DEL DISEÑO DEL CONTROL]]="","",SUMIFS(DATOS!$AT$49:$AT$57,DATOS!$AR$49:$AR$57,Tabla46[[#This Row],[RESULTADO EVALUACIÓN DEL DISEÑO DEL CONTROL]],DATOS!$AS$49:$AS$57,Tabla46[[#This Row],[RESULTADO EVALUACION DE LA EJECUCION]]))</f>
        <v>0</v>
      </c>
    </row>
    <row r="89" spans="1:31" s="486" customFormat="1" ht="38.25" x14ac:dyDescent="0.2">
      <c r="A89" s="514"/>
      <c r="B89" s="515"/>
      <c r="C89" s="515"/>
      <c r="D89" s="516"/>
      <c r="E89" s="517"/>
      <c r="F89" s="519"/>
      <c r="G89" s="520" t="str">
        <f>IFERROR(VLOOKUP(Tabla46[[#This Row],[ID RIESGO]],'1. IDENTIFICACION DEL RIESGO'!$AB$29:$AL$137,11,0),"")</f>
        <v/>
      </c>
      <c r="I89" s="518"/>
      <c r="J89" s="518" t="s">
        <v>1706</v>
      </c>
      <c r="K89" s="518"/>
      <c r="L89" s="529"/>
      <c r="M89" s="518" t="s">
        <v>1697</v>
      </c>
      <c r="N89" s="522"/>
      <c r="O89" s="522" t="s">
        <v>1764</v>
      </c>
      <c r="P89" s="522"/>
      <c r="Q89" s="522" t="s">
        <v>1769</v>
      </c>
      <c r="R89" s="518"/>
      <c r="S89" s="522" t="s">
        <v>1701</v>
      </c>
      <c r="T89" s="523" t="str">
        <f>IF(Tabla46[[#This Row],[ID RIESGO]]="","",IF(Tabla46[[#This Row],[RESPONSABLE DEL CONTROL (CARGO)]]="",0,15))</f>
        <v/>
      </c>
      <c r="U89" s="524" t="str">
        <f>IF(Tabla46[[#This Row],[ID RIESGO]]="","",IF(Tabla46[[#This Row],[SEGREGACIÓN Y AUTORIDAD DEL RESPONSABLE DEL CONTROL]]="Inadecuado",0,15))</f>
        <v/>
      </c>
      <c r="V89" s="524" t="str">
        <f>IF(Tabla46[[#This Row],[ID RIESGO]]="","",IF(Tabla46[[#This Row],[PERIODICIDAD]]="No Establecida",0,15))</f>
        <v/>
      </c>
      <c r="W89" s="524">
        <f>IF(Tabla46[[#This Row],[Tipo de Propósito]]="Prevenir",15,IF(Tabla46[[#This Row],[Tipo de Propósito]]="Detectar",10,0))</f>
        <v>15</v>
      </c>
      <c r="X89" s="524">
        <f>IF(Tabla46[[#This Row],[La descripción del como es:]]="Confiable",15,0)</f>
        <v>15</v>
      </c>
      <c r="Y89" s="524">
        <f>IF(Tabla46[[#This Row],[Las desviaciones se:]]="Se investigan y resuelven oportunamente",15,0)</f>
        <v>15</v>
      </c>
      <c r="Z89" s="525">
        <f>IF(Tabla46[[#This Row],[La evidencia es:]]="Completa",10,IF(Tabla46[[#This Row],[La evidencia es:]]="Incompleta",5,0))</f>
        <v>10</v>
      </c>
      <c r="AA89" s="526">
        <f>SUM(Tabla46[[#This Row],[CALF.RESPONSABLE]:[CALF.EVID]])</f>
        <v>55</v>
      </c>
      <c r="AB89" s="525" t="str">
        <f>IF(ISTEXT(Tabla46[[#This Row],[VALOR EVALUACION DISENO]]),"",IF(Tabla46[[#This Row],[VALOR EVALUACION DISENO]]&gt;96,DATOS!$AV$21,IF(Tabla46[[#This Row],[VALOR EVALUACION DISENO]]&gt;=86,DATOS!$AV$22,DATOS!$AV$23)))</f>
        <v>DÉBIL</v>
      </c>
      <c r="AC89" s="486" t="s">
        <v>1708</v>
      </c>
      <c r="AD89" s="525" t="str">
        <f>IFERROR(VLOOKUP(Tabla46[[#This Row],[% DE CUMPLIMIENTO DE LA EJECUCION DEL CONTROL]],DATOS!$AS$38:$AT$40,2,0),"")</f>
        <v>FUERTE</v>
      </c>
      <c r="AE89" s="525">
        <f>IF(Tabla46[[#This Row],[RESULTADO EVALUACIÓN DEL DISEÑO DEL CONTROL]]="","",SUMIFS(DATOS!$AT$49:$AT$57,DATOS!$AR$49:$AR$57,Tabla46[[#This Row],[RESULTADO EVALUACIÓN DEL DISEÑO DEL CONTROL]],DATOS!$AS$49:$AS$57,Tabla46[[#This Row],[RESULTADO EVALUACION DE LA EJECUCION]]))</f>
        <v>0</v>
      </c>
    </row>
    <row r="90" spans="1:31" s="486" customFormat="1" ht="38.25" x14ac:dyDescent="0.2">
      <c r="A90" s="514"/>
      <c r="B90" s="515"/>
      <c r="C90" s="515"/>
      <c r="D90" s="516"/>
      <c r="E90" s="517"/>
      <c r="F90" s="519"/>
      <c r="G90" s="520" t="str">
        <f>IFERROR(VLOOKUP(Tabla46[[#This Row],[ID RIESGO]],'1. IDENTIFICACION DEL RIESGO'!$AB$29:$AL$137,11,0),"")</f>
        <v/>
      </c>
      <c r="I90" s="518"/>
      <c r="J90" s="518" t="s">
        <v>1706</v>
      </c>
      <c r="K90" s="518"/>
      <c r="L90" s="529"/>
      <c r="M90" s="518" t="s">
        <v>1697</v>
      </c>
      <c r="N90" s="522"/>
      <c r="O90" s="522" t="s">
        <v>1764</v>
      </c>
      <c r="P90" s="522"/>
      <c r="Q90" s="522" t="s">
        <v>1769</v>
      </c>
      <c r="R90" s="518"/>
      <c r="S90" s="522" t="s">
        <v>1701</v>
      </c>
      <c r="T90" s="523" t="str">
        <f>IF(Tabla46[[#This Row],[ID RIESGO]]="","",IF(Tabla46[[#This Row],[RESPONSABLE DEL CONTROL (CARGO)]]="",0,15))</f>
        <v/>
      </c>
      <c r="U90" s="524" t="str">
        <f>IF(Tabla46[[#This Row],[ID RIESGO]]="","",IF(Tabla46[[#This Row],[SEGREGACIÓN Y AUTORIDAD DEL RESPONSABLE DEL CONTROL]]="Inadecuado",0,15))</f>
        <v/>
      </c>
      <c r="V90" s="524" t="str">
        <f>IF(Tabla46[[#This Row],[ID RIESGO]]="","",IF(Tabla46[[#This Row],[PERIODICIDAD]]="No Establecida",0,15))</f>
        <v/>
      </c>
      <c r="W90" s="524">
        <f>IF(Tabla46[[#This Row],[Tipo de Propósito]]="Prevenir",15,IF(Tabla46[[#This Row],[Tipo de Propósito]]="Detectar",10,0))</f>
        <v>15</v>
      </c>
      <c r="X90" s="524">
        <f>IF(Tabla46[[#This Row],[La descripción del como es:]]="Confiable",15,0)</f>
        <v>15</v>
      </c>
      <c r="Y90" s="524">
        <f>IF(Tabla46[[#This Row],[Las desviaciones se:]]="Se investigan y resuelven oportunamente",15,0)</f>
        <v>15</v>
      </c>
      <c r="Z90" s="525">
        <f>IF(Tabla46[[#This Row],[La evidencia es:]]="Completa",10,IF(Tabla46[[#This Row],[La evidencia es:]]="Incompleta",5,0))</f>
        <v>10</v>
      </c>
      <c r="AA90" s="526">
        <f>SUM(Tabla46[[#This Row],[CALF.RESPONSABLE]:[CALF.EVID]])</f>
        <v>55</v>
      </c>
      <c r="AB90" s="525" t="str">
        <f>IF(ISTEXT(Tabla46[[#This Row],[VALOR EVALUACION DISENO]]),"",IF(Tabla46[[#This Row],[VALOR EVALUACION DISENO]]&gt;96,DATOS!$AV$21,IF(Tabla46[[#This Row],[VALOR EVALUACION DISENO]]&gt;=86,DATOS!$AV$22,DATOS!$AV$23)))</f>
        <v>DÉBIL</v>
      </c>
      <c r="AC90" s="486" t="s">
        <v>1708</v>
      </c>
      <c r="AD90" s="525" t="str">
        <f>IFERROR(VLOOKUP(Tabla46[[#This Row],[% DE CUMPLIMIENTO DE LA EJECUCION DEL CONTROL]],DATOS!$AS$38:$AT$40,2,0),"")</f>
        <v>FUERTE</v>
      </c>
      <c r="AE90" s="525">
        <f>IF(Tabla46[[#This Row],[RESULTADO EVALUACIÓN DEL DISEÑO DEL CONTROL]]="","",SUMIFS(DATOS!$AT$49:$AT$57,DATOS!$AR$49:$AR$57,Tabla46[[#This Row],[RESULTADO EVALUACIÓN DEL DISEÑO DEL CONTROL]],DATOS!$AS$49:$AS$57,Tabla46[[#This Row],[RESULTADO EVALUACION DE LA EJECUCION]]))</f>
        <v>0</v>
      </c>
    </row>
    <row r="91" spans="1:31" s="486" customFormat="1" ht="38.25" x14ac:dyDescent="0.2">
      <c r="A91" s="514"/>
      <c r="B91" s="515"/>
      <c r="C91" s="515"/>
      <c r="D91" s="516"/>
      <c r="E91" s="517"/>
      <c r="F91" s="519"/>
      <c r="G91" s="520" t="str">
        <f>IFERROR(VLOOKUP(Tabla46[[#This Row],[ID RIESGO]],'1. IDENTIFICACION DEL RIESGO'!$AB$29:$AL$137,11,0),"")</f>
        <v/>
      </c>
      <c r="I91" s="518"/>
      <c r="J91" s="518" t="s">
        <v>1706</v>
      </c>
      <c r="K91" s="518"/>
      <c r="L91" s="529"/>
      <c r="M91" s="518" t="s">
        <v>1697</v>
      </c>
      <c r="N91" s="522"/>
      <c r="O91" s="522" t="s">
        <v>1764</v>
      </c>
      <c r="P91" s="522"/>
      <c r="Q91" s="522" t="s">
        <v>1769</v>
      </c>
      <c r="R91" s="518"/>
      <c r="S91" s="522" t="s">
        <v>1701</v>
      </c>
      <c r="T91" s="523" t="str">
        <f>IF(Tabla46[[#This Row],[ID RIESGO]]="","",IF(Tabla46[[#This Row],[RESPONSABLE DEL CONTROL (CARGO)]]="",0,15))</f>
        <v/>
      </c>
      <c r="U91" s="524" t="str">
        <f>IF(Tabla46[[#This Row],[ID RIESGO]]="","",IF(Tabla46[[#This Row],[SEGREGACIÓN Y AUTORIDAD DEL RESPONSABLE DEL CONTROL]]="Inadecuado",0,15))</f>
        <v/>
      </c>
      <c r="V91" s="524" t="str">
        <f>IF(Tabla46[[#This Row],[ID RIESGO]]="","",IF(Tabla46[[#This Row],[PERIODICIDAD]]="No Establecida",0,15))</f>
        <v/>
      </c>
      <c r="W91" s="524">
        <f>IF(Tabla46[[#This Row],[Tipo de Propósito]]="Prevenir",15,IF(Tabla46[[#This Row],[Tipo de Propósito]]="Detectar",10,0))</f>
        <v>15</v>
      </c>
      <c r="X91" s="524">
        <f>IF(Tabla46[[#This Row],[La descripción del como es:]]="Confiable",15,0)</f>
        <v>15</v>
      </c>
      <c r="Y91" s="524">
        <f>IF(Tabla46[[#This Row],[Las desviaciones se:]]="Se investigan y resuelven oportunamente",15,0)</f>
        <v>15</v>
      </c>
      <c r="Z91" s="525">
        <f>IF(Tabla46[[#This Row],[La evidencia es:]]="Completa",10,IF(Tabla46[[#This Row],[La evidencia es:]]="Incompleta",5,0))</f>
        <v>10</v>
      </c>
      <c r="AA91" s="526">
        <f>SUM(Tabla46[[#This Row],[CALF.RESPONSABLE]:[CALF.EVID]])</f>
        <v>55</v>
      </c>
      <c r="AB91" s="525" t="str">
        <f>IF(ISTEXT(Tabla46[[#This Row],[VALOR EVALUACION DISENO]]),"",IF(Tabla46[[#This Row],[VALOR EVALUACION DISENO]]&gt;96,DATOS!$AV$21,IF(Tabla46[[#This Row],[VALOR EVALUACION DISENO]]&gt;=86,DATOS!$AV$22,DATOS!$AV$23)))</f>
        <v>DÉBIL</v>
      </c>
      <c r="AC91" s="486" t="s">
        <v>1708</v>
      </c>
      <c r="AD91" s="525" t="str">
        <f>IFERROR(VLOOKUP(Tabla46[[#This Row],[% DE CUMPLIMIENTO DE LA EJECUCION DEL CONTROL]],DATOS!$AS$38:$AT$40,2,0),"")</f>
        <v>FUERTE</v>
      </c>
      <c r="AE91" s="525">
        <f>IF(Tabla46[[#This Row],[RESULTADO EVALUACIÓN DEL DISEÑO DEL CONTROL]]="","",SUMIFS(DATOS!$AT$49:$AT$57,DATOS!$AR$49:$AR$57,Tabla46[[#This Row],[RESULTADO EVALUACIÓN DEL DISEÑO DEL CONTROL]],DATOS!$AS$49:$AS$57,Tabla46[[#This Row],[RESULTADO EVALUACION DE LA EJECUCION]]))</f>
        <v>0</v>
      </c>
    </row>
    <row r="92" spans="1:31" s="486" customFormat="1" ht="38.25" x14ac:dyDescent="0.2">
      <c r="A92" s="514"/>
      <c r="B92" s="515"/>
      <c r="C92" s="515"/>
      <c r="D92" s="516"/>
      <c r="E92" s="517"/>
      <c r="F92" s="519"/>
      <c r="G92" s="520" t="str">
        <f>IFERROR(VLOOKUP(Tabla46[[#This Row],[ID RIESGO]],'1. IDENTIFICACION DEL RIESGO'!$AB$29:$AL$137,11,0),"")</f>
        <v/>
      </c>
      <c r="I92" s="518"/>
      <c r="J92" s="518" t="s">
        <v>1706</v>
      </c>
      <c r="K92" s="518"/>
      <c r="L92" s="529"/>
      <c r="M92" s="518" t="s">
        <v>1697</v>
      </c>
      <c r="N92" s="522"/>
      <c r="O92" s="522" t="s">
        <v>1764</v>
      </c>
      <c r="P92" s="522"/>
      <c r="Q92" s="522" t="s">
        <v>1769</v>
      </c>
      <c r="R92" s="518"/>
      <c r="S92" s="522" t="s">
        <v>1701</v>
      </c>
      <c r="T92" s="523" t="str">
        <f>IF(Tabla46[[#This Row],[ID RIESGO]]="","",IF(Tabla46[[#This Row],[RESPONSABLE DEL CONTROL (CARGO)]]="",0,15))</f>
        <v/>
      </c>
      <c r="U92" s="524" t="str">
        <f>IF(Tabla46[[#This Row],[ID RIESGO]]="","",IF(Tabla46[[#This Row],[SEGREGACIÓN Y AUTORIDAD DEL RESPONSABLE DEL CONTROL]]="Inadecuado",0,15))</f>
        <v/>
      </c>
      <c r="V92" s="524" t="str">
        <f>IF(Tabla46[[#This Row],[ID RIESGO]]="","",IF(Tabla46[[#This Row],[PERIODICIDAD]]="No Establecida",0,15))</f>
        <v/>
      </c>
      <c r="W92" s="524">
        <f>IF(Tabla46[[#This Row],[Tipo de Propósito]]="Prevenir",15,IF(Tabla46[[#This Row],[Tipo de Propósito]]="Detectar",10,0))</f>
        <v>15</v>
      </c>
      <c r="X92" s="524">
        <f>IF(Tabla46[[#This Row],[La descripción del como es:]]="Confiable",15,0)</f>
        <v>15</v>
      </c>
      <c r="Y92" s="524">
        <f>IF(Tabla46[[#This Row],[Las desviaciones se:]]="Se investigan y resuelven oportunamente",15,0)</f>
        <v>15</v>
      </c>
      <c r="Z92" s="525">
        <f>IF(Tabla46[[#This Row],[La evidencia es:]]="Completa",10,IF(Tabla46[[#This Row],[La evidencia es:]]="Incompleta",5,0))</f>
        <v>10</v>
      </c>
      <c r="AA92" s="526">
        <f>SUM(Tabla46[[#This Row],[CALF.RESPONSABLE]:[CALF.EVID]])</f>
        <v>55</v>
      </c>
      <c r="AB92" s="525" t="str">
        <f>IF(ISTEXT(Tabla46[[#This Row],[VALOR EVALUACION DISENO]]),"",IF(Tabla46[[#This Row],[VALOR EVALUACION DISENO]]&gt;96,DATOS!$AV$21,IF(Tabla46[[#This Row],[VALOR EVALUACION DISENO]]&gt;=86,DATOS!$AV$22,DATOS!$AV$23)))</f>
        <v>DÉBIL</v>
      </c>
      <c r="AC92" s="486" t="s">
        <v>1708</v>
      </c>
      <c r="AD92" s="525" t="str">
        <f>IFERROR(VLOOKUP(Tabla46[[#This Row],[% DE CUMPLIMIENTO DE LA EJECUCION DEL CONTROL]],DATOS!$AS$38:$AT$40,2,0),"")</f>
        <v>FUERTE</v>
      </c>
      <c r="AE92" s="525">
        <f>IF(Tabla46[[#This Row],[RESULTADO EVALUACIÓN DEL DISEÑO DEL CONTROL]]="","",SUMIFS(DATOS!$AT$49:$AT$57,DATOS!$AR$49:$AR$57,Tabla46[[#This Row],[RESULTADO EVALUACIÓN DEL DISEÑO DEL CONTROL]],DATOS!$AS$49:$AS$57,Tabla46[[#This Row],[RESULTADO EVALUACION DE LA EJECUCION]]))</f>
        <v>0</v>
      </c>
    </row>
    <row r="93" spans="1:31" s="486" customFormat="1" ht="38.25" x14ac:dyDescent="0.2">
      <c r="A93" s="514"/>
      <c r="B93" s="515"/>
      <c r="C93" s="515"/>
      <c r="D93" s="516"/>
      <c r="E93" s="517"/>
      <c r="F93" s="519"/>
      <c r="G93" s="520" t="str">
        <f>IFERROR(VLOOKUP(Tabla46[[#This Row],[ID RIESGO]],'1. IDENTIFICACION DEL RIESGO'!$AB$29:$AL$137,11,0),"")</f>
        <v/>
      </c>
      <c r="I93" s="518"/>
      <c r="J93" s="518" t="s">
        <v>1706</v>
      </c>
      <c r="K93" s="518"/>
      <c r="L93" s="529"/>
      <c r="M93" s="518" t="s">
        <v>1697</v>
      </c>
      <c r="N93" s="522"/>
      <c r="O93" s="522" t="s">
        <v>1764</v>
      </c>
      <c r="P93" s="522"/>
      <c r="Q93" s="522" t="s">
        <v>1769</v>
      </c>
      <c r="R93" s="518"/>
      <c r="S93" s="522" t="s">
        <v>1701</v>
      </c>
      <c r="T93" s="523" t="str">
        <f>IF(Tabla46[[#This Row],[ID RIESGO]]="","",IF(Tabla46[[#This Row],[RESPONSABLE DEL CONTROL (CARGO)]]="",0,15))</f>
        <v/>
      </c>
      <c r="U93" s="524" t="str">
        <f>IF(Tabla46[[#This Row],[ID RIESGO]]="","",IF(Tabla46[[#This Row],[SEGREGACIÓN Y AUTORIDAD DEL RESPONSABLE DEL CONTROL]]="Inadecuado",0,15))</f>
        <v/>
      </c>
      <c r="V93" s="524" t="str">
        <f>IF(Tabla46[[#This Row],[ID RIESGO]]="","",IF(Tabla46[[#This Row],[PERIODICIDAD]]="No Establecida",0,15))</f>
        <v/>
      </c>
      <c r="W93" s="524">
        <f>IF(Tabla46[[#This Row],[Tipo de Propósito]]="Prevenir",15,IF(Tabla46[[#This Row],[Tipo de Propósito]]="Detectar",10,0))</f>
        <v>15</v>
      </c>
      <c r="X93" s="524">
        <f>IF(Tabla46[[#This Row],[La descripción del como es:]]="Confiable",15,0)</f>
        <v>15</v>
      </c>
      <c r="Y93" s="524">
        <f>IF(Tabla46[[#This Row],[Las desviaciones se:]]="Se investigan y resuelven oportunamente",15,0)</f>
        <v>15</v>
      </c>
      <c r="Z93" s="525">
        <f>IF(Tabla46[[#This Row],[La evidencia es:]]="Completa",10,IF(Tabla46[[#This Row],[La evidencia es:]]="Incompleta",5,0))</f>
        <v>10</v>
      </c>
      <c r="AA93" s="526">
        <f>SUM(Tabla46[[#This Row],[CALF.RESPONSABLE]:[CALF.EVID]])</f>
        <v>55</v>
      </c>
      <c r="AB93" s="525" t="str">
        <f>IF(ISTEXT(Tabla46[[#This Row],[VALOR EVALUACION DISENO]]),"",IF(Tabla46[[#This Row],[VALOR EVALUACION DISENO]]&gt;96,DATOS!$AV$21,IF(Tabla46[[#This Row],[VALOR EVALUACION DISENO]]&gt;=86,DATOS!$AV$22,DATOS!$AV$23)))</f>
        <v>DÉBIL</v>
      </c>
      <c r="AC93" s="486" t="s">
        <v>1708</v>
      </c>
      <c r="AD93" s="525" t="str">
        <f>IFERROR(VLOOKUP(Tabla46[[#This Row],[% DE CUMPLIMIENTO DE LA EJECUCION DEL CONTROL]],DATOS!$AS$38:$AT$40,2,0),"")</f>
        <v>FUERTE</v>
      </c>
      <c r="AE93" s="525">
        <f>IF(Tabla46[[#This Row],[RESULTADO EVALUACIÓN DEL DISEÑO DEL CONTROL]]="","",SUMIFS(DATOS!$AT$49:$AT$57,DATOS!$AR$49:$AR$57,Tabla46[[#This Row],[RESULTADO EVALUACIÓN DEL DISEÑO DEL CONTROL]],DATOS!$AS$49:$AS$57,Tabla46[[#This Row],[RESULTADO EVALUACION DE LA EJECUCION]]))</f>
        <v>0</v>
      </c>
    </row>
    <row r="94" spans="1:31" s="486" customFormat="1" ht="38.25" x14ac:dyDescent="0.2">
      <c r="A94" s="514"/>
      <c r="B94" s="515"/>
      <c r="C94" s="515"/>
      <c r="D94" s="516"/>
      <c r="E94" s="517"/>
      <c r="F94" s="519"/>
      <c r="G94" s="520" t="str">
        <f>IFERROR(VLOOKUP(Tabla46[[#This Row],[ID RIESGO]],'1. IDENTIFICACION DEL RIESGO'!$AB$29:$AL$137,11,0),"")</f>
        <v/>
      </c>
      <c r="I94" s="518"/>
      <c r="J94" s="518" t="s">
        <v>1706</v>
      </c>
      <c r="K94" s="518"/>
      <c r="L94" s="529"/>
      <c r="M94" s="518" t="s">
        <v>1697</v>
      </c>
      <c r="N94" s="522"/>
      <c r="O94" s="522" t="s">
        <v>1764</v>
      </c>
      <c r="P94" s="522"/>
      <c r="Q94" s="522" t="s">
        <v>1769</v>
      </c>
      <c r="R94" s="518"/>
      <c r="S94" s="522" t="s">
        <v>1701</v>
      </c>
      <c r="T94" s="523" t="str">
        <f>IF(Tabla46[[#This Row],[ID RIESGO]]="","",IF(Tabla46[[#This Row],[RESPONSABLE DEL CONTROL (CARGO)]]="",0,15))</f>
        <v/>
      </c>
      <c r="U94" s="524" t="str">
        <f>IF(Tabla46[[#This Row],[ID RIESGO]]="","",IF(Tabla46[[#This Row],[SEGREGACIÓN Y AUTORIDAD DEL RESPONSABLE DEL CONTROL]]="Inadecuado",0,15))</f>
        <v/>
      </c>
      <c r="V94" s="524" t="str">
        <f>IF(Tabla46[[#This Row],[ID RIESGO]]="","",IF(Tabla46[[#This Row],[PERIODICIDAD]]="No Establecida",0,15))</f>
        <v/>
      </c>
      <c r="W94" s="524">
        <f>IF(Tabla46[[#This Row],[Tipo de Propósito]]="Prevenir",15,IF(Tabla46[[#This Row],[Tipo de Propósito]]="Detectar",10,0))</f>
        <v>15</v>
      </c>
      <c r="X94" s="524">
        <f>IF(Tabla46[[#This Row],[La descripción del como es:]]="Confiable",15,0)</f>
        <v>15</v>
      </c>
      <c r="Y94" s="524">
        <f>IF(Tabla46[[#This Row],[Las desviaciones se:]]="Se investigan y resuelven oportunamente",15,0)</f>
        <v>15</v>
      </c>
      <c r="Z94" s="525">
        <f>IF(Tabla46[[#This Row],[La evidencia es:]]="Completa",10,IF(Tabla46[[#This Row],[La evidencia es:]]="Incompleta",5,0))</f>
        <v>10</v>
      </c>
      <c r="AA94" s="526">
        <f>SUM(Tabla46[[#This Row],[CALF.RESPONSABLE]:[CALF.EVID]])</f>
        <v>55</v>
      </c>
      <c r="AB94" s="525" t="str">
        <f>IF(ISTEXT(Tabla46[[#This Row],[VALOR EVALUACION DISENO]]),"",IF(Tabla46[[#This Row],[VALOR EVALUACION DISENO]]&gt;96,DATOS!$AV$21,IF(Tabla46[[#This Row],[VALOR EVALUACION DISENO]]&gt;=86,DATOS!$AV$22,DATOS!$AV$23)))</f>
        <v>DÉBIL</v>
      </c>
      <c r="AC94" s="486" t="s">
        <v>1708</v>
      </c>
      <c r="AD94" s="525" t="str">
        <f>IFERROR(VLOOKUP(Tabla46[[#This Row],[% DE CUMPLIMIENTO DE LA EJECUCION DEL CONTROL]],DATOS!$AS$38:$AT$40,2,0),"")</f>
        <v>FUERTE</v>
      </c>
      <c r="AE94" s="525">
        <f>IF(Tabla46[[#This Row],[RESULTADO EVALUACIÓN DEL DISEÑO DEL CONTROL]]="","",SUMIFS(DATOS!$AT$49:$AT$57,DATOS!$AR$49:$AR$57,Tabla46[[#This Row],[RESULTADO EVALUACIÓN DEL DISEÑO DEL CONTROL]],DATOS!$AS$49:$AS$57,Tabla46[[#This Row],[RESULTADO EVALUACION DE LA EJECUCION]]))</f>
        <v>0</v>
      </c>
    </row>
    <row r="95" spans="1:31" s="486" customFormat="1" ht="38.25" x14ac:dyDescent="0.2">
      <c r="A95" s="514"/>
      <c r="B95" s="515"/>
      <c r="C95" s="515"/>
      <c r="D95" s="516"/>
      <c r="E95" s="517"/>
      <c r="F95" s="519"/>
      <c r="G95" s="520" t="str">
        <f>IFERROR(VLOOKUP(Tabla46[[#This Row],[ID RIESGO]],'1. IDENTIFICACION DEL RIESGO'!$AB$29:$AL$137,11,0),"")</f>
        <v/>
      </c>
      <c r="I95" s="518"/>
      <c r="J95" s="518" t="s">
        <v>1706</v>
      </c>
      <c r="K95" s="518"/>
      <c r="L95" s="529"/>
      <c r="M95" s="518" t="s">
        <v>1697</v>
      </c>
      <c r="N95" s="522"/>
      <c r="O95" s="522" t="s">
        <v>1764</v>
      </c>
      <c r="P95" s="522"/>
      <c r="Q95" s="522" t="s">
        <v>1769</v>
      </c>
      <c r="R95" s="518"/>
      <c r="S95" s="522" t="s">
        <v>1701</v>
      </c>
      <c r="T95" s="523" t="str">
        <f>IF(Tabla46[[#This Row],[ID RIESGO]]="","",IF(Tabla46[[#This Row],[RESPONSABLE DEL CONTROL (CARGO)]]="",0,15))</f>
        <v/>
      </c>
      <c r="U95" s="524" t="str">
        <f>IF(Tabla46[[#This Row],[ID RIESGO]]="","",IF(Tabla46[[#This Row],[SEGREGACIÓN Y AUTORIDAD DEL RESPONSABLE DEL CONTROL]]="Inadecuado",0,15))</f>
        <v/>
      </c>
      <c r="V95" s="524" t="str">
        <f>IF(Tabla46[[#This Row],[ID RIESGO]]="","",IF(Tabla46[[#This Row],[PERIODICIDAD]]="No Establecida",0,15))</f>
        <v/>
      </c>
      <c r="W95" s="524">
        <f>IF(Tabla46[[#This Row],[Tipo de Propósito]]="Prevenir",15,IF(Tabla46[[#This Row],[Tipo de Propósito]]="Detectar",10,0))</f>
        <v>15</v>
      </c>
      <c r="X95" s="524">
        <f>IF(Tabla46[[#This Row],[La descripción del como es:]]="Confiable",15,0)</f>
        <v>15</v>
      </c>
      <c r="Y95" s="524">
        <f>IF(Tabla46[[#This Row],[Las desviaciones se:]]="Se investigan y resuelven oportunamente",15,0)</f>
        <v>15</v>
      </c>
      <c r="Z95" s="525">
        <f>IF(Tabla46[[#This Row],[La evidencia es:]]="Completa",10,IF(Tabla46[[#This Row],[La evidencia es:]]="Incompleta",5,0))</f>
        <v>10</v>
      </c>
      <c r="AA95" s="526">
        <f>SUM(Tabla46[[#This Row],[CALF.RESPONSABLE]:[CALF.EVID]])</f>
        <v>55</v>
      </c>
      <c r="AB95" s="525" t="str">
        <f>IF(ISTEXT(Tabla46[[#This Row],[VALOR EVALUACION DISENO]]),"",IF(Tabla46[[#This Row],[VALOR EVALUACION DISENO]]&gt;96,DATOS!$AV$21,IF(Tabla46[[#This Row],[VALOR EVALUACION DISENO]]&gt;=86,DATOS!$AV$22,DATOS!$AV$23)))</f>
        <v>DÉBIL</v>
      </c>
      <c r="AC95" s="486" t="s">
        <v>1708</v>
      </c>
      <c r="AD95" s="525" t="str">
        <f>IFERROR(VLOOKUP(Tabla46[[#This Row],[% DE CUMPLIMIENTO DE LA EJECUCION DEL CONTROL]],DATOS!$AS$38:$AT$40,2,0),"")</f>
        <v>FUERTE</v>
      </c>
      <c r="AE95" s="525">
        <f>IF(Tabla46[[#This Row],[RESULTADO EVALUACIÓN DEL DISEÑO DEL CONTROL]]="","",SUMIFS(DATOS!$AT$49:$AT$57,DATOS!$AR$49:$AR$57,Tabla46[[#This Row],[RESULTADO EVALUACIÓN DEL DISEÑO DEL CONTROL]],DATOS!$AS$49:$AS$57,Tabla46[[#This Row],[RESULTADO EVALUACION DE LA EJECUCION]]))</f>
        <v>0</v>
      </c>
    </row>
    <row r="96" spans="1:31" s="486" customFormat="1" ht="38.25" x14ac:dyDescent="0.2">
      <c r="A96" s="514"/>
      <c r="B96" s="515"/>
      <c r="C96" s="515"/>
      <c r="D96" s="516"/>
      <c r="E96" s="517"/>
      <c r="F96" s="519"/>
      <c r="G96" s="520" t="str">
        <f>IFERROR(VLOOKUP(Tabla46[[#This Row],[ID RIESGO]],'1. IDENTIFICACION DEL RIESGO'!$AB$29:$AL$137,11,0),"")</f>
        <v/>
      </c>
      <c r="I96" s="518"/>
      <c r="J96" s="518" t="s">
        <v>1706</v>
      </c>
      <c r="K96" s="518"/>
      <c r="L96" s="529"/>
      <c r="M96" s="518" t="s">
        <v>1697</v>
      </c>
      <c r="N96" s="522"/>
      <c r="O96" s="522" t="s">
        <v>1764</v>
      </c>
      <c r="P96" s="522"/>
      <c r="Q96" s="522" t="s">
        <v>1769</v>
      </c>
      <c r="R96" s="518"/>
      <c r="S96" s="522" t="s">
        <v>1701</v>
      </c>
      <c r="T96" s="523" t="str">
        <f>IF(Tabla46[[#This Row],[ID RIESGO]]="","",IF(Tabla46[[#This Row],[RESPONSABLE DEL CONTROL (CARGO)]]="",0,15))</f>
        <v/>
      </c>
      <c r="U96" s="524" t="str">
        <f>IF(Tabla46[[#This Row],[ID RIESGO]]="","",IF(Tabla46[[#This Row],[SEGREGACIÓN Y AUTORIDAD DEL RESPONSABLE DEL CONTROL]]="Inadecuado",0,15))</f>
        <v/>
      </c>
      <c r="V96" s="524" t="str">
        <f>IF(Tabla46[[#This Row],[ID RIESGO]]="","",IF(Tabla46[[#This Row],[PERIODICIDAD]]="No Establecida",0,15))</f>
        <v/>
      </c>
      <c r="W96" s="524">
        <f>IF(Tabla46[[#This Row],[Tipo de Propósito]]="Prevenir",15,IF(Tabla46[[#This Row],[Tipo de Propósito]]="Detectar",10,0))</f>
        <v>15</v>
      </c>
      <c r="X96" s="524">
        <f>IF(Tabla46[[#This Row],[La descripción del como es:]]="Confiable",15,0)</f>
        <v>15</v>
      </c>
      <c r="Y96" s="524">
        <f>IF(Tabla46[[#This Row],[Las desviaciones se:]]="Se investigan y resuelven oportunamente",15,0)</f>
        <v>15</v>
      </c>
      <c r="Z96" s="525">
        <f>IF(Tabla46[[#This Row],[La evidencia es:]]="Completa",10,IF(Tabla46[[#This Row],[La evidencia es:]]="Incompleta",5,0))</f>
        <v>10</v>
      </c>
      <c r="AA96" s="526">
        <f>SUM(Tabla46[[#This Row],[CALF.RESPONSABLE]:[CALF.EVID]])</f>
        <v>55</v>
      </c>
      <c r="AB96" s="525" t="str">
        <f>IF(ISTEXT(Tabla46[[#This Row],[VALOR EVALUACION DISENO]]),"",IF(Tabla46[[#This Row],[VALOR EVALUACION DISENO]]&gt;96,DATOS!$AV$21,IF(Tabla46[[#This Row],[VALOR EVALUACION DISENO]]&gt;=86,DATOS!$AV$22,DATOS!$AV$23)))</f>
        <v>DÉBIL</v>
      </c>
      <c r="AC96" s="486" t="s">
        <v>1708</v>
      </c>
      <c r="AD96" s="525" t="str">
        <f>IFERROR(VLOOKUP(Tabla46[[#This Row],[% DE CUMPLIMIENTO DE LA EJECUCION DEL CONTROL]],DATOS!$AS$38:$AT$40,2,0),"")</f>
        <v>FUERTE</v>
      </c>
      <c r="AE96" s="525">
        <f>IF(Tabla46[[#This Row],[RESULTADO EVALUACIÓN DEL DISEÑO DEL CONTROL]]="","",SUMIFS(DATOS!$AT$49:$AT$57,DATOS!$AR$49:$AR$57,Tabla46[[#This Row],[RESULTADO EVALUACIÓN DEL DISEÑO DEL CONTROL]],DATOS!$AS$49:$AS$57,Tabla46[[#This Row],[RESULTADO EVALUACION DE LA EJECUCION]]))</f>
        <v>0</v>
      </c>
    </row>
    <row r="97" spans="1:31" s="486" customFormat="1" ht="38.25" x14ac:dyDescent="0.2">
      <c r="A97" s="514"/>
      <c r="B97" s="515"/>
      <c r="C97" s="515"/>
      <c r="D97" s="516"/>
      <c r="E97" s="517"/>
      <c r="F97" s="519"/>
      <c r="G97" s="520" t="str">
        <f>IFERROR(VLOOKUP(Tabla46[[#This Row],[ID RIESGO]],'1. IDENTIFICACION DEL RIESGO'!$AB$29:$AL$137,11,0),"")</f>
        <v/>
      </c>
      <c r="I97" s="518"/>
      <c r="J97" s="518" t="s">
        <v>1706</v>
      </c>
      <c r="K97" s="518"/>
      <c r="L97" s="529"/>
      <c r="M97" s="518" t="s">
        <v>1697</v>
      </c>
      <c r="N97" s="522"/>
      <c r="O97" s="522" t="s">
        <v>1764</v>
      </c>
      <c r="P97" s="522"/>
      <c r="Q97" s="522" t="s">
        <v>1769</v>
      </c>
      <c r="R97" s="518"/>
      <c r="S97" s="522" t="s">
        <v>1701</v>
      </c>
      <c r="T97" s="523" t="str">
        <f>IF(Tabla46[[#This Row],[ID RIESGO]]="","",IF(Tabla46[[#This Row],[RESPONSABLE DEL CONTROL (CARGO)]]="",0,15))</f>
        <v/>
      </c>
      <c r="U97" s="524" t="str">
        <f>IF(Tabla46[[#This Row],[ID RIESGO]]="","",IF(Tabla46[[#This Row],[SEGREGACIÓN Y AUTORIDAD DEL RESPONSABLE DEL CONTROL]]="Inadecuado",0,15))</f>
        <v/>
      </c>
      <c r="V97" s="524" t="str">
        <f>IF(Tabla46[[#This Row],[ID RIESGO]]="","",IF(Tabla46[[#This Row],[PERIODICIDAD]]="No Establecida",0,15))</f>
        <v/>
      </c>
      <c r="W97" s="524">
        <f>IF(Tabla46[[#This Row],[Tipo de Propósito]]="Prevenir",15,IF(Tabla46[[#This Row],[Tipo de Propósito]]="Detectar",10,0))</f>
        <v>15</v>
      </c>
      <c r="X97" s="524">
        <f>IF(Tabla46[[#This Row],[La descripción del como es:]]="Confiable",15,0)</f>
        <v>15</v>
      </c>
      <c r="Y97" s="524">
        <f>IF(Tabla46[[#This Row],[Las desviaciones se:]]="Se investigan y resuelven oportunamente",15,0)</f>
        <v>15</v>
      </c>
      <c r="Z97" s="525">
        <f>IF(Tabla46[[#This Row],[La evidencia es:]]="Completa",10,IF(Tabla46[[#This Row],[La evidencia es:]]="Incompleta",5,0))</f>
        <v>10</v>
      </c>
      <c r="AA97" s="526">
        <f>SUM(Tabla46[[#This Row],[CALF.RESPONSABLE]:[CALF.EVID]])</f>
        <v>55</v>
      </c>
      <c r="AB97" s="525" t="str">
        <f>IF(ISTEXT(Tabla46[[#This Row],[VALOR EVALUACION DISENO]]),"",IF(Tabla46[[#This Row],[VALOR EVALUACION DISENO]]&gt;96,DATOS!$AV$21,IF(Tabla46[[#This Row],[VALOR EVALUACION DISENO]]&gt;=86,DATOS!$AV$22,DATOS!$AV$23)))</f>
        <v>DÉBIL</v>
      </c>
      <c r="AC97" s="486" t="s">
        <v>1708</v>
      </c>
      <c r="AD97" s="525" t="str">
        <f>IFERROR(VLOOKUP(Tabla46[[#This Row],[% DE CUMPLIMIENTO DE LA EJECUCION DEL CONTROL]],DATOS!$AS$38:$AT$40,2,0),"")</f>
        <v>FUERTE</v>
      </c>
      <c r="AE97" s="525">
        <f>IF(Tabla46[[#This Row],[RESULTADO EVALUACIÓN DEL DISEÑO DEL CONTROL]]="","",SUMIFS(DATOS!$AT$49:$AT$57,DATOS!$AR$49:$AR$57,Tabla46[[#This Row],[RESULTADO EVALUACIÓN DEL DISEÑO DEL CONTROL]],DATOS!$AS$49:$AS$57,Tabla46[[#This Row],[RESULTADO EVALUACION DE LA EJECUCION]]))</f>
        <v>0</v>
      </c>
    </row>
    <row r="98" spans="1:31" s="486" customFormat="1" ht="38.25" x14ac:dyDescent="0.2">
      <c r="A98" s="514"/>
      <c r="B98" s="515"/>
      <c r="C98" s="515"/>
      <c r="D98" s="516"/>
      <c r="E98" s="517"/>
      <c r="F98" s="519"/>
      <c r="G98" s="520" t="str">
        <f>IFERROR(VLOOKUP(Tabla46[[#This Row],[ID RIESGO]],'1. IDENTIFICACION DEL RIESGO'!$AB$29:$AL$137,11,0),"")</f>
        <v/>
      </c>
      <c r="I98" s="518"/>
      <c r="J98" s="518" t="s">
        <v>1706</v>
      </c>
      <c r="K98" s="518"/>
      <c r="L98" s="529"/>
      <c r="M98" s="518" t="s">
        <v>1697</v>
      </c>
      <c r="N98" s="522"/>
      <c r="O98" s="522" t="s">
        <v>1764</v>
      </c>
      <c r="P98" s="522"/>
      <c r="Q98" s="522" t="s">
        <v>1769</v>
      </c>
      <c r="R98" s="518"/>
      <c r="S98" s="522" t="s">
        <v>1701</v>
      </c>
      <c r="T98" s="523" t="str">
        <f>IF(Tabla46[[#This Row],[ID RIESGO]]="","",IF(Tabla46[[#This Row],[RESPONSABLE DEL CONTROL (CARGO)]]="",0,15))</f>
        <v/>
      </c>
      <c r="U98" s="524" t="str">
        <f>IF(Tabla46[[#This Row],[ID RIESGO]]="","",IF(Tabla46[[#This Row],[SEGREGACIÓN Y AUTORIDAD DEL RESPONSABLE DEL CONTROL]]="Inadecuado",0,15))</f>
        <v/>
      </c>
      <c r="V98" s="524" t="str">
        <f>IF(Tabla46[[#This Row],[ID RIESGO]]="","",IF(Tabla46[[#This Row],[PERIODICIDAD]]="No Establecida",0,15))</f>
        <v/>
      </c>
      <c r="W98" s="524">
        <f>IF(Tabla46[[#This Row],[Tipo de Propósito]]="Prevenir",15,IF(Tabla46[[#This Row],[Tipo de Propósito]]="Detectar",10,0))</f>
        <v>15</v>
      </c>
      <c r="X98" s="524">
        <f>IF(Tabla46[[#This Row],[La descripción del como es:]]="Confiable",15,0)</f>
        <v>15</v>
      </c>
      <c r="Y98" s="524">
        <f>IF(Tabla46[[#This Row],[Las desviaciones se:]]="Se investigan y resuelven oportunamente",15,0)</f>
        <v>15</v>
      </c>
      <c r="Z98" s="525">
        <f>IF(Tabla46[[#This Row],[La evidencia es:]]="Completa",10,IF(Tabla46[[#This Row],[La evidencia es:]]="Incompleta",5,0))</f>
        <v>10</v>
      </c>
      <c r="AA98" s="526">
        <f>SUM(Tabla46[[#This Row],[CALF.RESPONSABLE]:[CALF.EVID]])</f>
        <v>55</v>
      </c>
      <c r="AB98" s="525" t="str">
        <f>IF(ISTEXT(Tabla46[[#This Row],[VALOR EVALUACION DISENO]]),"",IF(Tabla46[[#This Row],[VALOR EVALUACION DISENO]]&gt;96,DATOS!$AV$21,IF(Tabla46[[#This Row],[VALOR EVALUACION DISENO]]&gt;=86,DATOS!$AV$22,DATOS!$AV$23)))</f>
        <v>DÉBIL</v>
      </c>
      <c r="AC98" s="486" t="s">
        <v>1708</v>
      </c>
      <c r="AD98" s="525" t="str">
        <f>IFERROR(VLOOKUP(Tabla46[[#This Row],[% DE CUMPLIMIENTO DE LA EJECUCION DEL CONTROL]],DATOS!$AS$38:$AT$40,2,0),"")</f>
        <v>FUERTE</v>
      </c>
      <c r="AE98" s="525">
        <f>IF(Tabla46[[#This Row],[RESULTADO EVALUACIÓN DEL DISEÑO DEL CONTROL]]="","",SUMIFS(DATOS!$AT$49:$AT$57,DATOS!$AR$49:$AR$57,Tabla46[[#This Row],[RESULTADO EVALUACIÓN DEL DISEÑO DEL CONTROL]],DATOS!$AS$49:$AS$57,Tabla46[[#This Row],[RESULTADO EVALUACION DE LA EJECUCION]]))</f>
        <v>0</v>
      </c>
    </row>
    <row r="99" spans="1:31" s="486" customFormat="1" ht="38.25" x14ac:dyDescent="0.2">
      <c r="A99" s="514"/>
      <c r="B99" s="515"/>
      <c r="C99" s="515"/>
      <c r="D99" s="516"/>
      <c r="E99" s="517"/>
      <c r="F99" s="519"/>
      <c r="G99" s="520" t="str">
        <f>IFERROR(VLOOKUP(Tabla46[[#This Row],[ID RIESGO]],'1. IDENTIFICACION DEL RIESGO'!$AB$29:$AL$137,11,0),"")</f>
        <v/>
      </c>
      <c r="I99" s="518"/>
      <c r="J99" s="518" t="s">
        <v>1706</v>
      </c>
      <c r="K99" s="518"/>
      <c r="L99" s="529"/>
      <c r="M99" s="518" t="s">
        <v>1697</v>
      </c>
      <c r="N99" s="522"/>
      <c r="O99" s="522" t="s">
        <v>1764</v>
      </c>
      <c r="P99" s="522"/>
      <c r="Q99" s="522" t="s">
        <v>1769</v>
      </c>
      <c r="R99" s="518"/>
      <c r="S99" s="522" t="s">
        <v>1701</v>
      </c>
      <c r="T99" s="523" t="str">
        <f>IF(Tabla46[[#This Row],[ID RIESGO]]="","",IF(Tabla46[[#This Row],[RESPONSABLE DEL CONTROL (CARGO)]]="",0,15))</f>
        <v/>
      </c>
      <c r="U99" s="524" t="str">
        <f>IF(Tabla46[[#This Row],[ID RIESGO]]="","",IF(Tabla46[[#This Row],[SEGREGACIÓN Y AUTORIDAD DEL RESPONSABLE DEL CONTROL]]="Inadecuado",0,15))</f>
        <v/>
      </c>
      <c r="V99" s="524" t="str">
        <f>IF(Tabla46[[#This Row],[ID RIESGO]]="","",IF(Tabla46[[#This Row],[PERIODICIDAD]]="No Establecida",0,15))</f>
        <v/>
      </c>
      <c r="W99" s="524">
        <f>IF(Tabla46[[#This Row],[Tipo de Propósito]]="Prevenir",15,IF(Tabla46[[#This Row],[Tipo de Propósito]]="Detectar",10,0))</f>
        <v>15</v>
      </c>
      <c r="X99" s="524">
        <f>IF(Tabla46[[#This Row],[La descripción del como es:]]="Confiable",15,0)</f>
        <v>15</v>
      </c>
      <c r="Y99" s="524">
        <f>IF(Tabla46[[#This Row],[Las desviaciones se:]]="Se investigan y resuelven oportunamente",15,0)</f>
        <v>15</v>
      </c>
      <c r="Z99" s="525">
        <f>IF(Tabla46[[#This Row],[La evidencia es:]]="Completa",10,IF(Tabla46[[#This Row],[La evidencia es:]]="Incompleta",5,0))</f>
        <v>10</v>
      </c>
      <c r="AA99" s="526">
        <f>SUM(Tabla46[[#This Row],[CALF.RESPONSABLE]:[CALF.EVID]])</f>
        <v>55</v>
      </c>
      <c r="AB99" s="525" t="str">
        <f>IF(ISTEXT(Tabla46[[#This Row],[VALOR EVALUACION DISENO]]),"",IF(Tabla46[[#This Row],[VALOR EVALUACION DISENO]]&gt;96,DATOS!$AV$21,IF(Tabla46[[#This Row],[VALOR EVALUACION DISENO]]&gt;=86,DATOS!$AV$22,DATOS!$AV$23)))</f>
        <v>DÉBIL</v>
      </c>
      <c r="AC99" s="486" t="s">
        <v>1708</v>
      </c>
      <c r="AD99" s="525" t="str">
        <f>IFERROR(VLOOKUP(Tabla46[[#This Row],[% DE CUMPLIMIENTO DE LA EJECUCION DEL CONTROL]],DATOS!$AS$38:$AT$40,2,0),"")</f>
        <v>FUERTE</v>
      </c>
      <c r="AE99" s="525">
        <f>IF(Tabla46[[#This Row],[RESULTADO EVALUACIÓN DEL DISEÑO DEL CONTROL]]="","",SUMIFS(DATOS!$AT$49:$AT$57,DATOS!$AR$49:$AR$57,Tabla46[[#This Row],[RESULTADO EVALUACIÓN DEL DISEÑO DEL CONTROL]],DATOS!$AS$49:$AS$57,Tabla46[[#This Row],[RESULTADO EVALUACION DE LA EJECUCION]]))</f>
        <v>0</v>
      </c>
    </row>
    <row r="100" spans="1:31" s="486" customFormat="1" ht="38.25" x14ac:dyDescent="0.2">
      <c r="A100" s="514"/>
      <c r="B100" s="515"/>
      <c r="C100" s="515"/>
      <c r="D100" s="516"/>
      <c r="E100" s="517"/>
      <c r="F100" s="519"/>
      <c r="G100" s="520" t="str">
        <f>IFERROR(VLOOKUP(Tabla46[[#This Row],[ID RIESGO]],'1. IDENTIFICACION DEL RIESGO'!$AB$29:$AL$137,11,0),"")</f>
        <v/>
      </c>
      <c r="I100" s="518"/>
      <c r="J100" s="518" t="s">
        <v>1706</v>
      </c>
      <c r="K100" s="518"/>
      <c r="L100" s="529"/>
      <c r="M100" s="518" t="s">
        <v>1697</v>
      </c>
      <c r="N100" s="522"/>
      <c r="O100" s="522" t="s">
        <v>1764</v>
      </c>
      <c r="P100" s="522"/>
      <c r="Q100" s="522" t="s">
        <v>1769</v>
      </c>
      <c r="R100" s="518"/>
      <c r="S100" s="522" t="s">
        <v>1701</v>
      </c>
      <c r="T100" s="523" t="str">
        <f>IF(Tabla46[[#This Row],[ID RIESGO]]="","",IF(Tabla46[[#This Row],[RESPONSABLE DEL CONTROL (CARGO)]]="",0,15))</f>
        <v/>
      </c>
      <c r="U100" s="524" t="str">
        <f>IF(Tabla46[[#This Row],[ID RIESGO]]="","",IF(Tabla46[[#This Row],[SEGREGACIÓN Y AUTORIDAD DEL RESPONSABLE DEL CONTROL]]="Inadecuado",0,15))</f>
        <v/>
      </c>
      <c r="V100" s="524" t="str">
        <f>IF(Tabla46[[#This Row],[ID RIESGO]]="","",IF(Tabla46[[#This Row],[PERIODICIDAD]]="No Establecida",0,15))</f>
        <v/>
      </c>
      <c r="W100" s="524">
        <f>IF(Tabla46[[#This Row],[Tipo de Propósito]]="Prevenir",15,IF(Tabla46[[#This Row],[Tipo de Propósito]]="Detectar",10,0))</f>
        <v>15</v>
      </c>
      <c r="X100" s="524">
        <f>IF(Tabla46[[#This Row],[La descripción del como es:]]="Confiable",15,0)</f>
        <v>15</v>
      </c>
      <c r="Y100" s="524">
        <f>IF(Tabla46[[#This Row],[Las desviaciones se:]]="Se investigan y resuelven oportunamente",15,0)</f>
        <v>15</v>
      </c>
      <c r="Z100" s="525">
        <f>IF(Tabla46[[#This Row],[La evidencia es:]]="Completa",10,IF(Tabla46[[#This Row],[La evidencia es:]]="Incompleta",5,0))</f>
        <v>10</v>
      </c>
      <c r="AA100" s="526">
        <f>SUM(Tabla46[[#This Row],[CALF.RESPONSABLE]:[CALF.EVID]])</f>
        <v>55</v>
      </c>
      <c r="AB100" s="525" t="str">
        <f>IF(ISTEXT(Tabla46[[#This Row],[VALOR EVALUACION DISENO]]),"",IF(Tabla46[[#This Row],[VALOR EVALUACION DISENO]]&gt;96,DATOS!$AV$21,IF(Tabla46[[#This Row],[VALOR EVALUACION DISENO]]&gt;=86,DATOS!$AV$22,DATOS!$AV$23)))</f>
        <v>DÉBIL</v>
      </c>
      <c r="AC100" s="486" t="s">
        <v>1708</v>
      </c>
      <c r="AD100" s="525" t="str">
        <f>IFERROR(VLOOKUP(Tabla46[[#This Row],[% DE CUMPLIMIENTO DE LA EJECUCION DEL CONTROL]],DATOS!$AS$38:$AT$40,2,0),"")</f>
        <v>FUERTE</v>
      </c>
      <c r="AE100" s="525">
        <f>IF(Tabla46[[#This Row],[RESULTADO EVALUACIÓN DEL DISEÑO DEL CONTROL]]="","",SUMIFS(DATOS!$AT$49:$AT$57,DATOS!$AR$49:$AR$57,Tabla46[[#This Row],[RESULTADO EVALUACIÓN DEL DISEÑO DEL CONTROL]],DATOS!$AS$49:$AS$57,Tabla46[[#This Row],[RESULTADO EVALUACION DE LA EJECUCION]]))</f>
        <v>0</v>
      </c>
    </row>
    <row r="101" spans="1:31" s="486" customFormat="1" ht="38.25" x14ac:dyDescent="0.2">
      <c r="A101" s="514"/>
      <c r="B101" s="515"/>
      <c r="C101" s="515"/>
      <c r="D101" s="516"/>
      <c r="E101" s="517"/>
      <c r="F101" s="519"/>
      <c r="G101" s="520" t="str">
        <f>IFERROR(VLOOKUP(Tabla46[[#This Row],[ID RIESGO]],'1. IDENTIFICACION DEL RIESGO'!$AB$29:$AL$137,11,0),"")</f>
        <v/>
      </c>
      <c r="I101" s="518"/>
      <c r="J101" s="518" t="s">
        <v>1706</v>
      </c>
      <c r="K101" s="518"/>
      <c r="L101" s="529"/>
      <c r="M101" s="518" t="s">
        <v>1697</v>
      </c>
      <c r="N101" s="522"/>
      <c r="O101" s="522" t="s">
        <v>1764</v>
      </c>
      <c r="P101" s="522"/>
      <c r="Q101" s="522" t="s">
        <v>1769</v>
      </c>
      <c r="R101" s="518"/>
      <c r="S101" s="522" t="s">
        <v>1701</v>
      </c>
      <c r="T101" s="523" t="str">
        <f>IF(Tabla46[[#This Row],[ID RIESGO]]="","",IF(Tabla46[[#This Row],[RESPONSABLE DEL CONTROL (CARGO)]]="",0,15))</f>
        <v/>
      </c>
      <c r="U101" s="524" t="str">
        <f>IF(Tabla46[[#This Row],[ID RIESGO]]="","",IF(Tabla46[[#This Row],[SEGREGACIÓN Y AUTORIDAD DEL RESPONSABLE DEL CONTROL]]="Inadecuado",0,15))</f>
        <v/>
      </c>
      <c r="V101" s="524" t="str">
        <f>IF(Tabla46[[#This Row],[ID RIESGO]]="","",IF(Tabla46[[#This Row],[PERIODICIDAD]]="No Establecida",0,15))</f>
        <v/>
      </c>
      <c r="W101" s="524">
        <f>IF(Tabla46[[#This Row],[Tipo de Propósito]]="Prevenir",15,IF(Tabla46[[#This Row],[Tipo de Propósito]]="Detectar",10,0))</f>
        <v>15</v>
      </c>
      <c r="X101" s="524">
        <f>IF(Tabla46[[#This Row],[La descripción del como es:]]="Confiable",15,0)</f>
        <v>15</v>
      </c>
      <c r="Y101" s="524">
        <f>IF(Tabla46[[#This Row],[Las desviaciones se:]]="Se investigan y resuelven oportunamente",15,0)</f>
        <v>15</v>
      </c>
      <c r="Z101" s="525">
        <f>IF(Tabla46[[#This Row],[La evidencia es:]]="Completa",10,IF(Tabla46[[#This Row],[La evidencia es:]]="Incompleta",5,0))</f>
        <v>10</v>
      </c>
      <c r="AA101" s="526">
        <f>SUM(Tabla46[[#This Row],[CALF.RESPONSABLE]:[CALF.EVID]])</f>
        <v>55</v>
      </c>
      <c r="AB101" s="525" t="str">
        <f>IF(ISTEXT(Tabla46[[#This Row],[VALOR EVALUACION DISENO]]),"",IF(Tabla46[[#This Row],[VALOR EVALUACION DISENO]]&gt;96,DATOS!$AV$21,IF(Tabla46[[#This Row],[VALOR EVALUACION DISENO]]&gt;=86,DATOS!$AV$22,DATOS!$AV$23)))</f>
        <v>DÉBIL</v>
      </c>
      <c r="AC101" s="486" t="s">
        <v>1708</v>
      </c>
      <c r="AD101" s="525" t="str">
        <f>IFERROR(VLOOKUP(Tabla46[[#This Row],[% DE CUMPLIMIENTO DE LA EJECUCION DEL CONTROL]],DATOS!$AS$38:$AT$40,2,0),"")</f>
        <v>FUERTE</v>
      </c>
      <c r="AE101" s="525">
        <f>IF(Tabla46[[#This Row],[RESULTADO EVALUACIÓN DEL DISEÑO DEL CONTROL]]="","",SUMIFS(DATOS!$AT$49:$AT$57,DATOS!$AR$49:$AR$57,Tabla46[[#This Row],[RESULTADO EVALUACIÓN DEL DISEÑO DEL CONTROL]],DATOS!$AS$49:$AS$57,Tabla46[[#This Row],[RESULTADO EVALUACION DE LA EJECUCION]]))</f>
        <v>0</v>
      </c>
    </row>
    <row r="102" spans="1:31" s="486" customFormat="1" ht="38.25" x14ac:dyDescent="0.2">
      <c r="A102" s="514"/>
      <c r="B102" s="515"/>
      <c r="C102" s="515"/>
      <c r="D102" s="516"/>
      <c r="E102" s="517"/>
      <c r="F102" s="519"/>
      <c r="G102" s="520" t="str">
        <f>IFERROR(VLOOKUP(Tabla46[[#This Row],[ID RIESGO]],'1. IDENTIFICACION DEL RIESGO'!$AB$29:$AL$137,11,0),"")</f>
        <v/>
      </c>
      <c r="I102" s="518"/>
      <c r="J102" s="518" t="s">
        <v>1706</v>
      </c>
      <c r="K102" s="518"/>
      <c r="L102" s="529"/>
      <c r="M102" s="518" t="s">
        <v>1697</v>
      </c>
      <c r="N102" s="522"/>
      <c r="O102" s="522" t="s">
        <v>1764</v>
      </c>
      <c r="P102" s="522"/>
      <c r="Q102" s="522" t="s">
        <v>1769</v>
      </c>
      <c r="R102" s="518"/>
      <c r="S102" s="522" t="s">
        <v>1701</v>
      </c>
      <c r="T102" s="523" t="str">
        <f>IF(Tabla46[[#This Row],[ID RIESGO]]="","",IF(Tabla46[[#This Row],[RESPONSABLE DEL CONTROL (CARGO)]]="",0,15))</f>
        <v/>
      </c>
      <c r="U102" s="524" t="str">
        <f>IF(Tabla46[[#This Row],[ID RIESGO]]="","",IF(Tabla46[[#This Row],[SEGREGACIÓN Y AUTORIDAD DEL RESPONSABLE DEL CONTROL]]="Inadecuado",0,15))</f>
        <v/>
      </c>
      <c r="V102" s="524" t="str">
        <f>IF(Tabla46[[#This Row],[ID RIESGO]]="","",IF(Tabla46[[#This Row],[PERIODICIDAD]]="No Establecida",0,15))</f>
        <v/>
      </c>
      <c r="W102" s="524">
        <f>IF(Tabla46[[#This Row],[Tipo de Propósito]]="Prevenir",15,IF(Tabla46[[#This Row],[Tipo de Propósito]]="Detectar",10,0))</f>
        <v>15</v>
      </c>
      <c r="X102" s="524">
        <f>IF(Tabla46[[#This Row],[La descripción del como es:]]="Confiable",15,0)</f>
        <v>15</v>
      </c>
      <c r="Y102" s="524">
        <f>IF(Tabla46[[#This Row],[Las desviaciones se:]]="Se investigan y resuelven oportunamente",15,0)</f>
        <v>15</v>
      </c>
      <c r="Z102" s="525">
        <f>IF(Tabla46[[#This Row],[La evidencia es:]]="Completa",10,IF(Tabla46[[#This Row],[La evidencia es:]]="Incompleta",5,0))</f>
        <v>10</v>
      </c>
      <c r="AA102" s="526">
        <f>SUM(Tabla46[[#This Row],[CALF.RESPONSABLE]:[CALF.EVID]])</f>
        <v>55</v>
      </c>
      <c r="AB102" s="525" t="str">
        <f>IF(ISTEXT(Tabla46[[#This Row],[VALOR EVALUACION DISENO]]),"",IF(Tabla46[[#This Row],[VALOR EVALUACION DISENO]]&gt;96,DATOS!$AV$21,IF(Tabla46[[#This Row],[VALOR EVALUACION DISENO]]&gt;=86,DATOS!$AV$22,DATOS!$AV$23)))</f>
        <v>DÉBIL</v>
      </c>
      <c r="AC102" s="486" t="s">
        <v>1708</v>
      </c>
      <c r="AD102" s="525" t="str">
        <f>IFERROR(VLOOKUP(Tabla46[[#This Row],[% DE CUMPLIMIENTO DE LA EJECUCION DEL CONTROL]],DATOS!$AS$38:$AT$40,2,0),"")</f>
        <v>FUERTE</v>
      </c>
      <c r="AE102" s="525">
        <f>IF(Tabla46[[#This Row],[RESULTADO EVALUACIÓN DEL DISEÑO DEL CONTROL]]="","",SUMIFS(DATOS!$AT$49:$AT$57,DATOS!$AR$49:$AR$57,Tabla46[[#This Row],[RESULTADO EVALUACIÓN DEL DISEÑO DEL CONTROL]],DATOS!$AS$49:$AS$57,Tabla46[[#This Row],[RESULTADO EVALUACION DE LA EJECUCION]]))</f>
        <v>0</v>
      </c>
    </row>
    <row r="103" spans="1:31" s="486" customFormat="1" ht="38.25" x14ac:dyDescent="0.2">
      <c r="A103" s="514"/>
      <c r="B103" s="515"/>
      <c r="C103" s="515"/>
      <c r="D103" s="516"/>
      <c r="E103" s="517"/>
      <c r="F103" s="519"/>
      <c r="G103" s="520" t="str">
        <f>IFERROR(VLOOKUP(Tabla46[[#This Row],[ID RIESGO]],'1. IDENTIFICACION DEL RIESGO'!$AB$29:$AL$137,11,0),"")</f>
        <v/>
      </c>
      <c r="I103" s="518"/>
      <c r="J103" s="518" t="s">
        <v>1706</v>
      </c>
      <c r="K103" s="518"/>
      <c r="L103" s="529"/>
      <c r="M103" s="518" t="s">
        <v>1697</v>
      </c>
      <c r="N103" s="522"/>
      <c r="O103" s="522" t="s">
        <v>1764</v>
      </c>
      <c r="P103" s="522"/>
      <c r="Q103" s="522" t="s">
        <v>1769</v>
      </c>
      <c r="R103" s="518"/>
      <c r="S103" s="522" t="s">
        <v>1701</v>
      </c>
      <c r="T103" s="523" t="str">
        <f>IF(Tabla46[[#This Row],[ID RIESGO]]="","",IF(Tabla46[[#This Row],[RESPONSABLE DEL CONTROL (CARGO)]]="",0,15))</f>
        <v/>
      </c>
      <c r="U103" s="524" t="str">
        <f>IF(Tabla46[[#This Row],[ID RIESGO]]="","",IF(Tabla46[[#This Row],[SEGREGACIÓN Y AUTORIDAD DEL RESPONSABLE DEL CONTROL]]="Inadecuado",0,15))</f>
        <v/>
      </c>
      <c r="V103" s="524" t="str">
        <f>IF(Tabla46[[#This Row],[ID RIESGO]]="","",IF(Tabla46[[#This Row],[PERIODICIDAD]]="No Establecida",0,15))</f>
        <v/>
      </c>
      <c r="W103" s="524">
        <f>IF(Tabla46[[#This Row],[Tipo de Propósito]]="Prevenir",15,IF(Tabla46[[#This Row],[Tipo de Propósito]]="Detectar",10,0))</f>
        <v>15</v>
      </c>
      <c r="X103" s="524">
        <f>IF(Tabla46[[#This Row],[La descripción del como es:]]="Confiable",15,0)</f>
        <v>15</v>
      </c>
      <c r="Y103" s="524">
        <f>IF(Tabla46[[#This Row],[Las desviaciones se:]]="Se investigan y resuelven oportunamente",15,0)</f>
        <v>15</v>
      </c>
      <c r="Z103" s="525">
        <f>IF(Tabla46[[#This Row],[La evidencia es:]]="Completa",10,IF(Tabla46[[#This Row],[La evidencia es:]]="Incompleta",5,0))</f>
        <v>10</v>
      </c>
      <c r="AA103" s="526">
        <f>SUM(Tabla46[[#This Row],[CALF.RESPONSABLE]:[CALF.EVID]])</f>
        <v>55</v>
      </c>
      <c r="AB103" s="525" t="str">
        <f>IF(ISTEXT(Tabla46[[#This Row],[VALOR EVALUACION DISENO]]),"",IF(Tabla46[[#This Row],[VALOR EVALUACION DISENO]]&gt;96,DATOS!$AV$21,IF(Tabla46[[#This Row],[VALOR EVALUACION DISENO]]&gt;=86,DATOS!$AV$22,DATOS!$AV$23)))</f>
        <v>DÉBIL</v>
      </c>
      <c r="AC103" s="486" t="s">
        <v>1708</v>
      </c>
      <c r="AD103" s="525" t="str">
        <f>IFERROR(VLOOKUP(Tabla46[[#This Row],[% DE CUMPLIMIENTO DE LA EJECUCION DEL CONTROL]],DATOS!$AS$38:$AT$40,2,0),"")</f>
        <v>FUERTE</v>
      </c>
      <c r="AE103" s="525">
        <f>IF(Tabla46[[#This Row],[RESULTADO EVALUACIÓN DEL DISEÑO DEL CONTROL]]="","",SUMIFS(DATOS!$AT$49:$AT$57,DATOS!$AR$49:$AR$57,Tabla46[[#This Row],[RESULTADO EVALUACIÓN DEL DISEÑO DEL CONTROL]],DATOS!$AS$49:$AS$57,Tabla46[[#This Row],[RESULTADO EVALUACION DE LA EJECUCION]]))</f>
        <v>0</v>
      </c>
    </row>
    <row r="104" spans="1:31" s="486" customFormat="1" ht="38.25" x14ac:dyDescent="0.2">
      <c r="A104" s="514"/>
      <c r="B104" s="515"/>
      <c r="C104" s="515"/>
      <c r="D104" s="516"/>
      <c r="E104" s="517"/>
      <c r="F104" s="519"/>
      <c r="G104" s="520" t="str">
        <f>IFERROR(VLOOKUP(Tabla46[[#This Row],[ID RIESGO]],'1. IDENTIFICACION DEL RIESGO'!$AB$29:$AL$137,11,0),"")</f>
        <v/>
      </c>
      <c r="I104" s="518"/>
      <c r="J104" s="518" t="s">
        <v>1706</v>
      </c>
      <c r="K104" s="518"/>
      <c r="L104" s="529"/>
      <c r="M104" s="518" t="s">
        <v>1697</v>
      </c>
      <c r="N104" s="522"/>
      <c r="O104" s="522" t="s">
        <v>1764</v>
      </c>
      <c r="P104" s="522"/>
      <c r="Q104" s="522" t="s">
        <v>1769</v>
      </c>
      <c r="R104" s="518"/>
      <c r="S104" s="522" t="s">
        <v>1701</v>
      </c>
      <c r="T104" s="523" t="str">
        <f>IF(Tabla46[[#This Row],[ID RIESGO]]="","",IF(Tabla46[[#This Row],[RESPONSABLE DEL CONTROL (CARGO)]]="",0,15))</f>
        <v/>
      </c>
      <c r="U104" s="524" t="str">
        <f>IF(Tabla46[[#This Row],[ID RIESGO]]="","",IF(Tabla46[[#This Row],[SEGREGACIÓN Y AUTORIDAD DEL RESPONSABLE DEL CONTROL]]="Inadecuado",0,15))</f>
        <v/>
      </c>
      <c r="V104" s="524" t="str">
        <f>IF(Tabla46[[#This Row],[ID RIESGO]]="","",IF(Tabla46[[#This Row],[PERIODICIDAD]]="No Establecida",0,15))</f>
        <v/>
      </c>
      <c r="W104" s="524">
        <f>IF(Tabla46[[#This Row],[Tipo de Propósito]]="Prevenir",15,IF(Tabla46[[#This Row],[Tipo de Propósito]]="Detectar",10,0))</f>
        <v>15</v>
      </c>
      <c r="X104" s="524">
        <f>IF(Tabla46[[#This Row],[La descripción del como es:]]="Confiable",15,0)</f>
        <v>15</v>
      </c>
      <c r="Y104" s="524">
        <f>IF(Tabla46[[#This Row],[Las desviaciones se:]]="Se investigan y resuelven oportunamente",15,0)</f>
        <v>15</v>
      </c>
      <c r="Z104" s="525">
        <f>IF(Tabla46[[#This Row],[La evidencia es:]]="Completa",10,IF(Tabla46[[#This Row],[La evidencia es:]]="Incompleta",5,0))</f>
        <v>10</v>
      </c>
      <c r="AA104" s="526">
        <f>SUM(Tabla46[[#This Row],[CALF.RESPONSABLE]:[CALF.EVID]])</f>
        <v>55</v>
      </c>
      <c r="AB104" s="525" t="str">
        <f>IF(ISTEXT(Tabla46[[#This Row],[VALOR EVALUACION DISENO]]),"",IF(Tabla46[[#This Row],[VALOR EVALUACION DISENO]]&gt;96,DATOS!$AV$21,IF(Tabla46[[#This Row],[VALOR EVALUACION DISENO]]&gt;=86,DATOS!$AV$22,DATOS!$AV$23)))</f>
        <v>DÉBIL</v>
      </c>
      <c r="AC104" s="486" t="s">
        <v>1708</v>
      </c>
      <c r="AD104" s="525" t="str">
        <f>IFERROR(VLOOKUP(Tabla46[[#This Row],[% DE CUMPLIMIENTO DE LA EJECUCION DEL CONTROL]],DATOS!$AS$38:$AT$40,2,0),"")</f>
        <v>FUERTE</v>
      </c>
      <c r="AE104" s="525">
        <f>IF(Tabla46[[#This Row],[RESULTADO EVALUACIÓN DEL DISEÑO DEL CONTROL]]="","",SUMIFS(DATOS!$AT$49:$AT$57,DATOS!$AR$49:$AR$57,Tabla46[[#This Row],[RESULTADO EVALUACIÓN DEL DISEÑO DEL CONTROL]],DATOS!$AS$49:$AS$57,Tabla46[[#This Row],[RESULTADO EVALUACION DE LA EJECUCION]]))</f>
        <v>0</v>
      </c>
    </row>
    <row r="105" spans="1:31" s="486" customFormat="1" ht="38.25" x14ac:dyDescent="0.2">
      <c r="A105" s="514"/>
      <c r="B105" s="515"/>
      <c r="C105" s="515"/>
      <c r="D105" s="516"/>
      <c r="E105" s="517"/>
      <c r="F105" s="519"/>
      <c r="G105" s="520" t="str">
        <f>IFERROR(VLOOKUP(Tabla46[[#This Row],[ID RIESGO]],'1. IDENTIFICACION DEL RIESGO'!$AB$29:$AL$137,11,0),"")</f>
        <v/>
      </c>
      <c r="I105" s="518"/>
      <c r="J105" s="518" t="s">
        <v>1706</v>
      </c>
      <c r="K105" s="518"/>
      <c r="L105" s="529"/>
      <c r="M105" s="518" t="s">
        <v>1697</v>
      </c>
      <c r="N105" s="522"/>
      <c r="O105" s="522" t="s">
        <v>1764</v>
      </c>
      <c r="P105" s="522"/>
      <c r="Q105" s="522" t="s">
        <v>1769</v>
      </c>
      <c r="R105" s="518"/>
      <c r="S105" s="522" t="s">
        <v>1701</v>
      </c>
      <c r="T105" s="523" t="str">
        <f>IF(Tabla46[[#This Row],[ID RIESGO]]="","",IF(Tabla46[[#This Row],[RESPONSABLE DEL CONTROL (CARGO)]]="",0,15))</f>
        <v/>
      </c>
      <c r="U105" s="524" t="str">
        <f>IF(Tabla46[[#This Row],[ID RIESGO]]="","",IF(Tabla46[[#This Row],[SEGREGACIÓN Y AUTORIDAD DEL RESPONSABLE DEL CONTROL]]="Inadecuado",0,15))</f>
        <v/>
      </c>
      <c r="V105" s="524" t="str">
        <f>IF(Tabla46[[#This Row],[ID RIESGO]]="","",IF(Tabla46[[#This Row],[PERIODICIDAD]]="No Establecida",0,15))</f>
        <v/>
      </c>
      <c r="W105" s="524">
        <f>IF(Tabla46[[#This Row],[Tipo de Propósito]]="Prevenir",15,IF(Tabla46[[#This Row],[Tipo de Propósito]]="Detectar",10,0))</f>
        <v>15</v>
      </c>
      <c r="X105" s="524">
        <f>IF(Tabla46[[#This Row],[La descripción del como es:]]="Confiable",15,0)</f>
        <v>15</v>
      </c>
      <c r="Y105" s="524">
        <f>IF(Tabla46[[#This Row],[Las desviaciones se:]]="Se investigan y resuelven oportunamente",15,0)</f>
        <v>15</v>
      </c>
      <c r="Z105" s="525">
        <f>IF(Tabla46[[#This Row],[La evidencia es:]]="Completa",10,IF(Tabla46[[#This Row],[La evidencia es:]]="Incompleta",5,0))</f>
        <v>10</v>
      </c>
      <c r="AA105" s="526">
        <f>SUM(Tabla46[[#This Row],[CALF.RESPONSABLE]:[CALF.EVID]])</f>
        <v>55</v>
      </c>
      <c r="AB105" s="525" t="str">
        <f>IF(ISTEXT(Tabla46[[#This Row],[VALOR EVALUACION DISENO]]),"",IF(Tabla46[[#This Row],[VALOR EVALUACION DISENO]]&gt;96,DATOS!$AV$21,IF(Tabla46[[#This Row],[VALOR EVALUACION DISENO]]&gt;=86,DATOS!$AV$22,DATOS!$AV$23)))</f>
        <v>DÉBIL</v>
      </c>
      <c r="AC105" s="486" t="s">
        <v>1708</v>
      </c>
      <c r="AD105" s="525" t="str">
        <f>IFERROR(VLOOKUP(Tabla46[[#This Row],[% DE CUMPLIMIENTO DE LA EJECUCION DEL CONTROL]],DATOS!$AS$38:$AT$40,2,0),"")</f>
        <v>FUERTE</v>
      </c>
      <c r="AE105" s="525">
        <f>IF(Tabla46[[#This Row],[RESULTADO EVALUACIÓN DEL DISEÑO DEL CONTROL]]="","",SUMIFS(DATOS!$AT$49:$AT$57,DATOS!$AR$49:$AR$57,Tabla46[[#This Row],[RESULTADO EVALUACIÓN DEL DISEÑO DEL CONTROL]],DATOS!$AS$49:$AS$57,Tabla46[[#This Row],[RESULTADO EVALUACION DE LA EJECUCION]]))</f>
        <v>0</v>
      </c>
    </row>
    <row r="106" spans="1:31" s="486" customFormat="1" ht="38.25" x14ac:dyDescent="0.2">
      <c r="A106" s="514"/>
      <c r="B106" s="515"/>
      <c r="C106" s="515"/>
      <c r="D106" s="516"/>
      <c r="E106" s="517"/>
      <c r="F106" s="519"/>
      <c r="G106" s="520" t="str">
        <f>IFERROR(VLOOKUP(Tabla46[[#This Row],[ID RIESGO]],'1. IDENTIFICACION DEL RIESGO'!$AB$29:$AL$137,11,0),"")</f>
        <v/>
      </c>
      <c r="I106" s="518"/>
      <c r="J106" s="518" t="s">
        <v>1706</v>
      </c>
      <c r="K106" s="518"/>
      <c r="L106" s="529"/>
      <c r="M106" s="518" t="s">
        <v>1697</v>
      </c>
      <c r="N106" s="522"/>
      <c r="O106" s="522" t="s">
        <v>1764</v>
      </c>
      <c r="P106" s="522"/>
      <c r="Q106" s="522" t="s">
        <v>1769</v>
      </c>
      <c r="R106" s="518"/>
      <c r="S106" s="522" t="s">
        <v>1701</v>
      </c>
      <c r="T106" s="523" t="str">
        <f>IF(Tabla46[[#This Row],[ID RIESGO]]="","",IF(Tabla46[[#This Row],[RESPONSABLE DEL CONTROL (CARGO)]]="",0,15))</f>
        <v/>
      </c>
      <c r="U106" s="524" t="str">
        <f>IF(Tabla46[[#This Row],[ID RIESGO]]="","",IF(Tabla46[[#This Row],[SEGREGACIÓN Y AUTORIDAD DEL RESPONSABLE DEL CONTROL]]="Inadecuado",0,15))</f>
        <v/>
      </c>
      <c r="V106" s="524" t="str">
        <f>IF(Tabla46[[#This Row],[ID RIESGO]]="","",IF(Tabla46[[#This Row],[PERIODICIDAD]]="No Establecida",0,15))</f>
        <v/>
      </c>
      <c r="W106" s="524">
        <f>IF(Tabla46[[#This Row],[Tipo de Propósito]]="Prevenir",15,IF(Tabla46[[#This Row],[Tipo de Propósito]]="Detectar",10,0))</f>
        <v>15</v>
      </c>
      <c r="X106" s="524">
        <f>IF(Tabla46[[#This Row],[La descripción del como es:]]="Confiable",15,0)</f>
        <v>15</v>
      </c>
      <c r="Y106" s="524">
        <f>IF(Tabla46[[#This Row],[Las desviaciones se:]]="Se investigan y resuelven oportunamente",15,0)</f>
        <v>15</v>
      </c>
      <c r="Z106" s="525">
        <f>IF(Tabla46[[#This Row],[La evidencia es:]]="Completa",10,IF(Tabla46[[#This Row],[La evidencia es:]]="Incompleta",5,0))</f>
        <v>10</v>
      </c>
      <c r="AA106" s="526">
        <f>SUM(Tabla46[[#This Row],[CALF.RESPONSABLE]:[CALF.EVID]])</f>
        <v>55</v>
      </c>
      <c r="AB106" s="525" t="str">
        <f>IF(ISTEXT(Tabla46[[#This Row],[VALOR EVALUACION DISENO]]),"",IF(Tabla46[[#This Row],[VALOR EVALUACION DISENO]]&gt;96,DATOS!$AV$21,IF(Tabla46[[#This Row],[VALOR EVALUACION DISENO]]&gt;=86,DATOS!$AV$22,DATOS!$AV$23)))</f>
        <v>DÉBIL</v>
      </c>
      <c r="AC106" s="486" t="s">
        <v>1708</v>
      </c>
      <c r="AD106" s="525" t="str">
        <f>IFERROR(VLOOKUP(Tabla46[[#This Row],[% DE CUMPLIMIENTO DE LA EJECUCION DEL CONTROL]],DATOS!$AS$38:$AT$40,2,0),"")</f>
        <v>FUERTE</v>
      </c>
      <c r="AE106" s="525">
        <f>IF(Tabla46[[#This Row],[RESULTADO EVALUACIÓN DEL DISEÑO DEL CONTROL]]="","",SUMIFS(DATOS!$AT$49:$AT$57,DATOS!$AR$49:$AR$57,Tabla46[[#This Row],[RESULTADO EVALUACIÓN DEL DISEÑO DEL CONTROL]],DATOS!$AS$49:$AS$57,Tabla46[[#This Row],[RESULTADO EVALUACION DE LA EJECUCION]]))</f>
        <v>0</v>
      </c>
    </row>
    <row r="107" spans="1:31" s="486" customFormat="1" ht="38.25" x14ac:dyDescent="0.2">
      <c r="A107" s="514"/>
      <c r="B107" s="515"/>
      <c r="C107" s="515"/>
      <c r="D107" s="516"/>
      <c r="E107" s="517"/>
      <c r="F107" s="519"/>
      <c r="G107" s="520" t="str">
        <f>IFERROR(VLOOKUP(Tabla46[[#This Row],[ID RIESGO]],'1. IDENTIFICACION DEL RIESGO'!$AB$29:$AL$137,11,0),"")</f>
        <v/>
      </c>
      <c r="I107" s="518"/>
      <c r="J107" s="518" t="s">
        <v>1706</v>
      </c>
      <c r="K107" s="518"/>
      <c r="L107" s="529"/>
      <c r="M107" s="518" t="s">
        <v>1697</v>
      </c>
      <c r="N107" s="522"/>
      <c r="O107" s="522" t="s">
        <v>1764</v>
      </c>
      <c r="P107" s="522"/>
      <c r="Q107" s="522" t="s">
        <v>1769</v>
      </c>
      <c r="R107" s="518"/>
      <c r="S107" s="522" t="s">
        <v>1701</v>
      </c>
      <c r="T107" s="523" t="str">
        <f>IF(Tabla46[[#This Row],[ID RIESGO]]="","",IF(Tabla46[[#This Row],[RESPONSABLE DEL CONTROL (CARGO)]]="",0,15))</f>
        <v/>
      </c>
      <c r="U107" s="524" t="str">
        <f>IF(Tabla46[[#This Row],[ID RIESGO]]="","",IF(Tabla46[[#This Row],[SEGREGACIÓN Y AUTORIDAD DEL RESPONSABLE DEL CONTROL]]="Inadecuado",0,15))</f>
        <v/>
      </c>
      <c r="V107" s="524" t="str">
        <f>IF(Tabla46[[#This Row],[ID RIESGO]]="","",IF(Tabla46[[#This Row],[PERIODICIDAD]]="No Establecida",0,15))</f>
        <v/>
      </c>
      <c r="W107" s="524">
        <f>IF(Tabla46[[#This Row],[Tipo de Propósito]]="Prevenir",15,IF(Tabla46[[#This Row],[Tipo de Propósito]]="Detectar",10,0))</f>
        <v>15</v>
      </c>
      <c r="X107" s="524">
        <f>IF(Tabla46[[#This Row],[La descripción del como es:]]="Confiable",15,0)</f>
        <v>15</v>
      </c>
      <c r="Y107" s="524">
        <f>IF(Tabla46[[#This Row],[Las desviaciones se:]]="Se investigan y resuelven oportunamente",15,0)</f>
        <v>15</v>
      </c>
      <c r="Z107" s="525">
        <f>IF(Tabla46[[#This Row],[La evidencia es:]]="Completa",10,IF(Tabla46[[#This Row],[La evidencia es:]]="Incompleta",5,0))</f>
        <v>10</v>
      </c>
      <c r="AA107" s="526">
        <f>SUM(Tabla46[[#This Row],[CALF.RESPONSABLE]:[CALF.EVID]])</f>
        <v>55</v>
      </c>
      <c r="AB107" s="525" t="str">
        <f>IF(ISTEXT(Tabla46[[#This Row],[VALOR EVALUACION DISENO]]),"",IF(Tabla46[[#This Row],[VALOR EVALUACION DISENO]]&gt;96,DATOS!$AV$21,IF(Tabla46[[#This Row],[VALOR EVALUACION DISENO]]&gt;=86,DATOS!$AV$22,DATOS!$AV$23)))</f>
        <v>DÉBIL</v>
      </c>
      <c r="AC107" s="486" t="s">
        <v>1708</v>
      </c>
      <c r="AD107" s="525" t="str">
        <f>IFERROR(VLOOKUP(Tabla46[[#This Row],[% DE CUMPLIMIENTO DE LA EJECUCION DEL CONTROL]],DATOS!$AS$38:$AT$40,2,0),"")</f>
        <v>FUERTE</v>
      </c>
      <c r="AE107" s="525">
        <f>IF(Tabla46[[#This Row],[RESULTADO EVALUACIÓN DEL DISEÑO DEL CONTROL]]="","",SUMIFS(DATOS!$AT$49:$AT$57,DATOS!$AR$49:$AR$57,Tabla46[[#This Row],[RESULTADO EVALUACIÓN DEL DISEÑO DEL CONTROL]],DATOS!$AS$49:$AS$57,Tabla46[[#This Row],[RESULTADO EVALUACION DE LA EJECUCION]]))</f>
        <v>0</v>
      </c>
    </row>
    <row r="108" spans="1:31" s="486" customFormat="1" ht="38.25" x14ac:dyDescent="0.2">
      <c r="A108" s="514"/>
      <c r="B108" s="515"/>
      <c r="C108" s="515"/>
      <c r="D108" s="516"/>
      <c r="E108" s="517"/>
      <c r="F108" s="519"/>
      <c r="G108" s="520" t="str">
        <f>IFERROR(VLOOKUP(Tabla46[[#This Row],[ID RIESGO]],'1. IDENTIFICACION DEL RIESGO'!$AB$29:$AL$137,11,0),"")</f>
        <v/>
      </c>
      <c r="I108" s="518"/>
      <c r="J108" s="518" t="s">
        <v>1706</v>
      </c>
      <c r="K108" s="518"/>
      <c r="L108" s="529"/>
      <c r="M108" s="518" t="s">
        <v>1697</v>
      </c>
      <c r="N108" s="522"/>
      <c r="O108" s="522" t="s">
        <v>1764</v>
      </c>
      <c r="P108" s="522"/>
      <c r="Q108" s="522" t="s">
        <v>1769</v>
      </c>
      <c r="R108" s="518"/>
      <c r="S108" s="522" t="s">
        <v>1701</v>
      </c>
      <c r="T108" s="523" t="str">
        <f>IF(Tabla46[[#This Row],[ID RIESGO]]="","",IF(Tabla46[[#This Row],[RESPONSABLE DEL CONTROL (CARGO)]]="",0,15))</f>
        <v/>
      </c>
      <c r="U108" s="524" t="str">
        <f>IF(Tabla46[[#This Row],[ID RIESGO]]="","",IF(Tabla46[[#This Row],[SEGREGACIÓN Y AUTORIDAD DEL RESPONSABLE DEL CONTROL]]="Inadecuado",0,15))</f>
        <v/>
      </c>
      <c r="V108" s="524" t="str">
        <f>IF(Tabla46[[#This Row],[ID RIESGO]]="","",IF(Tabla46[[#This Row],[PERIODICIDAD]]="No Establecida",0,15))</f>
        <v/>
      </c>
      <c r="W108" s="524">
        <f>IF(Tabla46[[#This Row],[Tipo de Propósito]]="Prevenir",15,IF(Tabla46[[#This Row],[Tipo de Propósito]]="Detectar",10,0))</f>
        <v>15</v>
      </c>
      <c r="X108" s="524">
        <f>IF(Tabla46[[#This Row],[La descripción del como es:]]="Confiable",15,0)</f>
        <v>15</v>
      </c>
      <c r="Y108" s="524">
        <f>IF(Tabla46[[#This Row],[Las desviaciones se:]]="Se investigan y resuelven oportunamente",15,0)</f>
        <v>15</v>
      </c>
      <c r="Z108" s="525">
        <f>IF(Tabla46[[#This Row],[La evidencia es:]]="Completa",10,IF(Tabla46[[#This Row],[La evidencia es:]]="Incompleta",5,0))</f>
        <v>10</v>
      </c>
      <c r="AA108" s="526">
        <f>SUM(Tabla46[[#This Row],[CALF.RESPONSABLE]:[CALF.EVID]])</f>
        <v>55</v>
      </c>
      <c r="AB108" s="525" t="str">
        <f>IF(ISTEXT(Tabla46[[#This Row],[VALOR EVALUACION DISENO]]),"",IF(Tabla46[[#This Row],[VALOR EVALUACION DISENO]]&gt;96,DATOS!$AV$21,IF(Tabla46[[#This Row],[VALOR EVALUACION DISENO]]&gt;=86,DATOS!$AV$22,DATOS!$AV$23)))</f>
        <v>DÉBIL</v>
      </c>
      <c r="AC108" s="486" t="s">
        <v>1708</v>
      </c>
      <c r="AD108" s="525" t="str">
        <f>IFERROR(VLOOKUP(Tabla46[[#This Row],[% DE CUMPLIMIENTO DE LA EJECUCION DEL CONTROL]],DATOS!$AS$38:$AT$40,2,0),"")</f>
        <v>FUERTE</v>
      </c>
      <c r="AE108" s="525">
        <f>IF(Tabla46[[#This Row],[RESULTADO EVALUACIÓN DEL DISEÑO DEL CONTROL]]="","",SUMIFS(DATOS!$AT$49:$AT$57,DATOS!$AR$49:$AR$57,Tabla46[[#This Row],[RESULTADO EVALUACIÓN DEL DISEÑO DEL CONTROL]],DATOS!$AS$49:$AS$57,Tabla46[[#This Row],[RESULTADO EVALUACION DE LA EJECUCION]]))</f>
        <v>0</v>
      </c>
    </row>
    <row r="109" spans="1:31" s="486" customFormat="1" ht="38.25" x14ac:dyDescent="0.2">
      <c r="A109" s="514"/>
      <c r="B109" s="515"/>
      <c r="C109" s="515"/>
      <c r="D109" s="516"/>
      <c r="E109" s="517"/>
      <c r="F109" s="519"/>
      <c r="G109" s="520" t="str">
        <f>IFERROR(VLOOKUP(Tabla46[[#This Row],[ID RIESGO]],'1. IDENTIFICACION DEL RIESGO'!$AB$29:$AL$137,11,0),"")</f>
        <v/>
      </c>
      <c r="I109" s="518"/>
      <c r="J109" s="518" t="s">
        <v>1706</v>
      </c>
      <c r="K109" s="518"/>
      <c r="L109" s="529"/>
      <c r="M109" s="518" t="s">
        <v>1697</v>
      </c>
      <c r="N109" s="522"/>
      <c r="O109" s="522" t="s">
        <v>1764</v>
      </c>
      <c r="P109" s="522"/>
      <c r="Q109" s="522" t="s">
        <v>1769</v>
      </c>
      <c r="R109" s="518"/>
      <c r="S109" s="522" t="s">
        <v>1701</v>
      </c>
      <c r="T109" s="523" t="str">
        <f>IF(Tabla46[[#This Row],[ID RIESGO]]="","",IF(Tabla46[[#This Row],[RESPONSABLE DEL CONTROL (CARGO)]]="",0,15))</f>
        <v/>
      </c>
      <c r="U109" s="524" t="str">
        <f>IF(Tabla46[[#This Row],[ID RIESGO]]="","",IF(Tabla46[[#This Row],[SEGREGACIÓN Y AUTORIDAD DEL RESPONSABLE DEL CONTROL]]="Inadecuado",0,15))</f>
        <v/>
      </c>
      <c r="V109" s="524" t="str">
        <f>IF(Tabla46[[#This Row],[ID RIESGO]]="","",IF(Tabla46[[#This Row],[PERIODICIDAD]]="No Establecida",0,15))</f>
        <v/>
      </c>
      <c r="W109" s="524">
        <f>IF(Tabla46[[#This Row],[Tipo de Propósito]]="Prevenir",15,IF(Tabla46[[#This Row],[Tipo de Propósito]]="Detectar",10,0))</f>
        <v>15</v>
      </c>
      <c r="X109" s="524">
        <f>IF(Tabla46[[#This Row],[La descripción del como es:]]="Confiable",15,0)</f>
        <v>15</v>
      </c>
      <c r="Y109" s="524">
        <f>IF(Tabla46[[#This Row],[Las desviaciones se:]]="Se investigan y resuelven oportunamente",15,0)</f>
        <v>15</v>
      </c>
      <c r="Z109" s="525">
        <f>IF(Tabla46[[#This Row],[La evidencia es:]]="Completa",10,IF(Tabla46[[#This Row],[La evidencia es:]]="Incompleta",5,0))</f>
        <v>10</v>
      </c>
      <c r="AA109" s="526">
        <f>SUM(Tabla46[[#This Row],[CALF.RESPONSABLE]:[CALF.EVID]])</f>
        <v>55</v>
      </c>
      <c r="AB109" s="525" t="str">
        <f>IF(ISTEXT(Tabla46[[#This Row],[VALOR EVALUACION DISENO]]),"",IF(Tabla46[[#This Row],[VALOR EVALUACION DISENO]]&gt;96,DATOS!$AV$21,IF(Tabla46[[#This Row],[VALOR EVALUACION DISENO]]&gt;=86,DATOS!$AV$22,DATOS!$AV$23)))</f>
        <v>DÉBIL</v>
      </c>
      <c r="AC109" s="486" t="s">
        <v>1708</v>
      </c>
      <c r="AD109" s="525" t="str">
        <f>IFERROR(VLOOKUP(Tabla46[[#This Row],[% DE CUMPLIMIENTO DE LA EJECUCION DEL CONTROL]],DATOS!$AS$38:$AT$40,2,0),"")</f>
        <v>FUERTE</v>
      </c>
      <c r="AE109" s="525">
        <f>IF(Tabla46[[#This Row],[RESULTADO EVALUACIÓN DEL DISEÑO DEL CONTROL]]="","",SUMIFS(DATOS!$AT$49:$AT$57,DATOS!$AR$49:$AR$57,Tabla46[[#This Row],[RESULTADO EVALUACIÓN DEL DISEÑO DEL CONTROL]],DATOS!$AS$49:$AS$57,Tabla46[[#This Row],[RESULTADO EVALUACION DE LA EJECUCION]]))</f>
        <v>0</v>
      </c>
    </row>
    <row r="110" spans="1:31" s="486" customFormat="1" ht="38.25" x14ac:dyDescent="0.2">
      <c r="A110" s="514"/>
      <c r="B110" s="515"/>
      <c r="C110" s="515"/>
      <c r="D110" s="516"/>
      <c r="E110" s="517"/>
      <c r="F110" s="519"/>
      <c r="G110" s="520" t="str">
        <f>IFERROR(VLOOKUP(Tabla46[[#This Row],[ID RIESGO]],'1. IDENTIFICACION DEL RIESGO'!$AB$29:$AL$137,11,0),"")</f>
        <v/>
      </c>
      <c r="I110" s="518"/>
      <c r="J110" s="518" t="s">
        <v>1706</v>
      </c>
      <c r="K110" s="518"/>
      <c r="L110" s="529"/>
      <c r="M110" s="518" t="s">
        <v>1697</v>
      </c>
      <c r="N110" s="522"/>
      <c r="O110" s="522" t="s">
        <v>1764</v>
      </c>
      <c r="P110" s="522"/>
      <c r="Q110" s="522" t="s">
        <v>1769</v>
      </c>
      <c r="R110" s="518"/>
      <c r="S110" s="522" t="s">
        <v>1701</v>
      </c>
      <c r="T110" s="523" t="str">
        <f>IF(Tabla46[[#This Row],[ID RIESGO]]="","",IF(Tabla46[[#This Row],[RESPONSABLE DEL CONTROL (CARGO)]]="",0,15))</f>
        <v/>
      </c>
      <c r="U110" s="524" t="str">
        <f>IF(Tabla46[[#This Row],[ID RIESGO]]="","",IF(Tabla46[[#This Row],[SEGREGACIÓN Y AUTORIDAD DEL RESPONSABLE DEL CONTROL]]="Inadecuado",0,15))</f>
        <v/>
      </c>
      <c r="V110" s="524" t="str">
        <f>IF(Tabla46[[#This Row],[ID RIESGO]]="","",IF(Tabla46[[#This Row],[PERIODICIDAD]]="No Establecida",0,15))</f>
        <v/>
      </c>
      <c r="W110" s="524">
        <f>IF(Tabla46[[#This Row],[Tipo de Propósito]]="Prevenir",15,IF(Tabla46[[#This Row],[Tipo de Propósito]]="Detectar",10,0))</f>
        <v>15</v>
      </c>
      <c r="X110" s="524">
        <f>IF(Tabla46[[#This Row],[La descripción del como es:]]="Confiable",15,0)</f>
        <v>15</v>
      </c>
      <c r="Y110" s="524">
        <f>IF(Tabla46[[#This Row],[Las desviaciones se:]]="Se investigan y resuelven oportunamente",15,0)</f>
        <v>15</v>
      </c>
      <c r="Z110" s="525">
        <f>IF(Tabla46[[#This Row],[La evidencia es:]]="Completa",10,IF(Tabla46[[#This Row],[La evidencia es:]]="Incompleta",5,0))</f>
        <v>10</v>
      </c>
      <c r="AA110" s="526">
        <f>SUM(Tabla46[[#This Row],[CALF.RESPONSABLE]:[CALF.EVID]])</f>
        <v>55</v>
      </c>
      <c r="AB110" s="525" t="str">
        <f>IF(ISTEXT(Tabla46[[#This Row],[VALOR EVALUACION DISENO]]),"",IF(Tabla46[[#This Row],[VALOR EVALUACION DISENO]]&gt;96,DATOS!$AV$21,IF(Tabla46[[#This Row],[VALOR EVALUACION DISENO]]&gt;=86,DATOS!$AV$22,DATOS!$AV$23)))</f>
        <v>DÉBIL</v>
      </c>
      <c r="AC110" s="486" t="s">
        <v>1708</v>
      </c>
      <c r="AD110" s="525" t="str">
        <f>IFERROR(VLOOKUP(Tabla46[[#This Row],[% DE CUMPLIMIENTO DE LA EJECUCION DEL CONTROL]],DATOS!$AS$38:$AT$40,2,0),"")</f>
        <v>FUERTE</v>
      </c>
      <c r="AE110" s="525">
        <f>IF(Tabla46[[#This Row],[RESULTADO EVALUACIÓN DEL DISEÑO DEL CONTROL]]="","",SUMIFS(DATOS!$AT$49:$AT$57,DATOS!$AR$49:$AR$57,Tabla46[[#This Row],[RESULTADO EVALUACIÓN DEL DISEÑO DEL CONTROL]],DATOS!$AS$49:$AS$57,Tabla46[[#This Row],[RESULTADO EVALUACION DE LA EJECUCION]]))</f>
        <v>0</v>
      </c>
    </row>
    <row r="111" spans="1:31" s="486" customFormat="1" ht="38.25" x14ac:dyDescent="0.2">
      <c r="A111" s="514"/>
      <c r="B111" s="515"/>
      <c r="C111" s="515"/>
      <c r="D111" s="516"/>
      <c r="E111" s="517"/>
      <c r="F111" s="519"/>
      <c r="G111" s="520" t="str">
        <f>IFERROR(VLOOKUP(Tabla46[[#This Row],[ID RIESGO]],'1. IDENTIFICACION DEL RIESGO'!$AB$29:$AL$137,11,0),"")</f>
        <v/>
      </c>
      <c r="I111" s="518"/>
      <c r="J111" s="518" t="s">
        <v>1706</v>
      </c>
      <c r="K111" s="518"/>
      <c r="L111" s="529"/>
      <c r="M111" s="518" t="s">
        <v>1697</v>
      </c>
      <c r="N111" s="522"/>
      <c r="O111" s="522" t="s">
        <v>1764</v>
      </c>
      <c r="P111" s="522"/>
      <c r="Q111" s="522" t="s">
        <v>1769</v>
      </c>
      <c r="R111" s="518"/>
      <c r="S111" s="522" t="s">
        <v>1701</v>
      </c>
      <c r="T111" s="523" t="str">
        <f>IF(Tabla46[[#This Row],[ID RIESGO]]="","",IF(Tabla46[[#This Row],[RESPONSABLE DEL CONTROL (CARGO)]]="",0,15))</f>
        <v/>
      </c>
      <c r="U111" s="524" t="str">
        <f>IF(Tabla46[[#This Row],[ID RIESGO]]="","",IF(Tabla46[[#This Row],[SEGREGACIÓN Y AUTORIDAD DEL RESPONSABLE DEL CONTROL]]="Inadecuado",0,15))</f>
        <v/>
      </c>
      <c r="V111" s="524" t="str">
        <f>IF(Tabla46[[#This Row],[ID RIESGO]]="","",IF(Tabla46[[#This Row],[PERIODICIDAD]]="No Establecida",0,15))</f>
        <v/>
      </c>
      <c r="W111" s="524">
        <f>IF(Tabla46[[#This Row],[Tipo de Propósito]]="Prevenir",15,IF(Tabla46[[#This Row],[Tipo de Propósito]]="Detectar",10,0))</f>
        <v>15</v>
      </c>
      <c r="X111" s="524">
        <f>IF(Tabla46[[#This Row],[La descripción del como es:]]="Confiable",15,0)</f>
        <v>15</v>
      </c>
      <c r="Y111" s="524">
        <f>IF(Tabla46[[#This Row],[Las desviaciones se:]]="Se investigan y resuelven oportunamente",15,0)</f>
        <v>15</v>
      </c>
      <c r="Z111" s="525">
        <f>IF(Tabla46[[#This Row],[La evidencia es:]]="Completa",10,IF(Tabla46[[#This Row],[La evidencia es:]]="Incompleta",5,0))</f>
        <v>10</v>
      </c>
      <c r="AA111" s="526">
        <f>SUM(Tabla46[[#This Row],[CALF.RESPONSABLE]:[CALF.EVID]])</f>
        <v>55</v>
      </c>
      <c r="AB111" s="525" t="str">
        <f>IF(ISTEXT(Tabla46[[#This Row],[VALOR EVALUACION DISENO]]),"",IF(Tabla46[[#This Row],[VALOR EVALUACION DISENO]]&gt;96,DATOS!$AV$21,IF(Tabla46[[#This Row],[VALOR EVALUACION DISENO]]&gt;=86,DATOS!$AV$22,DATOS!$AV$23)))</f>
        <v>DÉBIL</v>
      </c>
      <c r="AC111" s="486" t="s">
        <v>1708</v>
      </c>
      <c r="AD111" s="525" t="str">
        <f>IFERROR(VLOOKUP(Tabla46[[#This Row],[% DE CUMPLIMIENTO DE LA EJECUCION DEL CONTROL]],DATOS!$AS$38:$AT$40,2,0),"")</f>
        <v>FUERTE</v>
      </c>
      <c r="AE111" s="525">
        <f>IF(Tabla46[[#This Row],[RESULTADO EVALUACIÓN DEL DISEÑO DEL CONTROL]]="","",SUMIFS(DATOS!$AT$49:$AT$57,DATOS!$AR$49:$AR$57,Tabla46[[#This Row],[RESULTADO EVALUACIÓN DEL DISEÑO DEL CONTROL]],DATOS!$AS$49:$AS$57,Tabla46[[#This Row],[RESULTADO EVALUACION DE LA EJECUCION]]))</f>
        <v>0</v>
      </c>
    </row>
    <row r="112" spans="1:31" s="486" customFormat="1" ht="38.25" x14ac:dyDescent="0.2">
      <c r="A112" s="514"/>
      <c r="B112" s="515"/>
      <c r="C112" s="515"/>
      <c r="D112" s="516"/>
      <c r="E112" s="517"/>
      <c r="F112" s="519"/>
      <c r="G112" s="520" t="str">
        <f>IFERROR(VLOOKUP(Tabla46[[#This Row],[ID RIESGO]],'1. IDENTIFICACION DEL RIESGO'!$AB$29:$AL$137,11,0),"")</f>
        <v/>
      </c>
      <c r="I112" s="518"/>
      <c r="J112" s="518" t="s">
        <v>1706</v>
      </c>
      <c r="K112" s="518"/>
      <c r="L112" s="529"/>
      <c r="M112" s="518" t="s">
        <v>1697</v>
      </c>
      <c r="N112" s="522"/>
      <c r="O112" s="522" t="s">
        <v>1764</v>
      </c>
      <c r="P112" s="522"/>
      <c r="Q112" s="522" t="s">
        <v>1769</v>
      </c>
      <c r="R112" s="518"/>
      <c r="S112" s="522" t="s">
        <v>1701</v>
      </c>
      <c r="T112" s="523" t="str">
        <f>IF(Tabla46[[#This Row],[ID RIESGO]]="","",IF(Tabla46[[#This Row],[RESPONSABLE DEL CONTROL (CARGO)]]="",0,15))</f>
        <v/>
      </c>
      <c r="U112" s="524" t="str">
        <f>IF(Tabla46[[#This Row],[ID RIESGO]]="","",IF(Tabla46[[#This Row],[SEGREGACIÓN Y AUTORIDAD DEL RESPONSABLE DEL CONTROL]]="Inadecuado",0,15))</f>
        <v/>
      </c>
      <c r="V112" s="524" t="str">
        <f>IF(Tabla46[[#This Row],[ID RIESGO]]="","",IF(Tabla46[[#This Row],[PERIODICIDAD]]="No Establecida",0,15))</f>
        <v/>
      </c>
      <c r="W112" s="524">
        <f>IF(Tabla46[[#This Row],[Tipo de Propósito]]="Prevenir",15,IF(Tabla46[[#This Row],[Tipo de Propósito]]="Detectar",10,0))</f>
        <v>15</v>
      </c>
      <c r="X112" s="524">
        <f>IF(Tabla46[[#This Row],[La descripción del como es:]]="Confiable",15,0)</f>
        <v>15</v>
      </c>
      <c r="Y112" s="524">
        <f>IF(Tabla46[[#This Row],[Las desviaciones se:]]="Se investigan y resuelven oportunamente",15,0)</f>
        <v>15</v>
      </c>
      <c r="Z112" s="525">
        <f>IF(Tabla46[[#This Row],[La evidencia es:]]="Completa",10,IF(Tabla46[[#This Row],[La evidencia es:]]="Incompleta",5,0))</f>
        <v>10</v>
      </c>
      <c r="AA112" s="526">
        <f>SUM(Tabla46[[#This Row],[CALF.RESPONSABLE]:[CALF.EVID]])</f>
        <v>55</v>
      </c>
      <c r="AB112" s="525" t="str">
        <f>IF(ISTEXT(Tabla46[[#This Row],[VALOR EVALUACION DISENO]]),"",IF(Tabla46[[#This Row],[VALOR EVALUACION DISENO]]&gt;96,DATOS!$AV$21,IF(Tabla46[[#This Row],[VALOR EVALUACION DISENO]]&gt;=86,DATOS!$AV$22,DATOS!$AV$23)))</f>
        <v>DÉBIL</v>
      </c>
      <c r="AC112" s="486" t="s">
        <v>1708</v>
      </c>
      <c r="AD112" s="525" t="str">
        <f>IFERROR(VLOOKUP(Tabla46[[#This Row],[% DE CUMPLIMIENTO DE LA EJECUCION DEL CONTROL]],DATOS!$AS$38:$AT$40,2,0),"")</f>
        <v>FUERTE</v>
      </c>
      <c r="AE112" s="525">
        <f>IF(Tabla46[[#This Row],[RESULTADO EVALUACIÓN DEL DISEÑO DEL CONTROL]]="","",SUMIFS(DATOS!$AT$49:$AT$57,DATOS!$AR$49:$AR$57,Tabla46[[#This Row],[RESULTADO EVALUACIÓN DEL DISEÑO DEL CONTROL]],DATOS!$AS$49:$AS$57,Tabla46[[#This Row],[RESULTADO EVALUACION DE LA EJECUCION]]))</f>
        <v>0</v>
      </c>
    </row>
    <row r="113" spans="1:31" s="486" customFormat="1" ht="38.25" x14ac:dyDescent="0.2">
      <c r="A113" s="514"/>
      <c r="B113" s="515"/>
      <c r="C113" s="515"/>
      <c r="D113" s="516"/>
      <c r="E113" s="517"/>
      <c r="F113" s="519"/>
      <c r="G113" s="520" t="str">
        <f>IFERROR(VLOOKUP(Tabla46[[#This Row],[ID RIESGO]],'1. IDENTIFICACION DEL RIESGO'!$AB$29:$AL$137,11,0),"")</f>
        <v/>
      </c>
      <c r="I113" s="518"/>
      <c r="J113" s="518" t="s">
        <v>1706</v>
      </c>
      <c r="K113" s="518"/>
      <c r="L113" s="529"/>
      <c r="M113" s="518" t="s">
        <v>1697</v>
      </c>
      <c r="N113" s="522"/>
      <c r="O113" s="522" t="s">
        <v>1764</v>
      </c>
      <c r="P113" s="522"/>
      <c r="Q113" s="522" t="s">
        <v>1769</v>
      </c>
      <c r="R113" s="518"/>
      <c r="S113" s="522" t="s">
        <v>1701</v>
      </c>
      <c r="T113" s="523" t="str">
        <f>IF(Tabla46[[#This Row],[ID RIESGO]]="","",IF(Tabla46[[#This Row],[RESPONSABLE DEL CONTROL (CARGO)]]="",0,15))</f>
        <v/>
      </c>
      <c r="U113" s="524" t="str">
        <f>IF(Tabla46[[#This Row],[ID RIESGO]]="","",IF(Tabla46[[#This Row],[SEGREGACIÓN Y AUTORIDAD DEL RESPONSABLE DEL CONTROL]]="Inadecuado",0,15))</f>
        <v/>
      </c>
      <c r="V113" s="524" t="str">
        <f>IF(Tabla46[[#This Row],[ID RIESGO]]="","",IF(Tabla46[[#This Row],[PERIODICIDAD]]="No Establecida",0,15))</f>
        <v/>
      </c>
      <c r="W113" s="524">
        <f>IF(Tabla46[[#This Row],[Tipo de Propósito]]="Prevenir",15,IF(Tabla46[[#This Row],[Tipo de Propósito]]="Detectar",10,0))</f>
        <v>15</v>
      </c>
      <c r="X113" s="524">
        <f>IF(Tabla46[[#This Row],[La descripción del como es:]]="Confiable",15,0)</f>
        <v>15</v>
      </c>
      <c r="Y113" s="524">
        <f>IF(Tabla46[[#This Row],[Las desviaciones se:]]="Se investigan y resuelven oportunamente",15,0)</f>
        <v>15</v>
      </c>
      <c r="Z113" s="525">
        <f>IF(Tabla46[[#This Row],[La evidencia es:]]="Completa",10,IF(Tabla46[[#This Row],[La evidencia es:]]="Incompleta",5,0))</f>
        <v>10</v>
      </c>
      <c r="AA113" s="526">
        <f>SUM(Tabla46[[#This Row],[CALF.RESPONSABLE]:[CALF.EVID]])</f>
        <v>55</v>
      </c>
      <c r="AB113" s="525" t="str">
        <f>IF(ISTEXT(Tabla46[[#This Row],[VALOR EVALUACION DISENO]]),"",IF(Tabla46[[#This Row],[VALOR EVALUACION DISENO]]&gt;96,DATOS!$AV$21,IF(Tabla46[[#This Row],[VALOR EVALUACION DISENO]]&gt;=86,DATOS!$AV$22,DATOS!$AV$23)))</f>
        <v>DÉBIL</v>
      </c>
      <c r="AC113" s="486" t="s">
        <v>1708</v>
      </c>
      <c r="AD113" s="525" t="str">
        <f>IFERROR(VLOOKUP(Tabla46[[#This Row],[% DE CUMPLIMIENTO DE LA EJECUCION DEL CONTROL]],DATOS!$AS$38:$AT$40,2,0),"")</f>
        <v>FUERTE</v>
      </c>
      <c r="AE113" s="525">
        <f>IF(Tabla46[[#This Row],[RESULTADO EVALUACIÓN DEL DISEÑO DEL CONTROL]]="","",SUMIFS(DATOS!$AT$49:$AT$57,DATOS!$AR$49:$AR$57,Tabla46[[#This Row],[RESULTADO EVALUACIÓN DEL DISEÑO DEL CONTROL]],DATOS!$AS$49:$AS$57,Tabla46[[#This Row],[RESULTADO EVALUACION DE LA EJECUCION]]))</f>
        <v>0</v>
      </c>
    </row>
    <row r="114" spans="1:31" s="486" customFormat="1" ht="38.25" x14ac:dyDescent="0.2">
      <c r="A114" s="514"/>
      <c r="B114" s="515"/>
      <c r="C114" s="515"/>
      <c r="D114" s="516"/>
      <c r="E114" s="517"/>
      <c r="F114" s="519"/>
      <c r="G114" s="520" t="str">
        <f>IFERROR(VLOOKUP(Tabla46[[#This Row],[ID RIESGO]],'1. IDENTIFICACION DEL RIESGO'!$AB$29:$AL$137,11,0),"")</f>
        <v/>
      </c>
      <c r="I114" s="518"/>
      <c r="J114" s="518" t="s">
        <v>1706</v>
      </c>
      <c r="K114" s="518"/>
      <c r="L114" s="529"/>
      <c r="M114" s="518" t="s">
        <v>1697</v>
      </c>
      <c r="N114" s="522"/>
      <c r="O114" s="522" t="s">
        <v>1764</v>
      </c>
      <c r="P114" s="522"/>
      <c r="Q114" s="522" t="s">
        <v>1769</v>
      </c>
      <c r="R114" s="518"/>
      <c r="S114" s="522" t="s">
        <v>1701</v>
      </c>
      <c r="T114" s="523" t="str">
        <f>IF(Tabla46[[#This Row],[ID RIESGO]]="","",IF(Tabla46[[#This Row],[RESPONSABLE DEL CONTROL (CARGO)]]="",0,15))</f>
        <v/>
      </c>
      <c r="U114" s="524" t="str">
        <f>IF(Tabla46[[#This Row],[ID RIESGO]]="","",IF(Tabla46[[#This Row],[SEGREGACIÓN Y AUTORIDAD DEL RESPONSABLE DEL CONTROL]]="Inadecuado",0,15))</f>
        <v/>
      </c>
      <c r="V114" s="524" t="str">
        <f>IF(Tabla46[[#This Row],[ID RIESGO]]="","",IF(Tabla46[[#This Row],[PERIODICIDAD]]="No Establecida",0,15))</f>
        <v/>
      </c>
      <c r="W114" s="524">
        <f>IF(Tabla46[[#This Row],[Tipo de Propósito]]="Prevenir",15,IF(Tabla46[[#This Row],[Tipo de Propósito]]="Detectar",10,0))</f>
        <v>15</v>
      </c>
      <c r="X114" s="524">
        <f>IF(Tabla46[[#This Row],[La descripción del como es:]]="Confiable",15,0)</f>
        <v>15</v>
      </c>
      <c r="Y114" s="524">
        <f>IF(Tabla46[[#This Row],[Las desviaciones se:]]="Se investigan y resuelven oportunamente",15,0)</f>
        <v>15</v>
      </c>
      <c r="Z114" s="525">
        <f>IF(Tabla46[[#This Row],[La evidencia es:]]="Completa",10,IF(Tabla46[[#This Row],[La evidencia es:]]="Incompleta",5,0))</f>
        <v>10</v>
      </c>
      <c r="AA114" s="526">
        <f>SUM(Tabla46[[#This Row],[CALF.RESPONSABLE]:[CALF.EVID]])</f>
        <v>55</v>
      </c>
      <c r="AB114" s="525" t="str">
        <f>IF(ISTEXT(Tabla46[[#This Row],[VALOR EVALUACION DISENO]]),"",IF(Tabla46[[#This Row],[VALOR EVALUACION DISENO]]&gt;96,DATOS!$AV$21,IF(Tabla46[[#This Row],[VALOR EVALUACION DISENO]]&gt;=86,DATOS!$AV$22,DATOS!$AV$23)))</f>
        <v>DÉBIL</v>
      </c>
      <c r="AC114" s="486" t="s">
        <v>1708</v>
      </c>
      <c r="AD114" s="525" t="str">
        <f>IFERROR(VLOOKUP(Tabla46[[#This Row],[% DE CUMPLIMIENTO DE LA EJECUCION DEL CONTROL]],DATOS!$AS$38:$AT$40,2,0),"")</f>
        <v>FUERTE</v>
      </c>
      <c r="AE114" s="525">
        <f>IF(Tabla46[[#This Row],[RESULTADO EVALUACIÓN DEL DISEÑO DEL CONTROL]]="","",SUMIFS(DATOS!$AT$49:$AT$57,DATOS!$AR$49:$AR$57,Tabla46[[#This Row],[RESULTADO EVALUACIÓN DEL DISEÑO DEL CONTROL]],DATOS!$AS$49:$AS$57,Tabla46[[#This Row],[RESULTADO EVALUACION DE LA EJECUCION]]))</f>
        <v>0</v>
      </c>
    </row>
    <row r="115" spans="1:31" s="486" customFormat="1" ht="38.25" x14ac:dyDescent="0.2">
      <c r="A115" s="514"/>
      <c r="B115" s="515"/>
      <c r="C115" s="515"/>
      <c r="D115" s="516"/>
      <c r="E115" s="517"/>
      <c r="F115" s="519"/>
      <c r="G115" s="520" t="str">
        <f>IFERROR(VLOOKUP(Tabla46[[#This Row],[ID RIESGO]],'1. IDENTIFICACION DEL RIESGO'!$AB$29:$AL$137,11,0),"")</f>
        <v/>
      </c>
      <c r="I115" s="518"/>
      <c r="J115" s="518" t="s">
        <v>1706</v>
      </c>
      <c r="K115" s="518"/>
      <c r="L115" s="529"/>
      <c r="M115" s="518" t="s">
        <v>1697</v>
      </c>
      <c r="N115" s="522"/>
      <c r="O115" s="522" t="s">
        <v>1764</v>
      </c>
      <c r="P115" s="522"/>
      <c r="Q115" s="522" t="s">
        <v>1769</v>
      </c>
      <c r="R115" s="518"/>
      <c r="S115" s="522" t="s">
        <v>1701</v>
      </c>
      <c r="T115" s="523" t="str">
        <f>IF(Tabla46[[#This Row],[ID RIESGO]]="","",IF(Tabla46[[#This Row],[RESPONSABLE DEL CONTROL (CARGO)]]="",0,15))</f>
        <v/>
      </c>
      <c r="U115" s="524" t="str">
        <f>IF(Tabla46[[#This Row],[ID RIESGO]]="","",IF(Tabla46[[#This Row],[SEGREGACIÓN Y AUTORIDAD DEL RESPONSABLE DEL CONTROL]]="Inadecuado",0,15))</f>
        <v/>
      </c>
      <c r="V115" s="524" t="str">
        <f>IF(Tabla46[[#This Row],[ID RIESGO]]="","",IF(Tabla46[[#This Row],[PERIODICIDAD]]="No Establecida",0,15))</f>
        <v/>
      </c>
      <c r="W115" s="524">
        <f>IF(Tabla46[[#This Row],[Tipo de Propósito]]="Prevenir",15,IF(Tabla46[[#This Row],[Tipo de Propósito]]="Detectar",10,0))</f>
        <v>15</v>
      </c>
      <c r="X115" s="524">
        <f>IF(Tabla46[[#This Row],[La descripción del como es:]]="Confiable",15,0)</f>
        <v>15</v>
      </c>
      <c r="Y115" s="524">
        <f>IF(Tabla46[[#This Row],[Las desviaciones se:]]="Se investigan y resuelven oportunamente",15,0)</f>
        <v>15</v>
      </c>
      <c r="Z115" s="525">
        <f>IF(Tabla46[[#This Row],[La evidencia es:]]="Completa",10,IF(Tabla46[[#This Row],[La evidencia es:]]="Incompleta",5,0))</f>
        <v>10</v>
      </c>
      <c r="AA115" s="526">
        <f>SUM(Tabla46[[#This Row],[CALF.RESPONSABLE]:[CALF.EVID]])</f>
        <v>55</v>
      </c>
      <c r="AB115" s="525" t="str">
        <f>IF(ISTEXT(Tabla46[[#This Row],[VALOR EVALUACION DISENO]]),"",IF(Tabla46[[#This Row],[VALOR EVALUACION DISENO]]&gt;96,DATOS!$AV$21,IF(Tabla46[[#This Row],[VALOR EVALUACION DISENO]]&gt;=86,DATOS!$AV$22,DATOS!$AV$23)))</f>
        <v>DÉBIL</v>
      </c>
      <c r="AC115" s="486" t="s">
        <v>1708</v>
      </c>
      <c r="AD115" s="525" t="str">
        <f>IFERROR(VLOOKUP(Tabla46[[#This Row],[% DE CUMPLIMIENTO DE LA EJECUCION DEL CONTROL]],DATOS!$AS$38:$AT$40,2,0),"")</f>
        <v>FUERTE</v>
      </c>
      <c r="AE115" s="525">
        <f>IF(Tabla46[[#This Row],[RESULTADO EVALUACIÓN DEL DISEÑO DEL CONTROL]]="","",SUMIFS(DATOS!$AT$49:$AT$57,DATOS!$AR$49:$AR$57,Tabla46[[#This Row],[RESULTADO EVALUACIÓN DEL DISEÑO DEL CONTROL]],DATOS!$AS$49:$AS$57,Tabla46[[#This Row],[RESULTADO EVALUACION DE LA EJECUCION]]))</f>
        <v>0</v>
      </c>
    </row>
    <row r="116" spans="1:31" s="486" customFormat="1" ht="38.25" x14ac:dyDescent="0.2">
      <c r="A116" s="514"/>
      <c r="B116" s="515"/>
      <c r="C116" s="515"/>
      <c r="D116" s="516"/>
      <c r="E116" s="517"/>
      <c r="F116" s="519"/>
      <c r="G116" s="520" t="str">
        <f>IFERROR(VLOOKUP(Tabla46[[#This Row],[ID RIESGO]],'1. IDENTIFICACION DEL RIESGO'!$AB$29:$AL$137,11,0),"")</f>
        <v/>
      </c>
      <c r="I116" s="518"/>
      <c r="J116" s="518" t="s">
        <v>1706</v>
      </c>
      <c r="K116" s="518"/>
      <c r="L116" s="529"/>
      <c r="M116" s="518" t="s">
        <v>1697</v>
      </c>
      <c r="N116" s="522"/>
      <c r="O116" s="522" t="s">
        <v>1764</v>
      </c>
      <c r="P116" s="522"/>
      <c r="Q116" s="522" t="s">
        <v>1769</v>
      </c>
      <c r="R116" s="518"/>
      <c r="S116" s="522" t="s">
        <v>1701</v>
      </c>
      <c r="T116" s="523" t="str">
        <f>IF(Tabla46[[#This Row],[ID RIESGO]]="","",IF(Tabla46[[#This Row],[RESPONSABLE DEL CONTROL (CARGO)]]="",0,15))</f>
        <v/>
      </c>
      <c r="U116" s="524" t="str">
        <f>IF(Tabla46[[#This Row],[ID RIESGO]]="","",IF(Tabla46[[#This Row],[SEGREGACIÓN Y AUTORIDAD DEL RESPONSABLE DEL CONTROL]]="Inadecuado",0,15))</f>
        <v/>
      </c>
      <c r="V116" s="524" t="str">
        <f>IF(Tabla46[[#This Row],[ID RIESGO]]="","",IF(Tabla46[[#This Row],[PERIODICIDAD]]="No Establecida",0,15))</f>
        <v/>
      </c>
      <c r="W116" s="524">
        <f>IF(Tabla46[[#This Row],[Tipo de Propósito]]="Prevenir",15,IF(Tabla46[[#This Row],[Tipo de Propósito]]="Detectar",10,0))</f>
        <v>15</v>
      </c>
      <c r="X116" s="524">
        <f>IF(Tabla46[[#This Row],[La descripción del como es:]]="Confiable",15,0)</f>
        <v>15</v>
      </c>
      <c r="Y116" s="524">
        <f>IF(Tabla46[[#This Row],[Las desviaciones se:]]="Se investigan y resuelven oportunamente",15,0)</f>
        <v>15</v>
      </c>
      <c r="Z116" s="525">
        <f>IF(Tabla46[[#This Row],[La evidencia es:]]="Completa",10,IF(Tabla46[[#This Row],[La evidencia es:]]="Incompleta",5,0))</f>
        <v>10</v>
      </c>
      <c r="AA116" s="526">
        <f>SUM(Tabla46[[#This Row],[CALF.RESPONSABLE]:[CALF.EVID]])</f>
        <v>55</v>
      </c>
      <c r="AB116" s="525" t="str">
        <f>IF(ISTEXT(Tabla46[[#This Row],[VALOR EVALUACION DISENO]]),"",IF(Tabla46[[#This Row],[VALOR EVALUACION DISENO]]&gt;96,DATOS!$AV$21,IF(Tabla46[[#This Row],[VALOR EVALUACION DISENO]]&gt;=86,DATOS!$AV$22,DATOS!$AV$23)))</f>
        <v>DÉBIL</v>
      </c>
      <c r="AC116" s="486" t="s">
        <v>1708</v>
      </c>
      <c r="AD116" s="525" t="str">
        <f>IFERROR(VLOOKUP(Tabla46[[#This Row],[% DE CUMPLIMIENTO DE LA EJECUCION DEL CONTROL]],DATOS!$AS$38:$AT$40,2,0),"")</f>
        <v>FUERTE</v>
      </c>
      <c r="AE116" s="525">
        <f>IF(Tabla46[[#This Row],[RESULTADO EVALUACIÓN DEL DISEÑO DEL CONTROL]]="","",SUMIFS(DATOS!$AT$49:$AT$57,DATOS!$AR$49:$AR$57,Tabla46[[#This Row],[RESULTADO EVALUACIÓN DEL DISEÑO DEL CONTROL]],DATOS!$AS$49:$AS$57,Tabla46[[#This Row],[RESULTADO EVALUACION DE LA EJECUCION]]))</f>
        <v>0</v>
      </c>
    </row>
    <row r="117" spans="1:31" s="486" customFormat="1" ht="38.25" x14ac:dyDescent="0.2">
      <c r="A117" s="514"/>
      <c r="B117" s="515"/>
      <c r="C117" s="515"/>
      <c r="D117" s="516"/>
      <c r="E117" s="517"/>
      <c r="F117" s="519"/>
      <c r="G117" s="520" t="str">
        <f>IFERROR(VLOOKUP(Tabla46[[#This Row],[ID RIESGO]],'1. IDENTIFICACION DEL RIESGO'!$AB$29:$AL$137,11,0),"")</f>
        <v/>
      </c>
      <c r="I117" s="518"/>
      <c r="J117" s="518" t="s">
        <v>1706</v>
      </c>
      <c r="K117" s="518"/>
      <c r="L117" s="529"/>
      <c r="M117" s="518" t="s">
        <v>1697</v>
      </c>
      <c r="N117" s="522"/>
      <c r="O117" s="522" t="s">
        <v>1764</v>
      </c>
      <c r="P117" s="522"/>
      <c r="Q117" s="522" t="s">
        <v>1769</v>
      </c>
      <c r="R117" s="518"/>
      <c r="S117" s="522" t="s">
        <v>1701</v>
      </c>
      <c r="T117" s="523" t="str">
        <f>IF(Tabla46[[#This Row],[ID RIESGO]]="","",IF(Tabla46[[#This Row],[RESPONSABLE DEL CONTROL (CARGO)]]="",0,15))</f>
        <v/>
      </c>
      <c r="U117" s="524" t="str">
        <f>IF(Tabla46[[#This Row],[ID RIESGO]]="","",IF(Tabla46[[#This Row],[SEGREGACIÓN Y AUTORIDAD DEL RESPONSABLE DEL CONTROL]]="Inadecuado",0,15))</f>
        <v/>
      </c>
      <c r="V117" s="524" t="str">
        <f>IF(Tabla46[[#This Row],[ID RIESGO]]="","",IF(Tabla46[[#This Row],[PERIODICIDAD]]="No Establecida",0,15))</f>
        <v/>
      </c>
      <c r="W117" s="524">
        <f>IF(Tabla46[[#This Row],[Tipo de Propósito]]="Prevenir",15,IF(Tabla46[[#This Row],[Tipo de Propósito]]="Detectar",10,0))</f>
        <v>15</v>
      </c>
      <c r="X117" s="524">
        <f>IF(Tabla46[[#This Row],[La descripción del como es:]]="Confiable",15,0)</f>
        <v>15</v>
      </c>
      <c r="Y117" s="524">
        <f>IF(Tabla46[[#This Row],[Las desviaciones se:]]="Se investigan y resuelven oportunamente",15,0)</f>
        <v>15</v>
      </c>
      <c r="Z117" s="525">
        <f>IF(Tabla46[[#This Row],[La evidencia es:]]="Completa",10,IF(Tabla46[[#This Row],[La evidencia es:]]="Incompleta",5,0))</f>
        <v>10</v>
      </c>
      <c r="AA117" s="526">
        <f>SUM(Tabla46[[#This Row],[CALF.RESPONSABLE]:[CALF.EVID]])</f>
        <v>55</v>
      </c>
      <c r="AB117" s="525" t="str">
        <f>IF(ISTEXT(Tabla46[[#This Row],[VALOR EVALUACION DISENO]]),"",IF(Tabla46[[#This Row],[VALOR EVALUACION DISENO]]&gt;96,DATOS!$AV$21,IF(Tabla46[[#This Row],[VALOR EVALUACION DISENO]]&gt;=86,DATOS!$AV$22,DATOS!$AV$23)))</f>
        <v>DÉBIL</v>
      </c>
      <c r="AC117" s="486" t="s">
        <v>1708</v>
      </c>
      <c r="AD117" s="525" t="str">
        <f>IFERROR(VLOOKUP(Tabla46[[#This Row],[% DE CUMPLIMIENTO DE LA EJECUCION DEL CONTROL]],DATOS!$AS$38:$AT$40,2,0),"")</f>
        <v>FUERTE</v>
      </c>
      <c r="AE117" s="525">
        <f>IF(Tabla46[[#This Row],[RESULTADO EVALUACIÓN DEL DISEÑO DEL CONTROL]]="","",SUMIFS(DATOS!$AT$49:$AT$57,DATOS!$AR$49:$AR$57,Tabla46[[#This Row],[RESULTADO EVALUACIÓN DEL DISEÑO DEL CONTROL]],DATOS!$AS$49:$AS$57,Tabla46[[#This Row],[RESULTADO EVALUACION DE LA EJECUCION]]))</f>
        <v>0</v>
      </c>
    </row>
    <row r="118" spans="1:31" s="486" customFormat="1" ht="38.25" x14ac:dyDescent="0.2">
      <c r="A118" s="514"/>
      <c r="B118" s="515"/>
      <c r="C118" s="515"/>
      <c r="D118" s="516"/>
      <c r="E118" s="517"/>
      <c r="F118" s="519"/>
      <c r="G118" s="520" t="str">
        <f>IFERROR(VLOOKUP(Tabla46[[#This Row],[ID RIESGO]],'1. IDENTIFICACION DEL RIESGO'!$AB$29:$AL$137,11,0),"")</f>
        <v/>
      </c>
      <c r="I118" s="518"/>
      <c r="J118" s="518" t="s">
        <v>1706</v>
      </c>
      <c r="K118" s="518"/>
      <c r="L118" s="529"/>
      <c r="M118" s="518" t="s">
        <v>1697</v>
      </c>
      <c r="N118" s="522"/>
      <c r="O118" s="522" t="s">
        <v>1764</v>
      </c>
      <c r="P118" s="522"/>
      <c r="Q118" s="522" t="s">
        <v>1769</v>
      </c>
      <c r="R118" s="518"/>
      <c r="S118" s="522" t="s">
        <v>1701</v>
      </c>
      <c r="T118" s="523" t="str">
        <f>IF(Tabla46[[#This Row],[ID RIESGO]]="","",IF(Tabla46[[#This Row],[RESPONSABLE DEL CONTROL (CARGO)]]="",0,15))</f>
        <v/>
      </c>
      <c r="U118" s="524" t="str">
        <f>IF(Tabla46[[#This Row],[ID RIESGO]]="","",IF(Tabla46[[#This Row],[SEGREGACIÓN Y AUTORIDAD DEL RESPONSABLE DEL CONTROL]]="Inadecuado",0,15))</f>
        <v/>
      </c>
      <c r="V118" s="524" t="str">
        <f>IF(Tabla46[[#This Row],[ID RIESGO]]="","",IF(Tabla46[[#This Row],[PERIODICIDAD]]="No Establecida",0,15))</f>
        <v/>
      </c>
      <c r="W118" s="524">
        <f>IF(Tabla46[[#This Row],[Tipo de Propósito]]="Prevenir",15,IF(Tabla46[[#This Row],[Tipo de Propósito]]="Detectar",10,0))</f>
        <v>15</v>
      </c>
      <c r="X118" s="524">
        <f>IF(Tabla46[[#This Row],[La descripción del como es:]]="Confiable",15,0)</f>
        <v>15</v>
      </c>
      <c r="Y118" s="524">
        <f>IF(Tabla46[[#This Row],[Las desviaciones se:]]="Se investigan y resuelven oportunamente",15,0)</f>
        <v>15</v>
      </c>
      <c r="Z118" s="525">
        <f>IF(Tabla46[[#This Row],[La evidencia es:]]="Completa",10,IF(Tabla46[[#This Row],[La evidencia es:]]="Incompleta",5,0))</f>
        <v>10</v>
      </c>
      <c r="AA118" s="526">
        <f>SUM(Tabla46[[#This Row],[CALF.RESPONSABLE]:[CALF.EVID]])</f>
        <v>55</v>
      </c>
      <c r="AB118" s="525" t="str">
        <f>IF(ISTEXT(Tabla46[[#This Row],[VALOR EVALUACION DISENO]]),"",IF(Tabla46[[#This Row],[VALOR EVALUACION DISENO]]&gt;96,DATOS!$AV$21,IF(Tabla46[[#This Row],[VALOR EVALUACION DISENO]]&gt;=86,DATOS!$AV$22,DATOS!$AV$23)))</f>
        <v>DÉBIL</v>
      </c>
      <c r="AC118" s="486" t="s">
        <v>1708</v>
      </c>
      <c r="AD118" s="525" t="str">
        <f>IFERROR(VLOOKUP(Tabla46[[#This Row],[% DE CUMPLIMIENTO DE LA EJECUCION DEL CONTROL]],DATOS!$AS$38:$AT$40,2,0),"")</f>
        <v>FUERTE</v>
      </c>
      <c r="AE118" s="525">
        <f>IF(Tabla46[[#This Row],[RESULTADO EVALUACIÓN DEL DISEÑO DEL CONTROL]]="","",SUMIFS(DATOS!$AT$49:$AT$57,DATOS!$AR$49:$AR$57,Tabla46[[#This Row],[RESULTADO EVALUACIÓN DEL DISEÑO DEL CONTROL]],DATOS!$AS$49:$AS$57,Tabla46[[#This Row],[RESULTADO EVALUACION DE LA EJECUCION]]))</f>
        <v>0</v>
      </c>
    </row>
    <row r="119" spans="1:31" s="486" customFormat="1" ht="38.25" x14ac:dyDescent="0.2">
      <c r="A119" s="514"/>
      <c r="B119" s="515"/>
      <c r="C119" s="515"/>
      <c r="D119" s="516"/>
      <c r="E119" s="517"/>
      <c r="F119" s="519"/>
      <c r="G119" s="520" t="str">
        <f>IFERROR(VLOOKUP(Tabla46[[#This Row],[ID RIESGO]],'1. IDENTIFICACION DEL RIESGO'!$AB$29:$AL$137,11,0),"")</f>
        <v/>
      </c>
      <c r="I119" s="518"/>
      <c r="J119" s="518" t="s">
        <v>1706</v>
      </c>
      <c r="K119" s="518"/>
      <c r="L119" s="529"/>
      <c r="M119" s="518" t="s">
        <v>1697</v>
      </c>
      <c r="N119" s="522"/>
      <c r="O119" s="522" t="s">
        <v>1764</v>
      </c>
      <c r="P119" s="522"/>
      <c r="Q119" s="522" t="s">
        <v>1769</v>
      </c>
      <c r="R119" s="518"/>
      <c r="S119" s="522" t="s">
        <v>1701</v>
      </c>
      <c r="T119" s="523" t="str">
        <f>IF(Tabla46[[#This Row],[ID RIESGO]]="","",IF(Tabla46[[#This Row],[RESPONSABLE DEL CONTROL (CARGO)]]="",0,15))</f>
        <v/>
      </c>
      <c r="U119" s="524" t="str">
        <f>IF(Tabla46[[#This Row],[ID RIESGO]]="","",IF(Tabla46[[#This Row],[SEGREGACIÓN Y AUTORIDAD DEL RESPONSABLE DEL CONTROL]]="Inadecuado",0,15))</f>
        <v/>
      </c>
      <c r="V119" s="524" t="str">
        <f>IF(Tabla46[[#This Row],[ID RIESGO]]="","",IF(Tabla46[[#This Row],[PERIODICIDAD]]="No Establecida",0,15))</f>
        <v/>
      </c>
      <c r="W119" s="524">
        <f>IF(Tabla46[[#This Row],[Tipo de Propósito]]="Prevenir",15,IF(Tabla46[[#This Row],[Tipo de Propósito]]="Detectar",10,0))</f>
        <v>15</v>
      </c>
      <c r="X119" s="524">
        <f>IF(Tabla46[[#This Row],[La descripción del como es:]]="Confiable",15,0)</f>
        <v>15</v>
      </c>
      <c r="Y119" s="524">
        <f>IF(Tabla46[[#This Row],[Las desviaciones se:]]="Se investigan y resuelven oportunamente",15,0)</f>
        <v>15</v>
      </c>
      <c r="Z119" s="525">
        <f>IF(Tabla46[[#This Row],[La evidencia es:]]="Completa",10,IF(Tabla46[[#This Row],[La evidencia es:]]="Incompleta",5,0))</f>
        <v>10</v>
      </c>
      <c r="AA119" s="526">
        <f>SUM(Tabla46[[#This Row],[CALF.RESPONSABLE]:[CALF.EVID]])</f>
        <v>55</v>
      </c>
      <c r="AB119" s="525" t="str">
        <f>IF(ISTEXT(Tabla46[[#This Row],[VALOR EVALUACION DISENO]]),"",IF(Tabla46[[#This Row],[VALOR EVALUACION DISENO]]&gt;96,DATOS!$AV$21,IF(Tabla46[[#This Row],[VALOR EVALUACION DISENO]]&gt;=86,DATOS!$AV$22,DATOS!$AV$23)))</f>
        <v>DÉBIL</v>
      </c>
      <c r="AC119" s="486" t="s">
        <v>1708</v>
      </c>
      <c r="AD119" s="525" t="str">
        <f>IFERROR(VLOOKUP(Tabla46[[#This Row],[% DE CUMPLIMIENTO DE LA EJECUCION DEL CONTROL]],DATOS!$AS$38:$AT$40,2,0),"")</f>
        <v>FUERTE</v>
      </c>
      <c r="AE119" s="525">
        <f>IF(Tabla46[[#This Row],[RESULTADO EVALUACIÓN DEL DISEÑO DEL CONTROL]]="","",SUMIFS(DATOS!$AT$49:$AT$57,DATOS!$AR$49:$AR$57,Tabla46[[#This Row],[RESULTADO EVALUACIÓN DEL DISEÑO DEL CONTROL]],DATOS!$AS$49:$AS$57,Tabla46[[#This Row],[RESULTADO EVALUACION DE LA EJECUCION]]))</f>
        <v>0</v>
      </c>
    </row>
    <row r="120" spans="1:31" s="486" customFormat="1" ht="38.25" x14ac:dyDescent="0.2">
      <c r="A120" s="514"/>
      <c r="B120" s="515"/>
      <c r="C120" s="515"/>
      <c r="D120" s="516"/>
      <c r="E120" s="517"/>
      <c r="F120" s="519"/>
      <c r="G120" s="520" t="str">
        <f>IFERROR(VLOOKUP(Tabla46[[#This Row],[ID RIESGO]],'1. IDENTIFICACION DEL RIESGO'!$AB$29:$AL$137,11,0),"")</f>
        <v/>
      </c>
      <c r="I120" s="518"/>
      <c r="J120" s="518" t="s">
        <v>1706</v>
      </c>
      <c r="K120" s="518"/>
      <c r="L120" s="529"/>
      <c r="M120" s="518" t="s">
        <v>1697</v>
      </c>
      <c r="N120" s="522"/>
      <c r="O120" s="522" t="s">
        <v>1764</v>
      </c>
      <c r="P120" s="522"/>
      <c r="Q120" s="522" t="s">
        <v>1769</v>
      </c>
      <c r="R120" s="518"/>
      <c r="S120" s="522" t="s">
        <v>1701</v>
      </c>
      <c r="T120" s="523" t="str">
        <f>IF(Tabla46[[#This Row],[ID RIESGO]]="","",IF(Tabla46[[#This Row],[RESPONSABLE DEL CONTROL (CARGO)]]="",0,15))</f>
        <v/>
      </c>
      <c r="U120" s="524" t="str">
        <f>IF(Tabla46[[#This Row],[ID RIESGO]]="","",IF(Tabla46[[#This Row],[SEGREGACIÓN Y AUTORIDAD DEL RESPONSABLE DEL CONTROL]]="Inadecuado",0,15))</f>
        <v/>
      </c>
      <c r="V120" s="524" t="str">
        <f>IF(Tabla46[[#This Row],[ID RIESGO]]="","",IF(Tabla46[[#This Row],[PERIODICIDAD]]="No Establecida",0,15))</f>
        <v/>
      </c>
      <c r="W120" s="524">
        <f>IF(Tabla46[[#This Row],[Tipo de Propósito]]="Prevenir",15,IF(Tabla46[[#This Row],[Tipo de Propósito]]="Detectar",10,0))</f>
        <v>15</v>
      </c>
      <c r="X120" s="524">
        <f>IF(Tabla46[[#This Row],[La descripción del como es:]]="Confiable",15,0)</f>
        <v>15</v>
      </c>
      <c r="Y120" s="524">
        <f>IF(Tabla46[[#This Row],[Las desviaciones se:]]="Se investigan y resuelven oportunamente",15,0)</f>
        <v>15</v>
      </c>
      <c r="Z120" s="525">
        <f>IF(Tabla46[[#This Row],[La evidencia es:]]="Completa",10,IF(Tabla46[[#This Row],[La evidencia es:]]="Incompleta",5,0))</f>
        <v>10</v>
      </c>
      <c r="AA120" s="526">
        <f>SUM(Tabla46[[#This Row],[CALF.RESPONSABLE]:[CALF.EVID]])</f>
        <v>55</v>
      </c>
      <c r="AB120" s="525" t="str">
        <f>IF(ISTEXT(Tabla46[[#This Row],[VALOR EVALUACION DISENO]]),"",IF(Tabla46[[#This Row],[VALOR EVALUACION DISENO]]&gt;96,DATOS!$AV$21,IF(Tabla46[[#This Row],[VALOR EVALUACION DISENO]]&gt;=86,DATOS!$AV$22,DATOS!$AV$23)))</f>
        <v>DÉBIL</v>
      </c>
      <c r="AC120" s="486" t="s">
        <v>1708</v>
      </c>
      <c r="AD120" s="525" t="str">
        <f>IFERROR(VLOOKUP(Tabla46[[#This Row],[% DE CUMPLIMIENTO DE LA EJECUCION DEL CONTROL]],DATOS!$AS$38:$AT$40,2,0),"")</f>
        <v>FUERTE</v>
      </c>
      <c r="AE120" s="525">
        <f>IF(Tabla46[[#This Row],[RESULTADO EVALUACIÓN DEL DISEÑO DEL CONTROL]]="","",SUMIFS(DATOS!$AT$49:$AT$57,DATOS!$AR$49:$AR$57,Tabla46[[#This Row],[RESULTADO EVALUACIÓN DEL DISEÑO DEL CONTROL]],DATOS!$AS$49:$AS$57,Tabla46[[#This Row],[RESULTADO EVALUACION DE LA EJECUCION]]))</f>
        <v>0</v>
      </c>
    </row>
    <row r="121" spans="1:31" s="486" customFormat="1" ht="38.25" x14ac:dyDescent="0.2">
      <c r="A121" s="514"/>
      <c r="B121" s="515"/>
      <c r="C121" s="515"/>
      <c r="D121" s="516"/>
      <c r="E121" s="517"/>
      <c r="F121" s="519"/>
      <c r="G121" s="520" t="str">
        <f>IFERROR(VLOOKUP(Tabla46[[#This Row],[ID RIESGO]],'1. IDENTIFICACION DEL RIESGO'!$AB$29:$AL$137,11,0),"")</f>
        <v/>
      </c>
      <c r="I121" s="518"/>
      <c r="J121" s="518" t="s">
        <v>1706</v>
      </c>
      <c r="K121" s="518"/>
      <c r="L121" s="529"/>
      <c r="M121" s="518" t="s">
        <v>1697</v>
      </c>
      <c r="N121" s="522"/>
      <c r="O121" s="522" t="s">
        <v>1764</v>
      </c>
      <c r="P121" s="522"/>
      <c r="Q121" s="522" t="s">
        <v>1769</v>
      </c>
      <c r="R121" s="518"/>
      <c r="S121" s="522" t="s">
        <v>1701</v>
      </c>
      <c r="T121" s="523" t="str">
        <f>IF(Tabla46[[#This Row],[ID RIESGO]]="","",IF(Tabla46[[#This Row],[RESPONSABLE DEL CONTROL (CARGO)]]="",0,15))</f>
        <v/>
      </c>
      <c r="U121" s="524" t="str">
        <f>IF(Tabla46[[#This Row],[ID RIESGO]]="","",IF(Tabla46[[#This Row],[SEGREGACIÓN Y AUTORIDAD DEL RESPONSABLE DEL CONTROL]]="Inadecuado",0,15))</f>
        <v/>
      </c>
      <c r="V121" s="524" t="str">
        <f>IF(Tabla46[[#This Row],[ID RIESGO]]="","",IF(Tabla46[[#This Row],[PERIODICIDAD]]="No Establecida",0,15))</f>
        <v/>
      </c>
      <c r="W121" s="524">
        <f>IF(Tabla46[[#This Row],[Tipo de Propósito]]="Prevenir",15,IF(Tabla46[[#This Row],[Tipo de Propósito]]="Detectar",10,0))</f>
        <v>15</v>
      </c>
      <c r="X121" s="524">
        <f>IF(Tabla46[[#This Row],[La descripción del como es:]]="Confiable",15,0)</f>
        <v>15</v>
      </c>
      <c r="Y121" s="524">
        <f>IF(Tabla46[[#This Row],[Las desviaciones se:]]="Se investigan y resuelven oportunamente",15,0)</f>
        <v>15</v>
      </c>
      <c r="Z121" s="525">
        <f>IF(Tabla46[[#This Row],[La evidencia es:]]="Completa",10,IF(Tabla46[[#This Row],[La evidencia es:]]="Incompleta",5,0))</f>
        <v>10</v>
      </c>
      <c r="AA121" s="526">
        <f>SUM(Tabla46[[#This Row],[CALF.RESPONSABLE]:[CALF.EVID]])</f>
        <v>55</v>
      </c>
      <c r="AB121" s="525" t="str">
        <f>IF(ISTEXT(Tabla46[[#This Row],[VALOR EVALUACION DISENO]]),"",IF(Tabla46[[#This Row],[VALOR EVALUACION DISENO]]&gt;96,DATOS!$AV$21,IF(Tabla46[[#This Row],[VALOR EVALUACION DISENO]]&gt;=86,DATOS!$AV$22,DATOS!$AV$23)))</f>
        <v>DÉBIL</v>
      </c>
      <c r="AC121" s="486" t="s">
        <v>1708</v>
      </c>
      <c r="AD121" s="525" t="str">
        <f>IFERROR(VLOOKUP(Tabla46[[#This Row],[% DE CUMPLIMIENTO DE LA EJECUCION DEL CONTROL]],DATOS!$AS$38:$AT$40,2,0),"")</f>
        <v>FUERTE</v>
      </c>
      <c r="AE121" s="525">
        <f>IF(Tabla46[[#This Row],[RESULTADO EVALUACIÓN DEL DISEÑO DEL CONTROL]]="","",SUMIFS(DATOS!$AT$49:$AT$57,DATOS!$AR$49:$AR$57,Tabla46[[#This Row],[RESULTADO EVALUACIÓN DEL DISEÑO DEL CONTROL]],DATOS!$AS$49:$AS$57,Tabla46[[#This Row],[RESULTADO EVALUACION DE LA EJECUCION]]))</f>
        <v>0</v>
      </c>
    </row>
    <row r="122" spans="1:31" s="486" customFormat="1" ht="38.25" x14ac:dyDescent="0.2">
      <c r="A122" s="514"/>
      <c r="B122" s="515"/>
      <c r="C122" s="515"/>
      <c r="D122" s="516"/>
      <c r="E122" s="517"/>
      <c r="F122" s="519"/>
      <c r="G122" s="520" t="str">
        <f>IFERROR(VLOOKUP(Tabla46[[#This Row],[ID RIESGO]],'1. IDENTIFICACION DEL RIESGO'!$AB$29:$AL$137,11,0),"")</f>
        <v/>
      </c>
      <c r="I122" s="518"/>
      <c r="J122" s="518" t="s">
        <v>1706</v>
      </c>
      <c r="K122" s="518"/>
      <c r="L122" s="529"/>
      <c r="M122" s="518" t="s">
        <v>1697</v>
      </c>
      <c r="N122" s="522"/>
      <c r="O122" s="522" t="s">
        <v>1764</v>
      </c>
      <c r="P122" s="522"/>
      <c r="Q122" s="522" t="s">
        <v>1769</v>
      </c>
      <c r="R122" s="518"/>
      <c r="S122" s="522" t="s">
        <v>1701</v>
      </c>
      <c r="T122" s="523" t="str">
        <f>IF(Tabla46[[#This Row],[ID RIESGO]]="","",IF(Tabla46[[#This Row],[RESPONSABLE DEL CONTROL (CARGO)]]="",0,15))</f>
        <v/>
      </c>
      <c r="U122" s="524" t="str">
        <f>IF(Tabla46[[#This Row],[ID RIESGO]]="","",IF(Tabla46[[#This Row],[SEGREGACIÓN Y AUTORIDAD DEL RESPONSABLE DEL CONTROL]]="Inadecuado",0,15))</f>
        <v/>
      </c>
      <c r="V122" s="524" t="str">
        <f>IF(Tabla46[[#This Row],[ID RIESGO]]="","",IF(Tabla46[[#This Row],[PERIODICIDAD]]="No Establecida",0,15))</f>
        <v/>
      </c>
      <c r="W122" s="524">
        <f>IF(Tabla46[[#This Row],[Tipo de Propósito]]="Prevenir",15,IF(Tabla46[[#This Row],[Tipo de Propósito]]="Detectar",10,0))</f>
        <v>15</v>
      </c>
      <c r="X122" s="524">
        <f>IF(Tabla46[[#This Row],[La descripción del como es:]]="Confiable",15,0)</f>
        <v>15</v>
      </c>
      <c r="Y122" s="524">
        <f>IF(Tabla46[[#This Row],[Las desviaciones se:]]="Se investigan y resuelven oportunamente",15,0)</f>
        <v>15</v>
      </c>
      <c r="Z122" s="525">
        <f>IF(Tabla46[[#This Row],[La evidencia es:]]="Completa",10,IF(Tabla46[[#This Row],[La evidencia es:]]="Incompleta",5,0))</f>
        <v>10</v>
      </c>
      <c r="AA122" s="526">
        <f>SUM(Tabla46[[#This Row],[CALF.RESPONSABLE]:[CALF.EVID]])</f>
        <v>55</v>
      </c>
      <c r="AB122" s="525" t="str">
        <f>IF(ISTEXT(Tabla46[[#This Row],[VALOR EVALUACION DISENO]]),"",IF(Tabla46[[#This Row],[VALOR EVALUACION DISENO]]&gt;96,DATOS!$AV$21,IF(Tabla46[[#This Row],[VALOR EVALUACION DISENO]]&gt;=86,DATOS!$AV$22,DATOS!$AV$23)))</f>
        <v>DÉBIL</v>
      </c>
      <c r="AC122" s="486" t="s">
        <v>1708</v>
      </c>
      <c r="AD122" s="525" t="str">
        <f>IFERROR(VLOOKUP(Tabla46[[#This Row],[% DE CUMPLIMIENTO DE LA EJECUCION DEL CONTROL]],DATOS!$AS$38:$AT$40,2,0),"")</f>
        <v>FUERTE</v>
      </c>
      <c r="AE122" s="525">
        <f>IF(Tabla46[[#This Row],[RESULTADO EVALUACIÓN DEL DISEÑO DEL CONTROL]]="","",SUMIFS(DATOS!$AT$49:$AT$57,DATOS!$AR$49:$AR$57,Tabla46[[#This Row],[RESULTADO EVALUACIÓN DEL DISEÑO DEL CONTROL]],DATOS!$AS$49:$AS$57,Tabla46[[#This Row],[RESULTADO EVALUACION DE LA EJECUCION]]))</f>
        <v>0</v>
      </c>
    </row>
    <row r="123" spans="1:31" s="486" customFormat="1" ht="38.25" x14ac:dyDescent="0.2">
      <c r="A123" s="514"/>
      <c r="B123" s="515"/>
      <c r="C123" s="515"/>
      <c r="D123" s="516"/>
      <c r="E123" s="517"/>
      <c r="F123" s="519"/>
      <c r="G123" s="520" t="str">
        <f>IFERROR(VLOOKUP(Tabla46[[#This Row],[ID RIESGO]],'1. IDENTIFICACION DEL RIESGO'!$AB$29:$AL$137,11,0),"")</f>
        <v/>
      </c>
      <c r="I123" s="518"/>
      <c r="J123" s="518" t="s">
        <v>1706</v>
      </c>
      <c r="K123" s="518"/>
      <c r="L123" s="529"/>
      <c r="M123" s="518" t="s">
        <v>1697</v>
      </c>
      <c r="N123" s="522"/>
      <c r="O123" s="522" t="s">
        <v>1764</v>
      </c>
      <c r="P123" s="522"/>
      <c r="Q123" s="522" t="s">
        <v>1769</v>
      </c>
      <c r="R123" s="518"/>
      <c r="S123" s="522" t="s">
        <v>1701</v>
      </c>
      <c r="T123" s="523" t="str">
        <f>IF(Tabla46[[#This Row],[ID RIESGO]]="","",IF(Tabla46[[#This Row],[RESPONSABLE DEL CONTROL (CARGO)]]="",0,15))</f>
        <v/>
      </c>
      <c r="U123" s="524" t="str">
        <f>IF(Tabla46[[#This Row],[ID RIESGO]]="","",IF(Tabla46[[#This Row],[SEGREGACIÓN Y AUTORIDAD DEL RESPONSABLE DEL CONTROL]]="Inadecuado",0,15))</f>
        <v/>
      </c>
      <c r="V123" s="524" t="str">
        <f>IF(Tabla46[[#This Row],[ID RIESGO]]="","",IF(Tabla46[[#This Row],[PERIODICIDAD]]="No Establecida",0,15))</f>
        <v/>
      </c>
      <c r="W123" s="524">
        <f>IF(Tabla46[[#This Row],[Tipo de Propósito]]="Prevenir",15,IF(Tabla46[[#This Row],[Tipo de Propósito]]="Detectar",10,0))</f>
        <v>15</v>
      </c>
      <c r="X123" s="524">
        <f>IF(Tabla46[[#This Row],[La descripción del como es:]]="Confiable",15,0)</f>
        <v>15</v>
      </c>
      <c r="Y123" s="524">
        <f>IF(Tabla46[[#This Row],[Las desviaciones se:]]="Se investigan y resuelven oportunamente",15,0)</f>
        <v>15</v>
      </c>
      <c r="Z123" s="525">
        <f>IF(Tabla46[[#This Row],[La evidencia es:]]="Completa",10,IF(Tabla46[[#This Row],[La evidencia es:]]="Incompleta",5,0))</f>
        <v>10</v>
      </c>
      <c r="AA123" s="526">
        <f>SUM(Tabla46[[#This Row],[CALF.RESPONSABLE]:[CALF.EVID]])</f>
        <v>55</v>
      </c>
      <c r="AB123" s="525" t="str">
        <f>IF(ISTEXT(Tabla46[[#This Row],[VALOR EVALUACION DISENO]]),"",IF(Tabla46[[#This Row],[VALOR EVALUACION DISENO]]&gt;96,DATOS!$AV$21,IF(Tabla46[[#This Row],[VALOR EVALUACION DISENO]]&gt;=86,DATOS!$AV$22,DATOS!$AV$23)))</f>
        <v>DÉBIL</v>
      </c>
      <c r="AC123" s="486" t="s">
        <v>1708</v>
      </c>
      <c r="AD123" s="525" t="str">
        <f>IFERROR(VLOOKUP(Tabla46[[#This Row],[% DE CUMPLIMIENTO DE LA EJECUCION DEL CONTROL]],DATOS!$AS$38:$AT$40,2,0),"")</f>
        <v>FUERTE</v>
      </c>
      <c r="AE123" s="525">
        <f>IF(Tabla46[[#This Row],[RESULTADO EVALUACIÓN DEL DISEÑO DEL CONTROL]]="","",SUMIFS(DATOS!$AT$49:$AT$57,DATOS!$AR$49:$AR$57,Tabla46[[#This Row],[RESULTADO EVALUACIÓN DEL DISEÑO DEL CONTROL]],DATOS!$AS$49:$AS$57,Tabla46[[#This Row],[RESULTADO EVALUACION DE LA EJECUCION]]))</f>
        <v>0</v>
      </c>
    </row>
    <row r="124" spans="1:31" s="486" customFormat="1" ht="38.25" x14ac:dyDescent="0.2">
      <c r="A124" s="514"/>
      <c r="B124" s="515"/>
      <c r="C124" s="515"/>
      <c r="D124" s="516"/>
      <c r="E124" s="517"/>
      <c r="F124" s="519"/>
      <c r="G124" s="520" t="str">
        <f>IFERROR(VLOOKUP(Tabla46[[#This Row],[ID RIESGO]],'1. IDENTIFICACION DEL RIESGO'!$AB$29:$AL$137,11,0),"")</f>
        <v/>
      </c>
      <c r="I124" s="518"/>
      <c r="J124" s="518" t="s">
        <v>1706</v>
      </c>
      <c r="K124" s="518"/>
      <c r="L124" s="529"/>
      <c r="M124" s="518" t="s">
        <v>1697</v>
      </c>
      <c r="N124" s="522"/>
      <c r="O124" s="522" t="s">
        <v>1764</v>
      </c>
      <c r="P124" s="522"/>
      <c r="Q124" s="522" t="s">
        <v>1769</v>
      </c>
      <c r="R124" s="518"/>
      <c r="S124" s="522" t="s">
        <v>1701</v>
      </c>
      <c r="T124" s="523" t="str">
        <f>IF(Tabla46[[#This Row],[ID RIESGO]]="","",IF(Tabla46[[#This Row],[RESPONSABLE DEL CONTROL (CARGO)]]="",0,15))</f>
        <v/>
      </c>
      <c r="U124" s="524" t="str">
        <f>IF(Tabla46[[#This Row],[ID RIESGO]]="","",IF(Tabla46[[#This Row],[SEGREGACIÓN Y AUTORIDAD DEL RESPONSABLE DEL CONTROL]]="Inadecuado",0,15))</f>
        <v/>
      </c>
      <c r="V124" s="524" t="str">
        <f>IF(Tabla46[[#This Row],[ID RIESGO]]="","",IF(Tabla46[[#This Row],[PERIODICIDAD]]="No Establecida",0,15))</f>
        <v/>
      </c>
      <c r="W124" s="524">
        <f>IF(Tabla46[[#This Row],[Tipo de Propósito]]="Prevenir",15,IF(Tabla46[[#This Row],[Tipo de Propósito]]="Detectar",10,0))</f>
        <v>15</v>
      </c>
      <c r="X124" s="524">
        <f>IF(Tabla46[[#This Row],[La descripción del como es:]]="Confiable",15,0)</f>
        <v>15</v>
      </c>
      <c r="Y124" s="524">
        <f>IF(Tabla46[[#This Row],[Las desviaciones se:]]="Se investigan y resuelven oportunamente",15,0)</f>
        <v>15</v>
      </c>
      <c r="Z124" s="525">
        <f>IF(Tabla46[[#This Row],[La evidencia es:]]="Completa",10,IF(Tabla46[[#This Row],[La evidencia es:]]="Incompleta",5,0))</f>
        <v>10</v>
      </c>
      <c r="AA124" s="526">
        <f>SUM(Tabla46[[#This Row],[CALF.RESPONSABLE]:[CALF.EVID]])</f>
        <v>55</v>
      </c>
      <c r="AB124" s="525" t="str">
        <f>IF(ISTEXT(Tabla46[[#This Row],[VALOR EVALUACION DISENO]]),"",IF(Tabla46[[#This Row],[VALOR EVALUACION DISENO]]&gt;96,DATOS!$AV$21,IF(Tabla46[[#This Row],[VALOR EVALUACION DISENO]]&gt;=86,DATOS!$AV$22,DATOS!$AV$23)))</f>
        <v>DÉBIL</v>
      </c>
      <c r="AC124" s="486" t="s">
        <v>1708</v>
      </c>
      <c r="AD124" s="525" t="str">
        <f>IFERROR(VLOOKUP(Tabla46[[#This Row],[% DE CUMPLIMIENTO DE LA EJECUCION DEL CONTROL]],DATOS!$AS$38:$AT$40,2,0),"")</f>
        <v>FUERTE</v>
      </c>
      <c r="AE124" s="525">
        <f>IF(Tabla46[[#This Row],[RESULTADO EVALUACIÓN DEL DISEÑO DEL CONTROL]]="","",SUMIFS(DATOS!$AT$49:$AT$57,DATOS!$AR$49:$AR$57,Tabla46[[#This Row],[RESULTADO EVALUACIÓN DEL DISEÑO DEL CONTROL]],DATOS!$AS$49:$AS$57,Tabla46[[#This Row],[RESULTADO EVALUACION DE LA EJECUCION]]))</f>
        <v>0</v>
      </c>
    </row>
    <row r="125" spans="1:31" s="486" customFormat="1" ht="38.25" x14ac:dyDescent="0.2">
      <c r="A125" s="514"/>
      <c r="B125" s="515"/>
      <c r="C125" s="515"/>
      <c r="D125" s="516"/>
      <c r="E125" s="517"/>
      <c r="F125" s="519"/>
      <c r="G125" s="520" t="str">
        <f>IFERROR(VLOOKUP(Tabla46[[#This Row],[ID RIESGO]],'1. IDENTIFICACION DEL RIESGO'!$AB$29:$AL$137,11,0),"")</f>
        <v/>
      </c>
      <c r="I125" s="518"/>
      <c r="J125" s="518" t="s">
        <v>1706</v>
      </c>
      <c r="K125" s="518"/>
      <c r="L125" s="529"/>
      <c r="M125" s="518" t="s">
        <v>1697</v>
      </c>
      <c r="N125" s="522"/>
      <c r="O125" s="522" t="s">
        <v>1764</v>
      </c>
      <c r="P125" s="522"/>
      <c r="Q125" s="522" t="s">
        <v>1769</v>
      </c>
      <c r="R125" s="518"/>
      <c r="S125" s="522" t="s">
        <v>1701</v>
      </c>
      <c r="T125" s="523" t="str">
        <f>IF(Tabla46[[#This Row],[ID RIESGO]]="","",IF(Tabla46[[#This Row],[RESPONSABLE DEL CONTROL (CARGO)]]="",0,15))</f>
        <v/>
      </c>
      <c r="U125" s="524" t="str">
        <f>IF(Tabla46[[#This Row],[ID RIESGO]]="","",IF(Tabla46[[#This Row],[SEGREGACIÓN Y AUTORIDAD DEL RESPONSABLE DEL CONTROL]]="Inadecuado",0,15))</f>
        <v/>
      </c>
      <c r="V125" s="524" t="str">
        <f>IF(Tabla46[[#This Row],[ID RIESGO]]="","",IF(Tabla46[[#This Row],[PERIODICIDAD]]="No Establecida",0,15))</f>
        <v/>
      </c>
      <c r="W125" s="524">
        <f>IF(Tabla46[[#This Row],[Tipo de Propósito]]="Prevenir",15,IF(Tabla46[[#This Row],[Tipo de Propósito]]="Detectar",10,0))</f>
        <v>15</v>
      </c>
      <c r="X125" s="524">
        <f>IF(Tabla46[[#This Row],[La descripción del como es:]]="Confiable",15,0)</f>
        <v>15</v>
      </c>
      <c r="Y125" s="524">
        <f>IF(Tabla46[[#This Row],[Las desviaciones se:]]="Se investigan y resuelven oportunamente",15,0)</f>
        <v>15</v>
      </c>
      <c r="Z125" s="525">
        <f>IF(Tabla46[[#This Row],[La evidencia es:]]="Completa",10,IF(Tabla46[[#This Row],[La evidencia es:]]="Incompleta",5,0))</f>
        <v>10</v>
      </c>
      <c r="AA125" s="526">
        <f>SUM(Tabla46[[#This Row],[CALF.RESPONSABLE]:[CALF.EVID]])</f>
        <v>55</v>
      </c>
      <c r="AB125" s="525" t="str">
        <f>IF(ISTEXT(Tabla46[[#This Row],[VALOR EVALUACION DISENO]]),"",IF(Tabla46[[#This Row],[VALOR EVALUACION DISENO]]&gt;96,DATOS!$AV$21,IF(Tabla46[[#This Row],[VALOR EVALUACION DISENO]]&gt;=86,DATOS!$AV$22,DATOS!$AV$23)))</f>
        <v>DÉBIL</v>
      </c>
      <c r="AC125" s="486" t="s">
        <v>1708</v>
      </c>
      <c r="AD125" s="525" t="str">
        <f>IFERROR(VLOOKUP(Tabla46[[#This Row],[% DE CUMPLIMIENTO DE LA EJECUCION DEL CONTROL]],DATOS!$AS$38:$AT$40,2,0),"")</f>
        <v>FUERTE</v>
      </c>
      <c r="AE125" s="525">
        <f>IF(Tabla46[[#This Row],[RESULTADO EVALUACIÓN DEL DISEÑO DEL CONTROL]]="","",SUMIFS(DATOS!$AT$49:$AT$57,DATOS!$AR$49:$AR$57,Tabla46[[#This Row],[RESULTADO EVALUACIÓN DEL DISEÑO DEL CONTROL]],DATOS!$AS$49:$AS$57,Tabla46[[#This Row],[RESULTADO EVALUACION DE LA EJECUCION]]))</f>
        <v>0</v>
      </c>
    </row>
    <row r="126" spans="1:31" s="486" customFormat="1" ht="38.25" x14ac:dyDescent="0.2">
      <c r="A126" s="514"/>
      <c r="B126" s="515"/>
      <c r="C126" s="515"/>
      <c r="D126" s="516"/>
      <c r="E126" s="517"/>
      <c r="F126" s="519"/>
      <c r="G126" s="520" t="str">
        <f>IFERROR(VLOOKUP(Tabla46[[#This Row],[ID RIESGO]],'1. IDENTIFICACION DEL RIESGO'!$AB$29:$AL$137,11,0),"")</f>
        <v/>
      </c>
      <c r="I126" s="518"/>
      <c r="J126" s="518" t="s">
        <v>1706</v>
      </c>
      <c r="K126" s="518"/>
      <c r="L126" s="529"/>
      <c r="M126" s="518" t="s">
        <v>1697</v>
      </c>
      <c r="N126" s="522"/>
      <c r="O126" s="522" t="s">
        <v>1764</v>
      </c>
      <c r="P126" s="522"/>
      <c r="Q126" s="522" t="s">
        <v>1769</v>
      </c>
      <c r="R126" s="518"/>
      <c r="S126" s="522" t="s">
        <v>1701</v>
      </c>
      <c r="T126" s="523" t="str">
        <f>IF(Tabla46[[#This Row],[ID RIESGO]]="","",IF(Tabla46[[#This Row],[RESPONSABLE DEL CONTROL (CARGO)]]="",0,15))</f>
        <v/>
      </c>
      <c r="U126" s="524" t="str">
        <f>IF(Tabla46[[#This Row],[ID RIESGO]]="","",IF(Tabla46[[#This Row],[SEGREGACIÓN Y AUTORIDAD DEL RESPONSABLE DEL CONTROL]]="Inadecuado",0,15))</f>
        <v/>
      </c>
      <c r="V126" s="524" t="str">
        <f>IF(Tabla46[[#This Row],[ID RIESGO]]="","",IF(Tabla46[[#This Row],[PERIODICIDAD]]="No Establecida",0,15))</f>
        <v/>
      </c>
      <c r="W126" s="524">
        <f>IF(Tabla46[[#This Row],[Tipo de Propósito]]="Prevenir",15,IF(Tabla46[[#This Row],[Tipo de Propósito]]="Detectar",10,0))</f>
        <v>15</v>
      </c>
      <c r="X126" s="524">
        <f>IF(Tabla46[[#This Row],[La descripción del como es:]]="Confiable",15,0)</f>
        <v>15</v>
      </c>
      <c r="Y126" s="524">
        <f>IF(Tabla46[[#This Row],[Las desviaciones se:]]="Se investigan y resuelven oportunamente",15,0)</f>
        <v>15</v>
      </c>
      <c r="Z126" s="525">
        <f>IF(Tabla46[[#This Row],[La evidencia es:]]="Completa",10,IF(Tabla46[[#This Row],[La evidencia es:]]="Incompleta",5,0))</f>
        <v>10</v>
      </c>
      <c r="AA126" s="526">
        <f>SUM(Tabla46[[#This Row],[CALF.RESPONSABLE]:[CALF.EVID]])</f>
        <v>55</v>
      </c>
      <c r="AB126" s="525" t="str">
        <f>IF(ISTEXT(Tabla46[[#This Row],[VALOR EVALUACION DISENO]]),"",IF(Tabla46[[#This Row],[VALOR EVALUACION DISENO]]&gt;96,DATOS!$AV$21,IF(Tabla46[[#This Row],[VALOR EVALUACION DISENO]]&gt;=86,DATOS!$AV$22,DATOS!$AV$23)))</f>
        <v>DÉBIL</v>
      </c>
      <c r="AC126" s="486" t="s">
        <v>1708</v>
      </c>
      <c r="AD126" s="525" t="str">
        <f>IFERROR(VLOOKUP(Tabla46[[#This Row],[% DE CUMPLIMIENTO DE LA EJECUCION DEL CONTROL]],DATOS!$AS$38:$AT$40,2,0),"")</f>
        <v>FUERTE</v>
      </c>
      <c r="AE126" s="525">
        <f>IF(Tabla46[[#This Row],[RESULTADO EVALUACIÓN DEL DISEÑO DEL CONTROL]]="","",SUMIFS(DATOS!$AT$49:$AT$57,DATOS!$AR$49:$AR$57,Tabla46[[#This Row],[RESULTADO EVALUACIÓN DEL DISEÑO DEL CONTROL]],DATOS!$AS$49:$AS$57,Tabla46[[#This Row],[RESULTADO EVALUACION DE LA EJECUCION]]))</f>
        <v>0</v>
      </c>
    </row>
    <row r="127" spans="1:31" s="486" customFormat="1" ht="38.25" x14ac:dyDescent="0.2">
      <c r="A127" s="514"/>
      <c r="B127" s="515"/>
      <c r="C127" s="515"/>
      <c r="D127" s="516"/>
      <c r="E127" s="517"/>
      <c r="F127" s="519"/>
      <c r="G127" s="520" t="str">
        <f>IFERROR(VLOOKUP(Tabla46[[#This Row],[ID RIESGO]],'1. IDENTIFICACION DEL RIESGO'!$AB$29:$AL$137,11,0),"")</f>
        <v/>
      </c>
      <c r="I127" s="518"/>
      <c r="J127" s="518" t="s">
        <v>1706</v>
      </c>
      <c r="K127" s="518"/>
      <c r="L127" s="529"/>
      <c r="M127" s="518" t="s">
        <v>1697</v>
      </c>
      <c r="N127" s="522"/>
      <c r="O127" s="522" t="s">
        <v>1764</v>
      </c>
      <c r="P127" s="522"/>
      <c r="Q127" s="522" t="s">
        <v>1769</v>
      </c>
      <c r="R127" s="518"/>
      <c r="S127" s="522" t="s">
        <v>1701</v>
      </c>
      <c r="T127" s="523" t="str">
        <f>IF(Tabla46[[#This Row],[ID RIESGO]]="","",IF(Tabla46[[#This Row],[RESPONSABLE DEL CONTROL (CARGO)]]="",0,15))</f>
        <v/>
      </c>
      <c r="U127" s="524" t="str">
        <f>IF(Tabla46[[#This Row],[ID RIESGO]]="","",IF(Tabla46[[#This Row],[SEGREGACIÓN Y AUTORIDAD DEL RESPONSABLE DEL CONTROL]]="Inadecuado",0,15))</f>
        <v/>
      </c>
      <c r="V127" s="524" t="str">
        <f>IF(Tabla46[[#This Row],[ID RIESGO]]="","",IF(Tabla46[[#This Row],[PERIODICIDAD]]="No Establecida",0,15))</f>
        <v/>
      </c>
      <c r="W127" s="524">
        <f>IF(Tabla46[[#This Row],[Tipo de Propósito]]="Prevenir",15,IF(Tabla46[[#This Row],[Tipo de Propósito]]="Detectar",10,0))</f>
        <v>15</v>
      </c>
      <c r="X127" s="524">
        <f>IF(Tabla46[[#This Row],[La descripción del como es:]]="Confiable",15,0)</f>
        <v>15</v>
      </c>
      <c r="Y127" s="524">
        <f>IF(Tabla46[[#This Row],[Las desviaciones se:]]="Se investigan y resuelven oportunamente",15,0)</f>
        <v>15</v>
      </c>
      <c r="Z127" s="525">
        <f>IF(Tabla46[[#This Row],[La evidencia es:]]="Completa",10,IF(Tabla46[[#This Row],[La evidencia es:]]="Incompleta",5,0))</f>
        <v>10</v>
      </c>
      <c r="AA127" s="526">
        <f>SUM(Tabla46[[#This Row],[CALF.RESPONSABLE]:[CALF.EVID]])</f>
        <v>55</v>
      </c>
      <c r="AB127" s="525" t="str">
        <f>IF(ISTEXT(Tabla46[[#This Row],[VALOR EVALUACION DISENO]]),"",IF(Tabla46[[#This Row],[VALOR EVALUACION DISENO]]&gt;96,DATOS!$AV$21,IF(Tabla46[[#This Row],[VALOR EVALUACION DISENO]]&gt;=86,DATOS!$AV$22,DATOS!$AV$23)))</f>
        <v>DÉBIL</v>
      </c>
      <c r="AC127" s="486" t="s">
        <v>1708</v>
      </c>
      <c r="AD127" s="525" t="str">
        <f>IFERROR(VLOOKUP(Tabla46[[#This Row],[% DE CUMPLIMIENTO DE LA EJECUCION DEL CONTROL]],DATOS!$AS$38:$AT$40,2,0),"")</f>
        <v>FUERTE</v>
      </c>
      <c r="AE127" s="525">
        <f>IF(Tabla46[[#This Row],[RESULTADO EVALUACIÓN DEL DISEÑO DEL CONTROL]]="","",SUMIFS(DATOS!$AT$49:$AT$57,DATOS!$AR$49:$AR$57,Tabla46[[#This Row],[RESULTADO EVALUACIÓN DEL DISEÑO DEL CONTROL]],DATOS!$AS$49:$AS$57,Tabla46[[#This Row],[RESULTADO EVALUACION DE LA EJECUCION]]))</f>
        <v>0</v>
      </c>
    </row>
    <row r="128" spans="1:31" s="486" customFormat="1" ht="38.25" x14ac:dyDescent="0.2">
      <c r="A128" s="514"/>
      <c r="B128" s="515"/>
      <c r="C128" s="515"/>
      <c r="D128" s="516"/>
      <c r="E128" s="517"/>
      <c r="F128" s="519"/>
      <c r="G128" s="520" t="str">
        <f>IFERROR(VLOOKUP(Tabla46[[#This Row],[ID RIESGO]],'1. IDENTIFICACION DEL RIESGO'!$AB$29:$AL$137,11,0),"")</f>
        <v/>
      </c>
      <c r="I128" s="518"/>
      <c r="J128" s="518" t="s">
        <v>1706</v>
      </c>
      <c r="K128" s="518"/>
      <c r="L128" s="529"/>
      <c r="M128" s="518" t="s">
        <v>1697</v>
      </c>
      <c r="N128" s="522"/>
      <c r="O128" s="522" t="s">
        <v>1764</v>
      </c>
      <c r="P128" s="522"/>
      <c r="Q128" s="522" t="s">
        <v>1769</v>
      </c>
      <c r="R128" s="518"/>
      <c r="S128" s="522" t="s">
        <v>1701</v>
      </c>
      <c r="T128" s="523" t="str">
        <f>IF(Tabla46[[#This Row],[ID RIESGO]]="","",IF(Tabla46[[#This Row],[RESPONSABLE DEL CONTROL (CARGO)]]="",0,15))</f>
        <v/>
      </c>
      <c r="U128" s="524" t="str">
        <f>IF(Tabla46[[#This Row],[ID RIESGO]]="","",IF(Tabla46[[#This Row],[SEGREGACIÓN Y AUTORIDAD DEL RESPONSABLE DEL CONTROL]]="Inadecuado",0,15))</f>
        <v/>
      </c>
      <c r="V128" s="524" t="str">
        <f>IF(Tabla46[[#This Row],[ID RIESGO]]="","",IF(Tabla46[[#This Row],[PERIODICIDAD]]="No Establecida",0,15))</f>
        <v/>
      </c>
      <c r="W128" s="524">
        <f>IF(Tabla46[[#This Row],[Tipo de Propósito]]="Prevenir",15,IF(Tabla46[[#This Row],[Tipo de Propósito]]="Detectar",10,0))</f>
        <v>15</v>
      </c>
      <c r="X128" s="524">
        <f>IF(Tabla46[[#This Row],[La descripción del como es:]]="Confiable",15,0)</f>
        <v>15</v>
      </c>
      <c r="Y128" s="524">
        <f>IF(Tabla46[[#This Row],[Las desviaciones se:]]="Se investigan y resuelven oportunamente",15,0)</f>
        <v>15</v>
      </c>
      <c r="Z128" s="525">
        <f>IF(Tabla46[[#This Row],[La evidencia es:]]="Completa",10,IF(Tabla46[[#This Row],[La evidencia es:]]="Incompleta",5,0))</f>
        <v>10</v>
      </c>
      <c r="AA128" s="526">
        <f>SUM(Tabla46[[#This Row],[CALF.RESPONSABLE]:[CALF.EVID]])</f>
        <v>55</v>
      </c>
      <c r="AB128" s="525" t="str">
        <f>IF(ISTEXT(Tabla46[[#This Row],[VALOR EVALUACION DISENO]]),"",IF(Tabla46[[#This Row],[VALOR EVALUACION DISENO]]&gt;96,DATOS!$AV$21,IF(Tabla46[[#This Row],[VALOR EVALUACION DISENO]]&gt;=86,DATOS!$AV$22,DATOS!$AV$23)))</f>
        <v>DÉBIL</v>
      </c>
      <c r="AC128" s="486" t="s">
        <v>1708</v>
      </c>
      <c r="AD128" s="525" t="str">
        <f>IFERROR(VLOOKUP(Tabla46[[#This Row],[% DE CUMPLIMIENTO DE LA EJECUCION DEL CONTROL]],DATOS!$AS$38:$AT$40,2,0),"")</f>
        <v>FUERTE</v>
      </c>
      <c r="AE128" s="525">
        <f>IF(Tabla46[[#This Row],[RESULTADO EVALUACIÓN DEL DISEÑO DEL CONTROL]]="","",SUMIFS(DATOS!$AT$49:$AT$57,DATOS!$AR$49:$AR$57,Tabla46[[#This Row],[RESULTADO EVALUACIÓN DEL DISEÑO DEL CONTROL]],DATOS!$AS$49:$AS$57,Tabla46[[#This Row],[RESULTADO EVALUACION DE LA EJECUCION]]))</f>
        <v>0</v>
      </c>
    </row>
    <row r="129" spans="1:31" s="486" customFormat="1" ht="38.25" x14ac:dyDescent="0.2">
      <c r="A129" s="514"/>
      <c r="B129" s="515"/>
      <c r="C129" s="515"/>
      <c r="D129" s="516"/>
      <c r="E129" s="517"/>
      <c r="F129" s="519"/>
      <c r="G129" s="520" t="str">
        <f>IFERROR(VLOOKUP(Tabla46[[#This Row],[ID RIESGO]],'1. IDENTIFICACION DEL RIESGO'!$AB$29:$AL$137,11,0),"")</f>
        <v/>
      </c>
      <c r="I129" s="518"/>
      <c r="J129" s="518" t="s">
        <v>1706</v>
      </c>
      <c r="K129" s="518"/>
      <c r="L129" s="529"/>
      <c r="M129" s="518" t="s">
        <v>1697</v>
      </c>
      <c r="N129" s="522"/>
      <c r="O129" s="522" t="s">
        <v>1764</v>
      </c>
      <c r="P129" s="522"/>
      <c r="Q129" s="522" t="s">
        <v>1769</v>
      </c>
      <c r="R129" s="518"/>
      <c r="S129" s="522" t="s">
        <v>1701</v>
      </c>
      <c r="T129" s="523" t="str">
        <f>IF(Tabla46[[#This Row],[ID RIESGO]]="","",IF(Tabla46[[#This Row],[RESPONSABLE DEL CONTROL (CARGO)]]="",0,15))</f>
        <v/>
      </c>
      <c r="U129" s="524" t="str">
        <f>IF(Tabla46[[#This Row],[ID RIESGO]]="","",IF(Tabla46[[#This Row],[SEGREGACIÓN Y AUTORIDAD DEL RESPONSABLE DEL CONTROL]]="Inadecuado",0,15))</f>
        <v/>
      </c>
      <c r="V129" s="524" t="str">
        <f>IF(Tabla46[[#This Row],[ID RIESGO]]="","",IF(Tabla46[[#This Row],[PERIODICIDAD]]="No Establecida",0,15))</f>
        <v/>
      </c>
      <c r="W129" s="524">
        <f>IF(Tabla46[[#This Row],[Tipo de Propósito]]="Prevenir",15,IF(Tabla46[[#This Row],[Tipo de Propósito]]="Detectar",10,0))</f>
        <v>15</v>
      </c>
      <c r="X129" s="524">
        <f>IF(Tabla46[[#This Row],[La descripción del como es:]]="Confiable",15,0)</f>
        <v>15</v>
      </c>
      <c r="Y129" s="524">
        <f>IF(Tabla46[[#This Row],[Las desviaciones se:]]="Se investigan y resuelven oportunamente",15,0)</f>
        <v>15</v>
      </c>
      <c r="Z129" s="525">
        <f>IF(Tabla46[[#This Row],[La evidencia es:]]="Completa",10,IF(Tabla46[[#This Row],[La evidencia es:]]="Incompleta",5,0))</f>
        <v>10</v>
      </c>
      <c r="AA129" s="526">
        <f>SUM(Tabla46[[#This Row],[CALF.RESPONSABLE]:[CALF.EVID]])</f>
        <v>55</v>
      </c>
      <c r="AB129" s="525" t="str">
        <f>IF(ISTEXT(Tabla46[[#This Row],[VALOR EVALUACION DISENO]]),"",IF(Tabla46[[#This Row],[VALOR EVALUACION DISENO]]&gt;96,DATOS!$AV$21,IF(Tabla46[[#This Row],[VALOR EVALUACION DISENO]]&gt;=86,DATOS!$AV$22,DATOS!$AV$23)))</f>
        <v>DÉBIL</v>
      </c>
      <c r="AC129" s="486" t="s">
        <v>1708</v>
      </c>
      <c r="AD129" s="525" t="str">
        <f>IFERROR(VLOOKUP(Tabla46[[#This Row],[% DE CUMPLIMIENTO DE LA EJECUCION DEL CONTROL]],DATOS!$AS$38:$AT$40,2,0),"")</f>
        <v>FUERTE</v>
      </c>
      <c r="AE129" s="525">
        <f>IF(Tabla46[[#This Row],[RESULTADO EVALUACIÓN DEL DISEÑO DEL CONTROL]]="","",SUMIFS(DATOS!$AT$49:$AT$57,DATOS!$AR$49:$AR$57,Tabla46[[#This Row],[RESULTADO EVALUACIÓN DEL DISEÑO DEL CONTROL]],DATOS!$AS$49:$AS$57,Tabla46[[#This Row],[RESULTADO EVALUACION DE LA EJECUCION]]))</f>
        <v>0</v>
      </c>
    </row>
    <row r="130" spans="1:31" s="486" customFormat="1" ht="38.25" x14ac:dyDescent="0.2">
      <c r="A130" s="514"/>
      <c r="B130" s="515"/>
      <c r="C130" s="515"/>
      <c r="D130" s="516"/>
      <c r="E130" s="517"/>
      <c r="F130" s="519"/>
      <c r="G130" s="520" t="str">
        <f>IFERROR(VLOOKUP(Tabla46[[#This Row],[ID RIESGO]],'1. IDENTIFICACION DEL RIESGO'!$AB$29:$AL$137,11,0),"")</f>
        <v/>
      </c>
      <c r="I130" s="518"/>
      <c r="J130" s="518" t="s">
        <v>1706</v>
      </c>
      <c r="K130" s="518"/>
      <c r="L130" s="529"/>
      <c r="M130" s="518" t="s">
        <v>1697</v>
      </c>
      <c r="N130" s="522"/>
      <c r="O130" s="522" t="s">
        <v>1764</v>
      </c>
      <c r="P130" s="522"/>
      <c r="Q130" s="522" t="s">
        <v>1769</v>
      </c>
      <c r="R130" s="518"/>
      <c r="S130" s="522" t="s">
        <v>1701</v>
      </c>
      <c r="T130" s="523" t="str">
        <f>IF(Tabla46[[#This Row],[ID RIESGO]]="","",IF(Tabla46[[#This Row],[RESPONSABLE DEL CONTROL (CARGO)]]="",0,15))</f>
        <v/>
      </c>
      <c r="U130" s="524" t="str">
        <f>IF(Tabla46[[#This Row],[ID RIESGO]]="","",IF(Tabla46[[#This Row],[SEGREGACIÓN Y AUTORIDAD DEL RESPONSABLE DEL CONTROL]]="Inadecuado",0,15))</f>
        <v/>
      </c>
      <c r="V130" s="524" t="str">
        <f>IF(Tabla46[[#This Row],[ID RIESGO]]="","",IF(Tabla46[[#This Row],[PERIODICIDAD]]="No Establecida",0,15))</f>
        <v/>
      </c>
      <c r="W130" s="524">
        <f>IF(Tabla46[[#This Row],[Tipo de Propósito]]="Prevenir",15,IF(Tabla46[[#This Row],[Tipo de Propósito]]="Detectar",10,0))</f>
        <v>15</v>
      </c>
      <c r="X130" s="524">
        <f>IF(Tabla46[[#This Row],[La descripción del como es:]]="Confiable",15,0)</f>
        <v>15</v>
      </c>
      <c r="Y130" s="524">
        <f>IF(Tabla46[[#This Row],[Las desviaciones se:]]="Se investigan y resuelven oportunamente",15,0)</f>
        <v>15</v>
      </c>
      <c r="Z130" s="525">
        <f>IF(Tabla46[[#This Row],[La evidencia es:]]="Completa",10,IF(Tabla46[[#This Row],[La evidencia es:]]="Incompleta",5,0))</f>
        <v>10</v>
      </c>
      <c r="AA130" s="526">
        <f>SUM(Tabla46[[#This Row],[CALF.RESPONSABLE]:[CALF.EVID]])</f>
        <v>55</v>
      </c>
      <c r="AB130" s="525" t="str">
        <f>IF(ISTEXT(Tabla46[[#This Row],[VALOR EVALUACION DISENO]]),"",IF(Tabla46[[#This Row],[VALOR EVALUACION DISENO]]&gt;96,DATOS!$AV$21,IF(Tabla46[[#This Row],[VALOR EVALUACION DISENO]]&gt;=86,DATOS!$AV$22,DATOS!$AV$23)))</f>
        <v>DÉBIL</v>
      </c>
      <c r="AC130" s="486" t="s">
        <v>1708</v>
      </c>
      <c r="AD130" s="525" t="str">
        <f>IFERROR(VLOOKUP(Tabla46[[#This Row],[% DE CUMPLIMIENTO DE LA EJECUCION DEL CONTROL]],DATOS!$AS$38:$AT$40,2,0),"")</f>
        <v>FUERTE</v>
      </c>
      <c r="AE130" s="525">
        <f>IF(Tabla46[[#This Row],[RESULTADO EVALUACIÓN DEL DISEÑO DEL CONTROL]]="","",SUMIFS(DATOS!$AT$49:$AT$57,DATOS!$AR$49:$AR$57,Tabla46[[#This Row],[RESULTADO EVALUACIÓN DEL DISEÑO DEL CONTROL]],DATOS!$AS$49:$AS$57,Tabla46[[#This Row],[RESULTADO EVALUACION DE LA EJECUCION]]))</f>
        <v>0</v>
      </c>
    </row>
    <row r="131" spans="1:31" s="486" customFormat="1" ht="38.25" x14ac:dyDescent="0.2">
      <c r="A131" s="514"/>
      <c r="B131" s="515"/>
      <c r="C131" s="515"/>
      <c r="D131" s="516"/>
      <c r="E131" s="517"/>
      <c r="F131" s="519"/>
      <c r="G131" s="520" t="str">
        <f>IFERROR(VLOOKUP(Tabla46[[#This Row],[ID RIESGO]],'1. IDENTIFICACION DEL RIESGO'!$AB$29:$AL$137,11,0),"")</f>
        <v/>
      </c>
      <c r="I131" s="518"/>
      <c r="J131" s="518" t="s">
        <v>1706</v>
      </c>
      <c r="K131" s="518"/>
      <c r="L131" s="529"/>
      <c r="M131" s="518" t="s">
        <v>1697</v>
      </c>
      <c r="N131" s="522"/>
      <c r="O131" s="522" t="s">
        <v>1764</v>
      </c>
      <c r="P131" s="522"/>
      <c r="Q131" s="522" t="s">
        <v>1769</v>
      </c>
      <c r="R131" s="518"/>
      <c r="S131" s="522" t="s">
        <v>1701</v>
      </c>
      <c r="T131" s="523" t="str">
        <f>IF(Tabla46[[#This Row],[ID RIESGO]]="","",IF(Tabla46[[#This Row],[RESPONSABLE DEL CONTROL (CARGO)]]="",0,15))</f>
        <v/>
      </c>
      <c r="U131" s="524" t="str">
        <f>IF(Tabla46[[#This Row],[ID RIESGO]]="","",IF(Tabla46[[#This Row],[SEGREGACIÓN Y AUTORIDAD DEL RESPONSABLE DEL CONTROL]]="Inadecuado",0,15))</f>
        <v/>
      </c>
      <c r="V131" s="524" t="str">
        <f>IF(Tabla46[[#This Row],[ID RIESGO]]="","",IF(Tabla46[[#This Row],[PERIODICIDAD]]="No Establecida",0,15))</f>
        <v/>
      </c>
      <c r="W131" s="524">
        <f>IF(Tabla46[[#This Row],[Tipo de Propósito]]="Prevenir",15,IF(Tabla46[[#This Row],[Tipo de Propósito]]="Detectar",10,0))</f>
        <v>15</v>
      </c>
      <c r="X131" s="524">
        <f>IF(Tabla46[[#This Row],[La descripción del como es:]]="Confiable",15,0)</f>
        <v>15</v>
      </c>
      <c r="Y131" s="524">
        <f>IF(Tabla46[[#This Row],[Las desviaciones se:]]="Se investigan y resuelven oportunamente",15,0)</f>
        <v>15</v>
      </c>
      <c r="Z131" s="525">
        <f>IF(Tabla46[[#This Row],[La evidencia es:]]="Completa",10,IF(Tabla46[[#This Row],[La evidencia es:]]="Incompleta",5,0))</f>
        <v>10</v>
      </c>
      <c r="AA131" s="526">
        <f>SUM(Tabla46[[#This Row],[CALF.RESPONSABLE]:[CALF.EVID]])</f>
        <v>55</v>
      </c>
      <c r="AB131" s="525" t="str">
        <f>IF(ISTEXT(Tabla46[[#This Row],[VALOR EVALUACION DISENO]]),"",IF(Tabla46[[#This Row],[VALOR EVALUACION DISENO]]&gt;96,DATOS!$AV$21,IF(Tabla46[[#This Row],[VALOR EVALUACION DISENO]]&gt;=86,DATOS!$AV$22,DATOS!$AV$23)))</f>
        <v>DÉBIL</v>
      </c>
      <c r="AC131" s="486" t="s">
        <v>1708</v>
      </c>
      <c r="AD131" s="525" t="str">
        <f>IFERROR(VLOOKUP(Tabla46[[#This Row],[% DE CUMPLIMIENTO DE LA EJECUCION DEL CONTROL]],DATOS!$AS$38:$AT$40,2,0),"")</f>
        <v>FUERTE</v>
      </c>
      <c r="AE131" s="525">
        <f>IF(Tabla46[[#This Row],[RESULTADO EVALUACIÓN DEL DISEÑO DEL CONTROL]]="","",SUMIFS(DATOS!$AT$49:$AT$57,DATOS!$AR$49:$AR$57,Tabla46[[#This Row],[RESULTADO EVALUACIÓN DEL DISEÑO DEL CONTROL]],DATOS!$AS$49:$AS$57,Tabla46[[#This Row],[RESULTADO EVALUACION DE LA EJECUCION]]))</f>
        <v>0</v>
      </c>
    </row>
    <row r="132" spans="1:31" s="486" customFormat="1" ht="38.25" x14ac:dyDescent="0.2">
      <c r="A132" s="514"/>
      <c r="B132" s="515"/>
      <c r="C132" s="515"/>
      <c r="D132" s="516"/>
      <c r="E132" s="517"/>
      <c r="F132" s="519"/>
      <c r="G132" s="520" t="str">
        <f>IFERROR(VLOOKUP(Tabla46[[#This Row],[ID RIESGO]],'1. IDENTIFICACION DEL RIESGO'!$AB$29:$AL$137,11,0),"")</f>
        <v/>
      </c>
      <c r="I132" s="518"/>
      <c r="J132" s="518" t="s">
        <v>1706</v>
      </c>
      <c r="K132" s="518"/>
      <c r="L132" s="529"/>
      <c r="M132" s="518" t="s">
        <v>1697</v>
      </c>
      <c r="N132" s="522"/>
      <c r="O132" s="522" t="s">
        <v>1764</v>
      </c>
      <c r="P132" s="522"/>
      <c r="Q132" s="522" t="s">
        <v>1769</v>
      </c>
      <c r="R132" s="518"/>
      <c r="S132" s="522" t="s">
        <v>1701</v>
      </c>
      <c r="T132" s="523" t="str">
        <f>IF(Tabla46[[#This Row],[ID RIESGO]]="","",IF(Tabla46[[#This Row],[RESPONSABLE DEL CONTROL (CARGO)]]="",0,15))</f>
        <v/>
      </c>
      <c r="U132" s="524" t="str">
        <f>IF(Tabla46[[#This Row],[ID RIESGO]]="","",IF(Tabla46[[#This Row],[SEGREGACIÓN Y AUTORIDAD DEL RESPONSABLE DEL CONTROL]]="Inadecuado",0,15))</f>
        <v/>
      </c>
      <c r="V132" s="524" t="str">
        <f>IF(Tabla46[[#This Row],[ID RIESGO]]="","",IF(Tabla46[[#This Row],[PERIODICIDAD]]="No Establecida",0,15))</f>
        <v/>
      </c>
      <c r="W132" s="524">
        <f>IF(Tabla46[[#This Row],[Tipo de Propósito]]="Prevenir",15,IF(Tabla46[[#This Row],[Tipo de Propósito]]="Detectar",10,0))</f>
        <v>15</v>
      </c>
      <c r="X132" s="524">
        <f>IF(Tabla46[[#This Row],[La descripción del como es:]]="Confiable",15,0)</f>
        <v>15</v>
      </c>
      <c r="Y132" s="524">
        <f>IF(Tabla46[[#This Row],[Las desviaciones se:]]="Se investigan y resuelven oportunamente",15,0)</f>
        <v>15</v>
      </c>
      <c r="Z132" s="525">
        <f>IF(Tabla46[[#This Row],[La evidencia es:]]="Completa",10,IF(Tabla46[[#This Row],[La evidencia es:]]="Incompleta",5,0))</f>
        <v>10</v>
      </c>
      <c r="AA132" s="526">
        <f>SUM(Tabla46[[#This Row],[CALF.RESPONSABLE]:[CALF.EVID]])</f>
        <v>55</v>
      </c>
      <c r="AB132" s="525" t="str">
        <f>IF(ISTEXT(Tabla46[[#This Row],[VALOR EVALUACION DISENO]]),"",IF(Tabla46[[#This Row],[VALOR EVALUACION DISENO]]&gt;96,DATOS!$AV$21,IF(Tabla46[[#This Row],[VALOR EVALUACION DISENO]]&gt;=86,DATOS!$AV$22,DATOS!$AV$23)))</f>
        <v>DÉBIL</v>
      </c>
      <c r="AC132" s="486" t="s">
        <v>1708</v>
      </c>
      <c r="AD132" s="525" t="str">
        <f>IFERROR(VLOOKUP(Tabla46[[#This Row],[% DE CUMPLIMIENTO DE LA EJECUCION DEL CONTROL]],DATOS!$AS$38:$AT$40,2,0),"")</f>
        <v>FUERTE</v>
      </c>
      <c r="AE132" s="525">
        <f>IF(Tabla46[[#This Row],[RESULTADO EVALUACIÓN DEL DISEÑO DEL CONTROL]]="","",SUMIFS(DATOS!$AT$49:$AT$57,DATOS!$AR$49:$AR$57,Tabla46[[#This Row],[RESULTADO EVALUACIÓN DEL DISEÑO DEL CONTROL]],DATOS!$AS$49:$AS$57,Tabla46[[#This Row],[RESULTADO EVALUACION DE LA EJECUCION]]))</f>
        <v>0</v>
      </c>
    </row>
    <row r="133" spans="1:31" s="486" customFormat="1" ht="38.25" x14ac:dyDescent="0.2">
      <c r="A133" s="514"/>
      <c r="B133" s="515"/>
      <c r="C133" s="515"/>
      <c r="D133" s="516"/>
      <c r="E133" s="517"/>
      <c r="F133" s="519"/>
      <c r="G133" s="520" t="str">
        <f>IFERROR(VLOOKUP(Tabla46[[#This Row],[ID RIESGO]],'1. IDENTIFICACION DEL RIESGO'!$AB$29:$AL$137,11,0),"")</f>
        <v/>
      </c>
      <c r="I133" s="518"/>
      <c r="J133" s="518" t="s">
        <v>1706</v>
      </c>
      <c r="K133" s="518"/>
      <c r="L133" s="529"/>
      <c r="M133" s="518" t="s">
        <v>1697</v>
      </c>
      <c r="N133" s="522"/>
      <c r="O133" s="522" t="s">
        <v>1764</v>
      </c>
      <c r="P133" s="522"/>
      <c r="Q133" s="522" t="s">
        <v>1769</v>
      </c>
      <c r="R133" s="518"/>
      <c r="S133" s="522" t="s">
        <v>1701</v>
      </c>
      <c r="T133" s="523" t="str">
        <f>IF(Tabla46[[#This Row],[ID RIESGO]]="","",IF(Tabla46[[#This Row],[RESPONSABLE DEL CONTROL (CARGO)]]="",0,15))</f>
        <v/>
      </c>
      <c r="U133" s="524" t="str">
        <f>IF(Tabla46[[#This Row],[ID RIESGO]]="","",IF(Tabla46[[#This Row],[SEGREGACIÓN Y AUTORIDAD DEL RESPONSABLE DEL CONTROL]]="Inadecuado",0,15))</f>
        <v/>
      </c>
      <c r="V133" s="524" t="str">
        <f>IF(Tabla46[[#This Row],[ID RIESGO]]="","",IF(Tabla46[[#This Row],[PERIODICIDAD]]="No Establecida",0,15))</f>
        <v/>
      </c>
      <c r="W133" s="524">
        <f>IF(Tabla46[[#This Row],[Tipo de Propósito]]="Prevenir",15,IF(Tabla46[[#This Row],[Tipo de Propósito]]="Detectar",10,0))</f>
        <v>15</v>
      </c>
      <c r="X133" s="524">
        <f>IF(Tabla46[[#This Row],[La descripción del como es:]]="Confiable",15,0)</f>
        <v>15</v>
      </c>
      <c r="Y133" s="524">
        <f>IF(Tabla46[[#This Row],[Las desviaciones se:]]="Se investigan y resuelven oportunamente",15,0)</f>
        <v>15</v>
      </c>
      <c r="Z133" s="525">
        <f>IF(Tabla46[[#This Row],[La evidencia es:]]="Completa",10,IF(Tabla46[[#This Row],[La evidencia es:]]="Incompleta",5,0))</f>
        <v>10</v>
      </c>
      <c r="AA133" s="526">
        <f>SUM(Tabla46[[#This Row],[CALF.RESPONSABLE]:[CALF.EVID]])</f>
        <v>55</v>
      </c>
      <c r="AB133" s="525" t="str">
        <f>IF(ISTEXT(Tabla46[[#This Row],[VALOR EVALUACION DISENO]]),"",IF(Tabla46[[#This Row],[VALOR EVALUACION DISENO]]&gt;96,DATOS!$AV$21,IF(Tabla46[[#This Row],[VALOR EVALUACION DISENO]]&gt;=86,DATOS!$AV$22,DATOS!$AV$23)))</f>
        <v>DÉBIL</v>
      </c>
      <c r="AC133" s="486" t="s">
        <v>1708</v>
      </c>
      <c r="AD133" s="525" t="str">
        <f>IFERROR(VLOOKUP(Tabla46[[#This Row],[% DE CUMPLIMIENTO DE LA EJECUCION DEL CONTROL]],DATOS!$AS$38:$AT$40,2,0),"")</f>
        <v>FUERTE</v>
      </c>
      <c r="AE133" s="525">
        <f>IF(Tabla46[[#This Row],[RESULTADO EVALUACIÓN DEL DISEÑO DEL CONTROL]]="","",SUMIFS(DATOS!$AT$49:$AT$57,DATOS!$AR$49:$AR$57,Tabla46[[#This Row],[RESULTADO EVALUACIÓN DEL DISEÑO DEL CONTROL]],DATOS!$AS$49:$AS$57,Tabla46[[#This Row],[RESULTADO EVALUACION DE LA EJECUCION]]))</f>
        <v>0</v>
      </c>
    </row>
    <row r="134" spans="1:31" s="486" customFormat="1" ht="38.25" x14ac:dyDescent="0.2">
      <c r="A134" s="514"/>
      <c r="B134" s="515"/>
      <c r="C134" s="515"/>
      <c r="D134" s="516"/>
      <c r="E134" s="517"/>
      <c r="F134" s="519"/>
      <c r="G134" s="520" t="str">
        <f>IFERROR(VLOOKUP(Tabla46[[#This Row],[ID RIESGO]],'1. IDENTIFICACION DEL RIESGO'!$AB$29:$AL$137,11,0),"")</f>
        <v/>
      </c>
      <c r="I134" s="518"/>
      <c r="J134" s="518" t="s">
        <v>1706</v>
      </c>
      <c r="K134" s="518"/>
      <c r="L134" s="529"/>
      <c r="M134" s="518" t="s">
        <v>1697</v>
      </c>
      <c r="N134" s="522"/>
      <c r="O134" s="522" t="s">
        <v>1764</v>
      </c>
      <c r="P134" s="522"/>
      <c r="Q134" s="522" t="s">
        <v>1769</v>
      </c>
      <c r="R134" s="518"/>
      <c r="S134" s="522" t="s">
        <v>1701</v>
      </c>
      <c r="T134" s="523" t="str">
        <f>IF(Tabla46[[#This Row],[ID RIESGO]]="","",IF(Tabla46[[#This Row],[RESPONSABLE DEL CONTROL (CARGO)]]="",0,15))</f>
        <v/>
      </c>
      <c r="U134" s="524" t="str">
        <f>IF(Tabla46[[#This Row],[ID RIESGO]]="","",IF(Tabla46[[#This Row],[SEGREGACIÓN Y AUTORIDAD DEL RESPONSABLE DEL CONTROL]]="Inadecuado",0,15))</f>
        <v/>
      </c>
      <c r="V134" s="524" t="str">
        <f>IF(Tabla46[[#This Row],[ID RIESGO]]="","",IF(Tabla46[[#This Row],[PERIODICIDAD]]="No Establecida",0,15))</f>
        <v/>
      </c>
      <c r="W134" s="524">
        <f>IF(Tabla46[[#This Row],[Tipo de Propósito]]="Prevenir",15,IF(Tabla46[[#This Row],[Tipo de Propósito]]="Detectar",10,0))</f>
        <v>15</v>
      </c>
      <c r="X134" s="524">
        <f>IF(Tabla46[[#This Row],[La descripción del como es:]]="Confiable",15,0)</f>
        <v>15</v>
      </c>
      <c r="Y134" s="524">
        <f>IF(Tabla46[[#This Row],[Las desviaciones se:]]="Se investigan y resuelven oportunamente",15,0)</f>
        <v>15</v>
      </c>
      <c r="Z134" s="525">
        <f>IF(Tabla46[[#This Row],[La evidencia es:]]="Completa",10,IF(Tabla46[[#This Row],[La evidencia es:]]="Incompleta",5,0))</f>
        <v>10</v>
      </c>
      <c r="AA134" s="526">
        <f>SUM(Tabla46[[#This Row],[CALF.RESPONSABLE]:[CALF.EVID]])</f>
        <v>55</v>
      </c>
      <c r="AB134" s="525" t="str">
        <f>IF(ISTEXT(Tabla46[[#This Row],[VALOR EVALUACION DISENO]]),"",IF(Tabla46[[#This Row],[VALOR EVALUACION DISENO]]&gt;96,DATOS!$AV$21,IF(Tabla46[[#This Row],[VALOR EVALUACION DISENO]]&gt;=86,DATOS!$AV$22,DATOS!$AV$23)))</f>
        <v>DÉBIL</v>
      </c>
      <c r="AC134" s="486" t="s">
        <v>1708</v>
      </c>
      <c r="AD134" s="525" t="str">
        <f>IFERROR(VLOOKUP(Tabla46[[#This Row],[% DE CUMPLIMIENTO DE LA EJECUCION DEL CONTROL]],DATOS!$AS$38:$AT$40,2,0),"")</f>
        <v>FUERTE</v>
      </c>
      <c r="AE134" s="525">
        <f>IF(Tabla46[[#This Row],[RESULTADO EVALUACIÓN DEL DISEÑO DEL CONTROL]]="","",SUMIFS(DATOS!$AT$49:$AT$57,DATOS!$AR$49:$AR$57,Tabla46[[#This Row],[RESULTADO EVALUACIÓN DEL DISEÑO DEL CONTROL]],DATOS!$AS$49:$AS$57,Tabla46[[#This Row],[RESULTADO EVALUACION DE LA EJECUCION]]))</f>
        <v>0</v>
      </c>
    </row>
    <row r="135" spans="1:31" s="486" customFormat="1" ht="38.25" x14ac:dyDescent="0.2">
      <c r="A135" s="514"/>
      <c r="B135" s="515"/>
      <c r="C135" s="515"/>
      <c r="D135" s="516"/>
      <c r="E135" s="517"/>
      <c r="F135" s="519"/>
      <c r="G135" s="520" t="str">
        <f>IFERROR(VLOOKUP(Tabla46[[#This Row],[ID RIESGO]],'1. IDENTIFICACION DEL RIESGO'!$AB$29:$AL$137,11,0),"")</f>
        <v/>
      </c>
      <c r="I135" s="518"/>
      <c r="J135" s="518" t="s">
        <v>1706</v>
      </c>
      <c r="K135" s="518"/>
      <c r="L135" s="529"/>
      <c r="M135" s="518" t="s">
        <v>1697</v>
      </c>
      <c r="N135" s="522"/>
      <c r="O135" s="522" t="s">
        <v>1764</v>
      </c>
      <c r="P135" s="522"/>
      <c r="Q135" s="522" t="s">
        <v>1769</v>
      </c>
      <c r="R135" s="518"/>
      <c r="S135" s="522" t="s">
        <v>1701</v>
      </c>
      <c r="T135" s="523" t="str">
        <f>IF(Tabla46[[#This Row],[ID RIESGO]]="","",IF(Tabla46[[#This Row],[RESPONSABLE DEL CONTROL (CARGO)]]="",0,15))</f>
        <v/>
      </c>
      <c r="U135" s="524" t="str">
        <f>IF(Tabla46[[#This Row],[ID RIESGO]]="","",IF(Tabla46[[#This Row],[SEGREGACIÓN Y AUTORIDAD DEL RESPONSABLE DEL CONTROL]]="Inadecuado",0,15))</f>
        <v/>
      </c>
      <c r="V135" s="524" t="str">
        <f>IF(Tabla46[[#This Row],[ID RIESGO]]="","",IF(Tabla46[[#This Row],[PERIODICIDAD]]="No Establecida",0,15))</f>
        <v/>
      </c>
      <c r="W135" s="524">
        <f>IF(Tabla46[[#This Row],[Tipo de Propósito]]="Prevenir",15,IF(Tabla46[[#This Row],[Tipo de Propósito]]="Detectar",10,0))</f>
        <v>15</v>
      </c>
      <c r="X135" s="524">
        <f>IF(Tabla46[[#This Row],[La descripción del como es:]]="Confiable",15,0)</f>
        <v>15</v>
      </c>
      <c r="Y135" s="524">
        <f>IF(Tabla46[[#This Row],[Las desviaciones se:]]="Se investigan y resuelven oportunamente",15,0)</f>
        <v>15</v>
      </c>
      <c r="Z135" s="525">
        <f>IF(Tabla46[[#This Row],[La evidencia es:]]="Completa",10,IF(Tabla46[[#This Row],[La evidencia es:]]="Incompleta",5,0))</f>
        <v>10</v>
      </c>
      <c r="AA135" s="526">
        <f>SUM(Tabla46[[#This Row],[CALF.RESPONSABLE]:[CALF.EVID]])</f>
        <v>55</v>
      </c>
      <c r="AB135" s="525" t="str">
        <f>IF(ISTEXT(Tabla46[[#This Row],[VALOR EVALUACION DISENO]]),"",IF(Tabla46[[#This Row],[VALOR EVALUACION DISENO]]&gt;96,DATOS!$AV$21,IF(Tabla46[[#This Row],[VALOR EVALUACION DISENO]]&gt;=86,DATOS!$AV$22,DATOS!$AV$23)))</f>
        <v>DÉBIL</v>
      </c>
      <c r="AC135" s="486" t="s">
        <v>1708</v>
      </c>
      <c r="AD135" s="525" t="str">
        <f>IFERROR(VLOOKUP(Tabla46[[#This Row],[% DE CUMPLIMIENTO DE LA EJECUCION DEL CONTROL]],DATOS!$AS$38:$AT$40,2,0),"")</f>
        <v>FUERTE</v>
      </c>
      <c r="AE135" s="525">
        <f>IF(Tabla46[[#This Row],[RESULTADO EVALUACIÓN DEL DISEÑO DEL CONTROL]]="","",SUMIFS(DATOS!$AT$49:$AT$57,DATOS!$AR$49:$AR$57,Tabla46[[#This Row],[RESULTADO EVALUACIÓN DEL DISEÑO DEL CONTROL]],DATOS!$AS$49:$AS$57,Tabla46[[#This Row],[RESULTADO EVALUACION DE LA EJECUCION]]))</f>
        <v>0</v>
      </c>
    </row>
    <row r="136" spans="1:31" s="486" customFormat="1" ht="38.25" x14ac:dyDescent="0.2">
      <c r="A136" s="514"/>
      <c r="B136" s="515"/>
      <c r="C136" s="515"/>
      <c r="D136" s="516"/>
      <c r="E136" s="517"/>
      <c r="F136" s="519"/>
      <c r="G136" s="520" t="str">
        <f>IFERROR(VLOOKUP(Tabla46[[#This Row],[ID RIESGO]],'1. IDENTIFICACION DEL RIESGO'!$AB$29:$AL$137,11,0),"")</f>
        <v/>
      </c>
      <c r="I136" s="518"/>
      <c r="J136" s="518" t="s">
        <v>1706</v>
      </c>
      <c r="K136" s="518"/>
      <c r="L136" s="529"/>
      <c r="M136" s="518" t="s">
        <v>1697</v>
      </c>
      <c r="N136" s="522"/>
      <c r="O136" s="522" t="s">
        <v>1764</v>
      </c>
      <c r="P136" s="522"/>
      <c r="Q136" s="522" t="s">
        <v>1769</v>
      </c>
      <c r="R136" s="518"/>
      <c r="S136" s="522" t="s">
        <v>1701</v>
      </c>
      <c r="T136" s="523" t="str">
        <f>IF(Tabla46[[#This Row],[ID RIESGO]]="","",IF(Tabla46[[#This Row],[RESPONSABLE DEL CONTROL (CARGO)]]="",0,15))</f>
        <v/>
      </c>
      <c r="U136" s="524" t="str">
        <f>IF(Tabla46[[#This Row],[ID RIESGO]]="","",IF(Tabla46[[#This Row],[SEGREGACIÓN Y AUTORIDAD DEL RESPONSABLE DEL CONTROL]]="Inadecuado",0,15))</f>
        <v/>
      </c>
      <c r="V136" s="524" t="str">
        <f>IF(Tabla46[[#This Row],[ID RIESGO]]="","",IF(Tabla46[[#This Row],[PERIODICIDAD]]="No Establecida",0,15))</f>
        <v/>
      </c>
      <c r="W136" s="524">
        <f>IF(Tabla46[[#This Row],[Tipo de Propósito]]="Prevenir",15,IF(Tabla46[[#This Row],[Tipo de Propósito]]="Detectar",10,0))</f>
        <v>15</v>
      </c>
      <c r="X136" s="524">
        <f>IF(Tabla46[[#This Row],[La descripción del como es:]]="Confiable",15,0)</f>
        <v>15</v>
      </c>
      <c r="Y136" s="524">
        <f>IF(Tabla46[[#This Row],[Las desviaciones se:]]="Se investigan y resuelven oportunamente",15,0)</f>
        <v>15</v>
      </c>
      <c r="Z136" s="525">
        <f>IF(Tabla46[[#This Row],[La evidencia es:]]="Completa",10,IF(Tabla46[[#This Row],[La evidencia es:]]="Incompleta",5,0))</f>
        <v>10</v>
      </c>
      <c r="AA136" s="526">
        <f>SUM(Tabla46[[#This Row],[CALF.RESPONSABLE]:[CALF.EVID]])</f>
        <v>55</v>
      </c>
      <c r="AB136" s="525" t="str">
        <f>IF(ISTEXT(Tabla46[[#This Row],[VALOR EVALUACION DISENO]]),"",IF(Tabla46[[#This Row],[VALOR EVALUACION DISENO]]&gt;96,DATOS!$AV$21,IF(Tabla46[[#This Row],[VALOR EVALUACION DISENO]]&gt;=86,DATOS!$AV$22,DATOS!$AV$23)))</f>
        <v>DÉBIL</v>
      </c>
      <c r="AC136" s="486" t="s">
        <v>1708</v>
      </c>
      <c r="AD136" s="525" t="str">
        <f>IFERROR(VLOOKUP(Tabla46[[#This Row],[% DE CUMPLIMIENTO DE LA EJECUCION DEL CONTROL]],DATOS!$AS$38:$AT$40,2,0),"")</f>
        <v>FUERTE</v>
      </c>
      <c r="AE136" s="525">
        <f>IF(Tabla46[[#This Row],[RESULTADO EVALUACIÓN DEL DISEÑO DEL CONTROL]]="","",SUMIFS(DATOS!$AT$49:$AT$57,DATOS!$AR$49:$AR$57,Tabla46[[#This Row],[RESULTADO EVALUACIÓN DEL DISEÑO DEL CONTROL]],DATOS!$AS$49:$AS$57,Tabla46[[#This Row],[RESULTADO EVALUACION DE LA EJECUCION]]))</f>
        <v>0</v>
      </c>
    </row>
    <row r="137" spans="1:31" s="486" customFormat="1" ht="38.25" x14ac:dyDescent="0.2">
      <c r="A137" s="514"/>
      <c r="B137" s="515"/>
      <c r="C137" s="515"/>
      <c r="D137" s="516"/>
      <c r="E137" s="517"/>
      <c r="F137" s="519"/>
      <c r="G137" s="520" t="str">
        <f>IFERROR(VLOOKUP(Tabla46[[#This Row],[ID RIESGO]],'1. IDENTIFICACION DEL RIESGO'!$AB$29:$AL$137,11,0),"")</f>
        <v/>
      </c>
      <c r="I137" s="518"/>
      <c r="J137" s="518" t="s">
        <v>1706</v>
      </c>
      <c r="K137" s="518"/>
      <c r="L137" s="529"/>
      <c r="M137" s="518" t="s">
        <v>1697</v>
      </c>
      <c r="N137" s="522"/>
      <c r="O137" s="522" t="s">
        <v>1764</v>
      </c>
      <c r="P137" s="522"/>
      <c r="Q137" s="522" t="s">
        <v>1769</v>
      </c>
      <c r="R137" s="518"/>
      <c r="S137" s="522" t="s">
        <v>1701</v>
      </c>
      <c r="T137" s="523" t="str">
        <f>IF(Tabla46[[#This Row],[ID RIESGO]]="","",IF(Tabla46[[#This Row],[RESPONSABLE DEL CONTROL (CARGO)]]="",0,15))</f>
        <v/>
      </c>
      <c r="U137" s="524" t="str">
        <f>IF(Tabla46[[#This Row],[ID RIESGO]]="","",IF(Tabla46[[#This Row],[SEGREGACIÓN Y AUTORIDAD DEL RESPONSABLE DEL CONTROL]]="Inadecuado",0,15))</f>
        <v/>
      </c>
      <c r="V137" s="524" t="str">
        <f>IF(Tabla46[[#This Row],[ID RIESGO]]="","",IF(Tabla46[[#This Row],[PERIODICIDAD]]="No Establecida",0,15))</f>
        <v/>
      </c>
      <c r="W137" s="524">
        <f>IF(Tabla46[[#This Row],[Tipo de Propósito]]="Prevenir",15,IF(Tabla46[[#This Row],[Tipo de Propósito]]="Detectar",10,0))</f>
        <v>15</v>
      </c>
      <c r="X137" s="524">
        <f>IF(Tabla46[[#This Row],[La descripción del como es:]]="Confiable",15,0)</f>
        <v>15</v>
      </c>
      <c r="Y137" s="524">
        <f>IF(Tabla46[[#This Row],[Las desviaciones se:]]="Se investigan y resuelven oportunamente",15,0)</f>
        <v>15</v>
      </c>
      <c r="Z137" s="525">
        <f>IF(Tabla46[[#This Row],[La evidencia es:]]="Completa",10,IF(Tabla46[[#This Row],[La evidencia es:]]="Incompleta",5,0))</f>
        <v>10</v>
      </c>
      <c r="AA137" s="526">
        <f>SUM(Tabla46[[#This Row],[CALF.RESPONSABLE]:[CALF.EVID]])</f>
        <v>55</v>
      </c>
      <c r="AB137" s="525" t="str">
        <f>IF(ISTEXT(Tabla46[[#This Row],[VALOR EVALUACION DISENO]]),"",IF(Tabla46[[#This Row],[VALOR EVALUACION DISENO]]&gt;96,DATOS!$AV$21,IF(Tabla46[[#This Row],[VALOR EVALUACION DISENO]]&gt;=86,DATOS!$AV$22,DATOS!$AV$23)))</f>
        <v>DÉBIL</v>
      </c>
      <c r="AC137" s="486" t="s">
        <v>1708</v>
      </c>
      <c r="AD137" s="525" t="str">
        <f>IFERROR(VLOOKUP(Tabla46[[#This Row],[% DE CUMPLIMIENTO DE LA EJECUCION DEL CONTROL]],DATOS!$AS$38:$AT$40,2,0),"")</f>
        <v>FUERTE</v>
      </c>
      <c r="AE137" s="525">
        <f>IF(Tabla46[[#This Row],[RESULTADO EVALUACIÓN DEL DISEÑO DEL CONTROL]]="","",SUMIFS(DATOS!$AT$49:$AT$57,DATOS!$AR$49:$AR$57,Tabla46[[#This Row],[RESULTADO EVALUACIÓN DEL DISEÑO DEL CONTROL]],DATOS!$AS$49:$AS$57,Tabla46[[#This Row],[RESULTADO EVALUACION DE LA EJECUCION]]))</f>
        <v>0</v>
      </c>
    </row>
    <row r="138" spans="1:31" s="486" customFormat="1" ht="38.25" x14ac:dyDescent="0.2">
      <c r="A138" s="514"/>
      <c r="B138" s="515"/>
      <c r="C138" s="515"/>
      <c r="D138" s="516"/>
      <c r="E138" s="517"/>
      <c r="F138" s="519"/>
      <c r="G138" s="520" t="str">
        <f>IFERROR(VLOOKUP(Tabla46[[#This Row],[ID RIESGO]],'1. IDENTIFICACION DEL RIESGO'!$AB$29:$AL$137,11,0),"")</f>
        <v/>
      </c>
      <c r="I138" s="518"/>
      <c r="J138" s="518" t="s">
        <v>1706</v>
      </c>
      <c r="K138" s="518"/>
      <c r="L138" s="529"/>
      <c r="M138" s="518" t="s">
        <v>1697</v>
      </c>
      <c r="N138" s="522"/>
      <c r="O138" s="522" t="s">
        <v>1764</v>
      </c>
      <c r="P138" s="522"/>
      <c r="Q138" s="522" t="s">
        <v>1769</v>
      </c>
      <c r="R138" s="518"/>
      <c r="S138" s="522" t="s">
        <v>1701</v>
      </c>
      <c r="T138" s="523" t="str">
        <f>IF(Tabla46[[#This Row],[ID RIESGO]]="","",IF(Tabla46[[#This Row],[RESPONSABLE DEL CONTROL (CARGO)]]="",0,15))</f>
        <v/>
      </c>
      <c r="U138" s="524" t="str">
        <f>IF(Tabla46[[#This Row],[ID RIESGO]]="","",IF(Tabla46[[#This Row],[SEGREGACIÓN Y AUTORIDAD DEL RESPONSABLE DEL CONTROL]]="Inadecuado",0,15))</f>
        <v/>
      </c>
      <c r="V138" s="524" t="str">
        <f>IF(Tabla46[[#This Row],[ID RIESGO]]="","",IF(Tabla46[[#This Row],[PERIODICIDAD]]="No Establecida",0,15))</f>
        <v/>
      </c>
      <c r="W138" s="524">
        <f>IF(Tabla46[[#This Row],[Tipo de Propósito]]="Prevenir",15,IF(Tabla46[[#This Row],[Tipo de Propósito]]="Detectar",10,0))</f>
        <v>15</v>
      </c>
      <c r="X138" s="524">
        <f>IF(Tabla46[[#This Row],[La descripción del como es:]]="Confiable",15,0)</f>
        <v>15</v>
      </c>
      <c r="Y138" s="524">
        <f>IF(Tabla46[[#This Row],[Las desviaciones se:]]="Se investigan y resuelven oportunamente",15,0)</f>
        <v>15</v>
      </c>
      <c r="Z138" s="525">
        <f>IF(Tabla46[[#This Row],[La evidencia es:]]="Completa",10,IF(Tabla46[[#This Row],[La evidencia es:]]="Incompleta",5,0))</f>
        <v>10</v>
      </c>
      <c r="AA138" s="526">
        <f>SUM(Tabla46[[#This Row],[CALF.RESPONSABLE]:[CALF.EVID]])</f>
        <v>55</v>
      </c>
      <c r="AB138" s="525" t="str">
        <f>IF(ISTEXT(Tabla46[[#This Row],[VALOR EVALUACION DISENO]]),"",IF(Tabla46[[#This Row],[VALOR EVALUACION DISENO]]&gt;96,DATOS!$AV$21,IF(Tabla46[[#This Row],[VALOR EVALUACION DISENO]]&gt;=86,DATOS!$AV$22,DATOS!$AV$23)))</f>
        <v>DÉBIL</v>
      </c>
      <c r="AC138" s="486" t="s">
        <v>1708</v>
      </c>
      <c r="AD138" s="525" t="str">
        <f>IFERROR(VLOOKUP(Tabla46[[#This Row],[% DE CUMPLIMIENTO DE LA EJECUCION DEL CONTROL]],DATOS!$AS$38:$AT$40,2,0),"")</f>
        <v>FUERTE</v>
      </c>
      <c r="AE138" s="525">
        <f>IF(Tabla46[[#This Row],[RESULTADO EVALUACIÓN DEL DISEÑO DEL CONTROL]]="","",SUMIFS(DATOS!$AT$49:$AT$57,DATOS!$AR$49:$AR$57,Tabla46[[#This Row],[RESULTADO EVALUACIÓN DEL DISEÑO DEL CONTROL]],DATOS!$AS$49:$AS$57,Tabla46[[#This Row],[RESULTADO EVALUACION DE LA EJECUCION]]))</f>
        <v>0</v>
      </c>
    </row>
    <row r="139" spans="1:31" s="486" customFormat="1" ht="38.25" x14ac:dyDescent="0.2">
      <c r="A139" s="514"/>
      <c r="B139" s="515"/>
      <c r="C139" s="515"/>
      <c r="D139" s="516"/>
      <c r="E139" s="517"/>
      <c r="F139" s="519"/>
      <c r="G139" s="520" t="str">
        <f>IFERROR(VLOOKUP(Tabla46[[#This Row],[ID RIESGO]],'1. IDENTIFICACION DEL RIESGO'!$AB$29:$AL$137,11,0),"")</f>
        <v/>
      </c>
      <c r="I139" s="518"/>
      <c r="J139" s="518" t="s">
        <v>1706</v>
      </c>
      <c r="K139" s="518"/>
      <c r="L139" s="529"/>
      <c r="M139" s="518" t="s">
        <v>1697</v>
      </c>
      <c r="N139" s="522"/>
      <c r="O139" s="522" t="s">
        <v>1764</v>
      </c>
      <c r="P139" s="522"/>
      <c r="Q139" s="522" t="s">
        <v>1769</v>
      </c>
      <c r="R139" s="518"/>
      <c r="S139" s="522" t="s">
        <v>1701</v>
      </c>
      <c r="T139" s="523" t="str">
        <f>IF(Tabla46[[#This Row],[ID RIESGO]]="","",IF(Tabla46[[#This Row],[RESPONSABLE DEL CONTROL (CARGO)]]="",0,15))</f>
        <v/>
      </c>
      <c r="U139" s="524" t="str">
        <f>IF(Tabla46[[#This Row],[ID RIESGO]]="","",IF(Tabla46[[#This Row],[SEGREGACIÓN Y AUTORIDAD DEL RESPONSABLE DEL CONTROL]]="Inadecuado",0,15))</f>
        <v/>
      </c>
      <c r="V139" s="524" t="str">
        <f>IF(Tabla46[[#This Row],[ID RIESGO]]="","",IF(Tabla46[[#This Row],[PERIODICIDAD]]="No Establecida",0,15))</f>
        <v/>
      </c>
      <c r="W139" s="524">
        <f>IF(Tabla46[[#This Row],[Tipo de Propósito]]="Prevenir",15,IF(Tabla46[[#This Row],[Tipo de Propósito]]="Detectar",10,0))</f>
        <v>15</v>
      </c>
      <c r="X139" s="524">
        <f>IF(Tabla46[[#This Row],[La descripción del como es:]]="Confiable",15,0)</f>
        <v>15</v>
      </c>
      <c r="Y139" s="524">
        <f>IF(Tabla46[[#This Row],[Las desviaciones se:]]="Se investigan y resuelven oportunamente",15,0)</f>
        <v>15</v>
      </c>
      <c r="Z139" s="525">
        <f>IF(Tabla46[[#This Row],[La evidencia es:]]="Completa",10,IF(Tabla46[[#This Row],[La evidencia es:]]="Incompleta",5,0))</f>
        <v>10</v>
      </c>
      <c r="AA139" s="526">
        <f>SUM(Tabla46[[#This Row],[CALF.RESPONSABLE]:[CALF.EVID]])</f>
        <v>55</v>
      </c>
      <c r="AB139" s="525" t="str">
        <f>IF(ISTEXT(Tabla46[[#This Row],[VALOR EVALUACION DISENO]]),"",IF(Tabla46[[#This Row],[VALOR EVALUACION DISENO]]&gt;96,DATOS!$AV$21,IF(Tabla46[[#This Row],[VALOR EVALUACION DISENO]]&gt;=86,DATOS!$AV$22,DATOS!$AV$23)))</f>
        <v>DÉBIL</v>
      </c>
      <c r="AC139" s="486" t="s">
        <v>1708</v>
      </c>
      <c r="AD139" s="525" t="str">
        <f>IFERROR(VLOOKUP(Tabla46[[#This Row],[% DE CUMPLIMIENTO DE LA EJECUCION DEL CONTROL]],DATOS!$AS$38:$AT$40,2,0),"")</f>
        <v>FUERTE</v>
      </c>
      <c r="AE139" s="525">
        <f>IF(Tabla46[[#This Row],[RESULTADO EVALUACIÓN DEL DISEÑO DEL CONTROL]]="","",SUMIFS(DATOS!$AT$49:$AT$57,DATOS!$AR$49:$AR$57,Tabla46[[#This Row],[RESULTADO EVALUACIÓN DEL DISEÑO DEL CONTROL]],DATOS!$AS$49:$AS$57,Tabla46[[#This Row],[RESULTADO EVALUACION DE LA EJECUCION]]))</f>
        <v>0</v>
      </c>
    </row>
    <row r="140" spans="1:31" s="486" customFormat="1" ht="38.25" x14ac:dyDescent="0.2">
      <c r="A140" s="514"/>
      <c r="B140" s="515"/>
      <c r="C140" s="515"/>
      <c r="D140" s="516"/>
      <c r="E140" s="517"/>
      <c r="F140" s="519"/>
      <c r="G140" s="520" t="str">
        <f>IFERROR(VLOOKUP(Tabla46[[#This Row],[ID RIESGO]],'1. IDENTIFICACION DEL RIESGO'!$AB$29:$AL$137,11,0),"")</f>
        <v/>
      </c>
      <c r="I140" s="518"/>
      <c r="J140" s="518" t="s">
        <v>1706</v>
      </c>
      <c r="K140" s="518"/>
      <c r="L140" s="529"/>
      <c r="M140" s="518" t="s">
        <v>1697</v>
      </c>
      <c r="N140" s="522"/>
      <c r="O140" s="522" t="s">
        <v>1764</v>
      </c>
      <c r="P140" s="522"/>
      <c r="Q140" s="522" t="s">
        <v>1769</v>
      </c>
      <c r="R140" s="518"/>
      <c r="S140" s="522" t="s">
        <v>1701</v>
      </c>
      <c r="T140" s="523" t="str">
        <f>IF(Tabla46[[#This Row],[ID RIESGO]]="","",IF(Tabla46[[#This Row],[RESPONSABLE DEL CONTROL (CARGO)]]="",0,15))</f>
        <v/>
      </c>
      <c r="U140" s="524" t="str">
        <f>IF(Tabla46[[#This Row],[ID RIESGO]]="","",IF(Tabla46[[#This Row],[SEGREGACIÓN Y AUTORIDAD DEL RESPONSABLE DEL CONTROL]]="Inadecuado",0,15))</f>
        <v/>
      </c>
      <c r="V140" s="524" t="str">
        <f>IF(Tabla46[[#This Row],[ID RIESGO]]="","",IF(Tabla46[[#This Row],[PERIODICIDAD]]="No Establecida",0,15))</f>
        <v/>
      </c>
      <c r="W140" s="524">
        <f>IF(Tabla46[[#This Row],[Tipo de Propósito]]="Prevenir",15,IF(Tabla46[[#This Row],[Tipo de Propósito]]="Detectar",10,0))</f>
        <v>15</v>
      </c>
      <c r="X140" s="524">
        <f>IF(Tabla46[[#This Row],[La descripción del como es:]]="Confiable",15,0)</f>
        <v>15</v>
      </c>
      <c r="Y140" s="524">
        <f>IF(Tabla46[[#This Row],[Las desviaciones se:]]="Se investigan y resuelven oportunamente",15,0)</f>
        <v>15</v>
      </c>
      <c r="Z140" s="525">
        <f>IF(Tabla46[[#This Row],[La evidencia es:]]="Completa",10,IF(Tabla46[[#This Row],[La evidencia es:]]="Incompleta",5,0))</f>
        <v>10</v>
      </c>
      <c r="AA140" s="526">
        <f>SUM(Tabla46[[#This Row],[CALF.RESPONSABLE]:[CALF.EVID]])</f>
        <v>55</v>
      </c>
      <c r="AB140" s="525" t="str">
        <f>IF(ISTEXT(Tabla46[[#This Row],[VALOR EVALUACION DISENO]]),"",IF(Tabla46[[#This Row],[VALOR EVALUACION DISENO]]&gt;96,DATOS!$AV$21,IF(Tabla46[[#This Row],[VALOR EVALUACION DISENO]]&gt;=86,DATOS!$AV$22,DATOS!$AV$23)))</f>
        <v>DÉBIL</v>
      </c>
      <c r="AC140" s="486" t="s">
        <v>1708</v>
      </c>
      <c r="AD140" s="525" t="str">
        <f>IFERROR(VLOOKUP(Tabla46[[#This Row],[% DE CUMPLIMIENTO DE LA EJECUCION DEL CONTROL]],DATOS!$AS$38:$AT$40,2,0),"")</f>
        <v>FUERTE</v>
      </c>
      <c r="AE140" s="525">
        <f>IF(Tabla46[[#This Row],[RESULTADO EVALUACIÓN DEL DISEÑO DEL CONTROL]]="","",SUMIFS(DATOS!$AT$49:$AT$57,DATOS!$AR$49:$AR$57,Tabla46[[#This Row],[RESULTADO EVALUACIÓN DEL DISEÑO DEL CONTROL]],DATOS!$AS$49:$AS$57,Tabla46[[#This Row],[RESULTADO EVALUACION DE LA EJECUCION]]))</f>
        <v>0</v>
      </c>
    </row>
    <row r="141" spans="1:31" s="486" customFormat="1" ht="38.25" x14ac:dyDescent="0.2">
      <c r="A141" s="514"/>
      <c r="B141" s="515"/>
      <c r="C141" s="515"/>
      <c r="D141" s="516"/>
      <c r="E141" s="517"/>
      <c r="F141" s="519"/>
      <c r="G141" s="520" t="str">
        <f>IFERROR(VLOOKUP(Tabla46[[#This Row],[ID RIESGO]],'1. IDENTIFICACION DEL RIESGO'!$AB$29:$AL$137,11,0),"")</f>
        <v/>
      </c>
      <c r="I141" s="518"/>
      <c r="J141" s="518" t="s">
        <v>1706</v>
      </c>
      <c r="K141" s="518"/>
      <c r="L141" s="529"/>
      <c r="M141" s="518" t="s">
        <v>1697</v>
      </c>
      <c r="N141" s="522"/>
      <c r="O141" s="522" t="s">
        <v>1764</v>
      </c>
      <c r="P141" s="522"/>
      <c r="Q141" s="522" t="s">
        <v>1769</v>
      </c>
      <c r="R141" s="518"/>
      <c r="S141" s="522" t="s">
        <v>1701</v>
      </c>
      <c r="T141" s="523" t="str">
        <f>IF(Tabla46[[#This Row],[ID RIESGO]]="","",IF(Tabla46[[#This Row],[RESPONSABLE DEL CONTROL (CARGO)]]="",0,15))</f>
        <v/>
      </c>
      <c r="U141" s="524" t="str">
        <f>IF(Tabla46[[#This Row],[ID RIESGO]]="","",IF(Tabla46[[#This Row],[SEGREGACIÓN Y AUTORIDAD DEL RESPONSABLE DEL CONTROL]]="Inadecuado",0,15))</f>
        <v/>
      </c>
      <c r="V141" s="524" t="str">
        <f>IF(Tabla46[[#This Row],[ID RIESGO]]="","",IF(Tabla46[[#This Row],[PERIODICIDAD]]="No Establecida",0,15))</f>
        <v/>
      </c>
      <c r="W141" s="524">
        <f>IF(Tabla46[[#This Row],[Tipo de Propósito]]="Prevenir",15,IF(Tabla46[[#This Row],[Tipo de Propósito]]="Detectar",10,0))</f>
        <v>15</v>
      </c>
      <c r="X141" s="524">
        <f>IF(Tabla46[[#This Row],[La descripción del como es:]]="Confiable",15,0)</f>
        <v>15</v>
      </c>
      <c r="Y141" s="524">
        <f>IF(Tabla46[[#This Row],[Las desviaciones se:]]="Se investigan y resuelven oportunamente",15,0)</f>
        <v>15</v>
      </c>
      <c r="Z141" s="525">
        <f>IF(Tabla46[[#This Row],[La evidencia es:]]="Completa",10,IF(Tabla46[[#This Row],[La evidencia es:]]="Incompleta",5,0))</f>
        <v>10</v>
      </c>
      <c r="AA141" s="526">
        <f>SUM(Tabla46[[#This Row],[CALF.RESPONSABLE]:[CALF.EVID]])</f>
        <v>55</v>
      </c>
      <c r="AB141" s="525" t="str">
        <f>IF(ISTEXT(Tabla46[[#This Row],[VALOR EVALUACION DISENO]]),"",IF(Tabla46[[#This Row],[VALOR EVALUACION DISENO]]&gt;96,DATOS!$AV$21,IF(Tabla46[[#This Row],[VALOR EVALUACION DISENO]]&gt;=86,DATOS!$AV$22,DATOS!$AV$23)))</f>
        <v>DÉBIL</v>
      </c>
      <c r="AC141" s="486" t="s">
        <v>1708</v>
      </c>
      <c r="AD141" s="525" t="str">
        <f>IFERROR(VLOOKUP(Tabla46[[#This Row],[% DE CUMPLIMIENTO DE LA EJECUCION DEL CONTROL]],DATOS!$AS$38:$AT$40,2,0),"")</f>
        <v>FUERTE</v>
      </c>
      <c r="AE141" s="525">
        <f>IF(Tabla46[[#This Row],[RESULTADO EVALUACIÓN DEL DISEÑO DEL CONTROL]]="","",SUMIFS(DATOS!$AT$49:$AT$57,DATOS!$AR$49:$AR$57,Tabla46[[#This Row],[RESULTADO EVALUACIÓN DEL DISEÑO DEL CONTROL]],DATOS!$AS$49:$AS$57,Tabla46[[#This Row],[RESULTADO EVALUACION DE LA EJECUCION]]))</f>
        <v>0</v>
      </c>
    </row>
    <row r="142" spans="1:31" s="486" customFormat="1" ht="38.25" x14ac:dyDescent="0.2">
      <c r="A142" s="514"/>
      <c r="B142" s="515"/>
      <c r="C142" s="515"/>
      <c r="D142" s="516"/>
      <c r="E142" s="517"/>
      <c r="F142" s="519"/>
      <c r="G142" s="520" t="str">
        <f>IFERROR(VLOOKUP(Tabla46[[#This Row],[ID RIESGO]],'1. IDENTIFICACION DEL RIESGO'!$AB$29:$AL$137,11,0),"")</f>
        <v/>
      </c>
      <c r="I142" s="518"/>
      <c r="J142" s="518" t="s">
        <v>1706</v>
      </c>
      <c r="K142" s="518"/>
      <c r="L142" s="529"/>
      <c r="M142" s="518" t="s">
        <v>1697</v>
      </c>
      <c r="N142" s="522"/>
      <c r="O142" s="522" t="s">
        <v>1764</v>
      </c>
      <c r="P142" s="522"/>
      <c r="Q142" s="522" t="s">
        <v>1769</v>
      </c>
      <c r="R142" s="518"/>
      <c r="S142" s="522" t="s">
        <v>1701</v>
      </c>
      <c r="T142" s="523" t="str">
        <f>IF(Tabla46[[#This Row],[ID RIESGO]]="","",IF(Tabla46[[#This Row],[RESPONSABLE DEL CONTROL (CARGO)]]="",0,15))</f>
        <v/>
      </c>
      <c r="U142" s="524" t="str">
        <f>IF(Tabla46[[#This Row],[ID RIESGO]]="","",IF(Tabla46[[#This Row],[SEGREGACIÓN Y AUTORIDAD DEL RESPONSABLE DEL CONTROL]]="Inadecuado",0,15))</f>
        <v/>
      </c>
      <c r="V142" s="524" t="str">
        <f>IF(Tabla46[[#This Row],[ID RIESGO]]="","",IF(Tabla46[[#This Row],[PERIODICIDAD]]="No Establecida",0,15))</f>
        <v/>
      </c>
      <c r="W142" s="524">
        <f>IF(Tabla46[[#This Row],[Tipo de Propósito]]="Prevenir",15,IF(Tabla46[[#This Row],[Tipo de Propósito]]="Detectar",10,0))</f>
        <v>15</v>
      </c>
      <c r="X142" s="524">
        <f>IF(Tabla46[[#This Row],[La descripción del como es:]]="Confiable",15,0)</f>
        <v>15</v>
      </c>
      <c r="Y142" s="524">
        <f>IF(Tabla46[[#This Row],[Las desviaciones se:]]="Se investigan y resuelven oportunamente",15,0)</f>
        <v>15</v>
      </c>
      <c r="Z142" s="525">
        <f>IF(Tabla46[[#This Row],[La evidencia es:]]="Completa",10,IF(Tabla46[[#This Row],[La evidencia es:]]="Incompleta",5,0))</f>
        <v>10</v>
      </c>
      <c r="AA142" s="526">
        <f>SUM(Tabla46[[#This Row],[CALF.RESPONSABLE]:[CALF.EVID]])</f>
        <v>55</v>
      </c>
      <c r="AB142" s="525" t="str">
        <f>IF(ISTEXT(Tabla46[[#This Row],[VALOR EVALUACION DISENO]]),"",IF(Tabla46[[#This Row],[VALOR EVALUACION DISENO]]&gt;96,DATOS!$AV$21,IF(Tabla46[[#This Row],[VALOR EVALUACION DISENO]]&gt;=86,DATOS!$AV$22,DATOS!$AV$23)))</f>
        <v>DÉBIL</v>
      </c>
      <c r="AC142" s="486" t="s">
        <v>1708</v>
      </c>
      <c r="AD142" s="525" t="str">
        <f>IFERROR(VLOOKUP(Tabla46[[#This Row],[% DE CUMPLIMIENTO DE LA EJECUCION DEL CONTROL]],DATOS!$AS$38:$AT$40,2,0),"")</f>
        <v>FUERTE</v>
      </c>
      <c r="AE142" s="525">
        <f>IF(Tabla46[[#This Row],[RESULTADO EVALUACIÓN DEL DISEÑO DEL CONTROL]]="","",SUMIFS(DATOS!$AT$49:$AT$57,DATOS!$AR$49:$AR$57,Tabla46[[#This Row],[RESULTADO EVALUACIÓN DEL DISEÑO DEL CONTROL]],DATOS!$AS$49:$AS$57,Tabla46[[#This Row],[RESULTADO EVALUACION DE LA EJECUCION]]))</f>
        <v>0</v>
      </c>
    </row>
    <row r="143" spans="1:31" s="486" customFormat="1" ht="38.25" x14ac:dyDescent="0.2">
      <c r="A143" s="514"/>
      <c r="B143" s="515"/>
      <c r="C143" s="515"/>
      <c r="D143" s="516"/>
      <c r="E143" s="517"/>
      <c r="F143" s="519"/>
      <c r="G143" s="520" t="str">
        <f>IFERROR(VLOOKUP(Tabla46[[#This Row],[ID RIESGO]],'1. IDENTIFICACION DEL RIESGO'!$AB$29:$AL$137,11,0),"")</f>
        <v/>
      </c>
      <c r="I143" s="518"/>
      <c r="J143" s="518" t="s">
        <v>1706</v>
      </c>
      <c r="K143" s="518"/>
      <c r="L143" s="529"/>
      <c r="M143" s="518" t="s">
        <v>1697</v>
      </c>
      <c r="N143" s="522"/>
      <c r="O143" s="522" t="s">
        <v>1764</v>
      </c>
      <c r="P143" s="522"/>
      <c r="Q143" s="522" t="s">
        <v>1769</v>
      </c>
      <c r="R143" s="518"/>
      <c r="S143" s="522" t="s">
        <v>1701</v>
      </c>
      <c r="T143" s="523" t="str">
        <f>IF(Tabla46[[#This Row],[ID RIESGO]]="","",IF(Tabla46[[#This Row],[RESPONSABLE DEL CONTROL (CARGO)]]="",0,15))</f>
        <v/>
      </c>
      <c r="U143" s="524" t="str">
        <f>IF(Tabla46[[#This Row],[ID RIESGO]]="","",IF(Tabla46[[#This Row],[SEGREGACIÓN Y AUTORIDAD DEL RESPONSABLE DEL CONTROL]]="Inadecuado",0,15))</f>
        <v/>
      </c>
      <c r="V143" s="524" t="str">
        <f>IF(Tabla46[[#This Row],[ID RIESGO]]="","",IF(Tabla46[[#This Row],[PERIODICIDAD]]="No Establecida",0,15))</f>
        <v/>
      </c>
      <c r="W143" s="524">
        <f>IF(Tabla46[[#This Row],[Tipo de Propósito]]="Prevenir",15,IF(Tabla46[[#This Row],[Tipo de Propósito]]="Detectar",10,0))</f>
        <v>15</v>
      </c>
      <c r="X143" s="524">
        <f>IF(Tabla46[[#This Row],[La descripción del como es:]]="Confiable",15,0)</f>
        <v>15</v>
      </c>
      <c r="Y143" s="524">
        <f>IF(Tabla46[[#This Row],[Las desviaciones se:]]="Se investigan y resuelven oportunamente",15,0)</f>
        <v>15</v>
      </c>
      <c r="Z143" s="525">
        <f>IF(Tabla46[[#This Row],[La evidencia es:]]="Completa",10,IF(Tabla46[[#This Row],[La evidencia es:]]="Incompleta",5,0))</f>
        <v>10</v>
      </c>
      <c r="AA143" s="526">
        <f>SUM(Tabla46[[#This Row],[CALF.RESPONSABLE]:[CALF.EVID]])</f>
        <v>55</v>
      </c>
      <c r="AB143" s="525" t="str">
        <f>IF(ISTEXT(Tabla46[[#This Row],[VALOR EVALUACION DISENO]]),"",IF(Tabla46[[#This Row],[VALOR EVALUACION DISENO]]&gt;96,DATOS!$AV$21,IF(Tabla46[[#This Row],[VALOR EVALUACION DISENO]]&gt;=86,DATOS!$AV$22,DATOS!$AV$23)))</f>
        <v>DÉBIL</v>
      </c>
      <c r="AC143" s="486" t="s">
        <v>1708</v>
      </c>
      <c r="AD143" s="525" t="str">
        <f>IFERROR(VLOOKUP(Tabla46[[#This Row],[% DE CUMPLIMIENTO DE LA EJECUCION DEL CONTROL]],DATOS!$AS$38:$AT$40,2,0),"")</f>
        <v>FUERTE</v>
      </c>
      <c r="AE143" s="525">
        <f>IF(Tabla46[[#This Row],[RESULTADO EVALUACIÓN DEL DISEÑO DEL CONTROL]]="","",SUMIFS(DATOS!$AT$49:$AT$57,DATOS!$AR$49:$AR$57,Tabla46[[#This Row],[RESULTADO EVALUACIÓN DEL DISEÑO DEL CONTROL]],DATOS!$AS$49:$AS$57,Tabla46[[#This Row],[RESULTADO EVALUACION DE LA EJECUCION]]))</f>
        <v>0</v>
      </c>
    </row>
    <row r="144" spans="1:31" s="486" customFormat="1" ht="38.25" x14ac:dyDescent="0.2">
      <c r="A144" s="514"/>
      <c r="B144" s="515"/>
      <c r="C144" s="515"/>
      <c r="D144" s="516"/>
      <c r="E144" s="517"/>
      <c r="F144" s="519"/>
      <c r="G144" s="520" t="str">
        <f>IFERROR(VLOOKUP(Tabla46[[#This Row],[ID RIESGO]],'1. IDENTIFICACION DEL RIESGO'!$AB$29:$AL$137,11,0),"")</f>
        <v/>
      </c>
      <c r="I144" s="518"/>
      <c r="J144" s="518" t="s">
        <v>1706</v>
      </c>
      <c r="K144" s="518"/>
      <c r="L144" s="529"/>
      <c r="M144" s="518" t="s">
        <v>1697</v>
      </c>
      <c r="N144" s="522"/>
      <c r="O144" s="522" t="s">
        <v>1764</v>
      </c>
      <c r="P144" s="522"/>
      <c r="Q144" s="522" t="s">
        <v>1769</v>
      </c>
      <c r="R144" s="518"/>
      <c r="S144" s="522" t="s">
        <v>1701</v>
      </c>
      <c r="T144" s="523" t="str">
        <f>IF(Tabla46[[#This Row],[ID RIESGO]]="","",IF(Tabla46[[#This Row],[RESPONSABLE DEL CONTROL (CARGO)]]="",0,15))</f>
        <v/>
      </c>
      <c r="U144" s="524" t="str">
        <f>IF(Tabla46[[#This Row],[ID RIESGO]]="","",IF(Tabla46[[#This Row],[SEGREGACIÓN Y AUTORIDAD DEL RESPONSABLE DEL CONTROL]]="Inadecuado",0,15))</f>
        <v/>
      </c>
      <c r="V144" s="524" t="str">
        <f>IF(Tabla46[[#This Row],[ID RIESGO]]="","",IF(Tabla46[[#This Row],[PERIODICIDAD]]="No Establecida",0,15))</f>
        <v/>
      </c>
      <c r="W144" s="524">
        <f>IF(Tabla46[[#This Row],[Tipo de Propósito]]="Prevenir",15,IF(Tabla46[[#This Row],[Tipo de Propósito]]="Detectar",10,0))</f>
        <v>15</v>
      </c>
      <c r="X144" s="524">
        <f>IF(Tabla46[[#This Row],[La descripción del como es:]]="Confiable",15,0)</f>
        <v>15</v>
      </c>
      <c r="Y144" s="524">
        <f>IF(Tabla46[[#This Row],[Las desviaciones se:]]="Se investigan y resuelven oportunamente",15,0)</f>
        <v>15</v>
      </c>
      <c r="Z144" s="525">
        <f>IF(Tabla46[[#This Row],[La evidencia es:]]="Completa",10,IF(Tabla46[[#This Row],[La evidencia es:]]="Incompleta",5,0))</f>
        <v>10</v>
      </c>
      <c r="AA144" s="526">
        <f>SUM(Tabla46[[#This Row],[CALF.RESPONSABLE]:[CALF.EVID]])</f>
        <v>55</v>
      </c>
      <c r="AB144" s="525" t="str">
        <f>IF(ISTEXT(Tabla46[[#This Row],[VALOR EVALUACION DISENO]]),"",IF(Tabla46[[#This Row],[VALOR EVALUACION DISENO]]&gt;96,DATOS!$AV$21,IF(Tabla46[[#This Row],[VALOR EVALUACION DISENO]]&gt;=86,DATOS!$AV$22,DATOS!$AV$23)))</f>
        <v>DÉBIL</v>
      </c>
      <c r="AC144" s="486" t="s">
        <v>1708</v>
      </c>
      <c r="AD144" s="525" t="str">
        <f>IFERROR(VLOOKUP(Tabla46[[#This Row],[% DE CUMPLIMIENTO DE LA EJECUCION DEL CONTROL]],DATOS!$AS$38:$AT$40,2,0),"")</f>
        <v>FUERTE</v>
      </c>
      <c r="AE144" s="525">
        <f>IF(Tabla46[[#This Row],[RESULTADO EVALUACIÓN DEL DISEÑO DEL CONTROL]]="","",SUMIFS(DATOS!$AT$49:$AT$57,DATOS!$AR$49:$AR$57,Tabla46[[#This Row],[RESULTADO EVALUACIÓN DEL DISEÑO DEL CONTROL]],DATOS!$AS$49:$AS$57,Tabla46[[#This Row],[RESULTADO EVALUACION DE LA EJECUCION]]))</f>
        <v>0</v>
      </c>
    </row>
    <row r="145" spans="1:31" s="486" customFormat="1" ht="38.25" x14ac:dyDescent="0.2">
      <c r="A145" s="514"/>
      <c r="B145" s="515"/>
      <c r="C145" s="515"/>
      <c r="D145" s="516"/>
      <c r="E145" s="517"/>
      <c r="F145" s="519"/>
      <c r="G145" s="520" t="str">
        <f>IFERROR(VLOOKUP(Tabla46[[#This Row],[ID RIESGO]],'1. IDENTIFICACION DEL RIESGO'!$AB$29:$AL$137,11,0),"")</f>
        <v/>
      </c>
      <c r="I145" s="518"/>
      <c r="J145" s="518" t="s">
        <v>1706</v>
      </c>
      <c r="K145" s="518"/>
      <c r="L145" s="529"/>
      <c r="M145" s="518" t="s">
        <v>1697</v>
      </c>
      <c r="N145" s="522"/>
      <c r="O145" s="522" t="s">
        <v>1764</v>
      </c>
      <c r="P145" s="522"/>
      <c r="Q145" s="522" t="s">
        <v>1769</v>
      </c>
      <c r="R145" s="518"/>
      <c r="S145" s="522" t="s">
        <v>1701</v>
      </c>
      <c r="T145" s="523" t="str">
        <f>IF(Tabla46[[#This Row],[ID RIESGO]]="","",IF(Tabla46[[#This Row],[RESPONSABLE DEL CONTROL (CARGO)]]="",0,15))</f>
        <v/>
      </c>
      <c r="U145" s="524" t="str">
        <f>IF(Tabla46[[#This Row],[ID RIESGO]]="","",IF(Tabla46[[#This Row],[SEGREGACIÓN Y AUTORIDAD DEL RESPONSABLE DEL CONTROL]]="Inadecuado",0,15))</f>
        <v/>
      </c>
      <c r="V145" s="524" t="str">
        <f>IF(Tabla46[[#This Row],[ID RIESGO]]="","",IF(Tabla46[[#This Row],[PERIODICIDAD]]="No Establecida",0,15))</f>
        <v/>
      </c>
      <c r="W145" s="524">
        <f>IF(Tabla46[[#This Row],[Tipo de Propósito]]="Prevenir",15,IF(Tabla46[[#This Row],[Tipo de Propósito]]="Detectar",10,0))</f>
        <v>15</v>
      </c>
      <c r="X145" s="524">
        <f>IF(Tabla46[[#This Row],[La descripción del como es:]]="Confiable",15,0)</f>
        <v>15</v>
      </c>
      <c r="Y145" s="524">
        <f>IF(Tabla46[[#This Row],[Las desviaciones se:]]="Se investigan y resuelven oportunamente",15,0)</f>
        <v>15</v>
      </c>
      <c r="Z145" s="525">
        <f>IF(Tabla46[[#This Row],[La evidencia es:]]="Completa",10,IF(Tabla46[[#This Row],[La evidencia es:]]="Incompleta",5,0))</f>
        <v>10</v>
      </c>
      <c r="AA145" s="526">
        <f>SUM(Tabla46[[#This Row],[CALF.RESPONSABLE]:[CALF.EVID]])</f>
        <v>55</v>
      </c>
      <c r="AB145" s="525" t="str">
        <f>IF(ISTEXT(Tabla46[[#This Row],[VALOR EVALUACION DISENO]]),"",IF(Tabla46[[#This Row],[VALOR EVALUACION DISENO]]&gt;96,DATOS!$AV$21,IF(Tabla46[[#This Row],[VALOR EVALUACION DISENO]]&gt;=86,DATOS!$AV$22,DATOS!$AV$23)))</f>
        <v>DÉBIL</v>
      </c>
      <c r="AC145" s="486" t="s">
        <v>1708</v>
      </c>
      <c r="AD145" s="525" t="str">
        <f>IFERROR(VLOOKUP(Tabla46[[#This Row],[% DE CUMPLIMIENTO DE LA EJECUCION DEL CONTROL]],DATOS!$AS$38:$AT$40,2,0),"")</f>
        <v>FUERTE</v>
      </c>
      <c r="AE145" s="525">
        <f>IF(Tabla46[[#This Row],[RESULTADO EVALUACIÓN DEL DISEÑO DEL CONTROL]]="","",SUMIFS(DATOS!$AT$49:$AT$57,DATOS!$AR$49:$AR$57,Tabla46[[#This Row],[RESULTADO EVALUACIÓN DEL DISEÑO DEL CONTROL]],DATOS!$AS$49:$AS$57,Tabla46[[#This Row],[RESULTADO EVALUACION DE LA EJECUCION]]))</f>
        <v>0</v>
      </c>
    </row>
    <row r="146" spans="1:31" s="486" customFormat="1" ht="38.25" x14ac:dyDescent="0.2">
      <c r="A146" s="514"/>
      <c r="B146" s="515"/>
      <c r="C146" s="515"/>
      <c r="D146" s="516"/>
      <c r="E146" s="517"/>
      <c r="F146" s="519"/>
      <c r="G146" s="520" t="str">
        <f>IFERROR(VLOOKUP(Tabla46[[#This Row],[ID RIESGO]],'1. IDENTIFICACION DEL RIESGO'!$AB$29:$AL$137,11,0),"")</f>
        <v/>
      </c>
      <c r="I146" s="518"/>
      <c r="J146" s="518" t="s">
        <v>1706</v>
      </c>
      <c r="K146" s="518"/>
      <c r="L146" s="529"/>
      <c r="M146" s="518" t="s">
        <v>1697</v>
      </c>
      <c r="N146" s="522"/>
      <c r="O146" s="522" t="s">
        <v>1764</v>
      </c>
      <c r="P146" s="522"/>
      <c r="Q146" s="522" t="s">
        <v>1769</v>
      </c>
      <c r="R146" s="518"/>
      <c r="S146" s="522" t="s">
        <v>1701</v>
      </c>
      <c r="T146" s="523" t="str">
        <f>IF(Tabla46[[#This Row],[ID RIESGO]]="","",IF(Tabla46[[#This Row],[RESPONSABLE DEL CONTROL (CARGO)]]="",0,15))</f>
        <v/>
      </c>
      <c r="U146" s="524" t="str">
        <f>IF(Tabla46[[#This Row],[ID RIESGO]]="","",IF(Tabla46[[#This Row],[SEGREGACIÓN Y AUTORIDAD DEL RESPONSABLE DEL CONTROL]]="Inadecuado",0,15))</f>
        <v/>
      </c>
      <c r="V146" s="524" t="str">
        <f>IF(Tabla46[[#This Row],[ID RIESGO]]="","",IF(Tabla46[[#This Row],[PERIODICIDAD]]="No Establecida",0,15))</f>
        <v/>
      </c>
      <c r="W146" s="524">
        <f>IF(Tabla46[[#This Row],[Tipo de Propósito]]="Prevenir",15,IF(Tabla46[[#This Row],[Tipo de Propósito]]="Detectar",10,0))</f>
        <v>15</v>
      </c>
      <c r="X146" s="524">
        <f>IF(Tabla46[[#This Row],[La descripción del como es:]]="Confiable",15,0)</f>
        <v>15</v>
      </c>
      <c r="Y146" s="524">
        <f>IF(Tabla46[[#This Row],[Las desviaciones se:]]="Se investigan y resuelven oportunamente",15,0)</f>
        <v>15</v>
      </c>
      <c r="Z146" s="525">
        <f>IF(Tabla46[[#This Row],[La evidencia es:]]="Completa",10,IF(Tabla46[[#This Row],[La evidencia es:]]="Incompleta",5,0))</f>
        <v>10</v>
      </c>
      <c r="AA146" s="526">
        <f>SUM(Tabla46[[#This Row],[CALF.RESPONSABLE]:[CALF.EVID]])</f>
        <v>55</v>
      </c>
      <c r="AB146" s="525" t="str">
        <f>IF(ISTEXT(Tabla46[[#This Row],[VALOR EVALUACION DISENO]]),"",IF(Tabla46[[#This Row],[VALOR EVALUACION DISENO]]&gt;96,DATOS!$AV$21,IF(Tabla46[[#This Row],[VALOR EVALUACION DISENO]]&gt;=86,DATOS!$AV$22,DATOS!$AV$23)))</f>
        <v>DÉBIL</v>
      </c>
      <c r="AC146" s="486" t="s">
        <v>1708</v>
      </c>
      <c r="AD146" s="525" t="str">
        <f>IFERROR(VLOOKUP(Tabla46[[#This Row],[% DE CUMPLIMIENTO DE LA EJECUCION DEL CONTROL]],DATOS!$AS$38:$AT$40,2,0),"")</f>
        <v>FUERTE</v>
      </c>
      <c r="AE146" s="525">
        <f>IF(Tabla46[[#This Row],[RESULTADO EVALUACIÓN DEL DISEÑO DEL CONTROL]]="","",SUMIFS(DATOS!$AT$49:$AT$57,DATOS!$AR$49:$AR$57,Tabla46[[#This Row],[RESULTADO EVALUACIÓN DEL DISEÑO DEL CONTROL]],DATOS!$AS$49:$AS$57,Tabla46[[#This Row],[RESULTADO EVALUACION DE LA EJECUCION]]))</f>
        <v>0</v>
      </c>
    </row>
    <row r="147" spans="1:31" s="486" customFormat="1" ht="38.25" x14ac:dyDescent="0.2">
      <c r="A147" s="514"/>
      <c r="B147" s="515"/>
      <c r="C147" s="515"/>
      <c r="D147" s="516"/>
      <c r="E147" s="517"/>
      <c r="F147" s="519"/>
      <c r="G147" s="520" t="str">
        <f>IFERROR(VLOOKUP(Tabla46[[#This Row],[ID RIESGO]],'1. IDENTIFICACION DEL RIESGO'!$AB$29:$AL$137,11,0),"")</f>
        <v/>
      </c>
      <c r="I147" s="518"/>
      <c r="J147" s="518" t="s">
        <v>1706</v>
      </c>
      <c r="K147" s="518"/>
      <c r="L147" s="529"/>
      <c r="M147" s="518" t="s">
        <v>1697</v>
      </c>
      <c r="N147" s="522"/>
      <c r="O147" s="522" t="s">
        <v>1764</v>
      </c>
      <c r="P147" s="522"/>
      <c r="Q147" s="522" t="s">
        <v>1769</v>
      </c>
      <c r="R147" s="518"/>
      <c r="S147" s="522" t="s">
        <v>1701</v>
      </c>
      <c r="T147" s="523" t="str">
        <f>IF(Tabla46[[#This Row],[ID RIESGO]]="","",IF(Tabla46[[#This Row],[RESPONSABLE DEL CONTROL (CARGO)]]="",0,15))</f>
        <v/>
      </c>
      <c r="U147" s="524" t="str">
        <f>IF(Tabla46[[#This Row],[ID RIESGO]]="","",IF(Tabla46[[#This Row],[SEGREGACIÓN Y AUTORIDAD DEL RESPONSABLE DEL CONTROL]]="Inadecuado",0,15))</f>
        <v/>
      </c>
      <c r="V147" s="524" t="str">
        <f>IF(Tabla46[[#This Row],[ID RIESGO]]="","",IF(Tabla46[[#This Row],[PERIODICIDAD]]="No Establecida",0,15))</f>
        <v/>
      </c>
      <c r="W147" s="524">
        <f>IF(Tabla46[[#This Row],[Tipo de Propósito]]="Prevenir",15,IF(Tabla46[[#This Row],[Tipo de Propósito]]="Detectar",10,0))</f>
        <v>15</v>
      </c>
      <c r="X147" s="524">
        <f>IF(Tabla46[[#This Row],[La descripción del como es:]]="Confiable",15,0)</f>
        <v>15</v>
      </c>
      <c r="Y147" s="524">
        <f>IF(Tabla46[[#This Row],[Las desviaciones se:]]="Se investigan y resuelven oportunamente",15,0)</f>
        <v>15</v>
      </c>
      <c r="Z147" s="525">
        <f>IF(Tabla46[[#This Row],[La evidencia es:]]="Completa",10,IF(Tabla46[[#This Row],[La evidencia es:]]="Incompleta",5,0))</f>
        <v>10</v>
      </c>
      <c r="AA147" s="526">
        <f>SUM(Tabla46[[#This Row],[CALF.RESPONSABLE]:[CALF.EVID]])</f>
        <v>55</v>
      </c>
      <c r="AB147" s="525" t="str">
        <f>IF(ISTEXT(Tabla46[[#This Row],[VALOR EVALUACION DISENO]]),"",IF(Tabla46[[#This Row],[VALOR EVALUACION DISENO]]&gt;96,DATOS!$AV$21,IF(Tabla46[[#This Row],[VALOR EVALUACION DISENO]]&gt;=86,DATOS!$AV$22,DATOS!$AV$23)))</f>
        <v>DÉBIL</v>
      </c>
      <c r="AC147" s="486" t="s">
        <v>1708</v>
      </c>
      <c r="AD147" s="525" t="str">
        <f>IFERROR(VLOOKUP(Tabla46[[#This Row],[% DE CUMPLIMIENTO DE LA EJECUCION DEL CONTROL]],DATOS!$AS$38:$AT$40,2,0),"")</f>
        <v>FUERTE</v>
      </c>
      <c r="AE147" s="525">
        <f>IF(Tabla46[[#This Row],[RESULTADO EVALUACIÓN DEL DISEÑO DEL CONTROL]]="","",SUMIFS(DATOS!$AT$49:$AT$57,DATOS!$AR$49:$AR$57,Tabla46[[#This Row],[RESULTADO EVALUACIÓN DEL DISEÑO DEL CONTROL]],DATOS!$AS$49:$AS$57,Tabla46[[#This Row],[RESULTADO EVALUACION DE LA EJECUCION]]))</f>
        <v>0</v>
      </c>
    </row>
    <row r="148" spans="1:31" s="486" customFormat="1" ht="38.25" x14ac:dyDescent="0.2">
      <c r="A148" s="514"/>
      <c r="B148" s="515"/>
      <c r="C148" s="515"/>
      <c r="D148" s="516"/>
      <c r="E148" s="517"/>
      <c r="F148" s="519"/>
      <c r="G148" s="520" t="str">
        <f>IFERROR(VLOOKUP(Tabla46[[#This Row],[ID RIESGO]],'1. IDENTIFICACION DEL RIESGO'!$AB$29:$AL$137,11,0),"")</f>
        <v/>
      </c>
      <c r="I148" s="518"/>
      <c r="J148" s="518" t="s">
        <v>1706</v>
      </c>
      <c r="K148" s="518"/>
      <c r="L148" s="529"/>
      <c r="M148" s="518" t="s">
        <v>1697</v>
      </c>
      <c r="N148" s="522"/>
      <c r="O148" s="522" t="s">
        <v>1764</v>
      </c>
      <c r="P148" s="522"/>
      <c r="Q148" s="522" t="s">
        <v>1769</v>
      </c>
      <c r="R148" s="518"/>
      <c r="S148" s="522" t="s">
        <v>1701</v>
      </c>
      <c r="T148" s="523" t="str">
        <f>IF(Tabla46[[#This Row],[ID RIESGO]]="","",IF(Tabla46[[#This Row],[RESPONSABLE DEL CONTROL (CARGO)]]="",0,15))</f>
        <v/>
      </c>
      <c r="U148" s="524" t="str">
        <f>IF(Tabla46[[#This Row],[ID RIESGO]]="","",IF(Tabla46[[#This Row],[SEGREGACIÓN Y AUTORIDAD DEL RESPONSABLE DEL CONTROL]]="Inadecuado",0,15))</f>
        <v/>
      </c>
      <c r="V148" s="524" t="str">
        <f>IF(Tabla46[[#This Row],[ID RIESGO]]="","",IF(Tabla46[[#This Row],[PERIODICIDAD]]="No Establecida",0,15))</f>
        <v/>
      </c>
      <c r="W148" s="524">
        <f>IF(Tabla46[[#This Row],[Tipo de Propósito]]="Prevenir",15,IF(Tabla46[[#This Row],[Tipo de Propósito]]="Detectar",10,0))</f>
        <v>15</v>
      </c>
      <c r="X148" s="524">
        <f>IF(Tabla46[[#This Row],[La descripción del como es:]]="Confiable",15,0)</f>
        <v>15</v>
      </c>
      <c r="Y148" s="524">
        <f>IF(Tabla46[[#This Row],[Las desviaciones se:]]="Se investigan y resuelven oportunamente",15,0)</f>
        <v>15</v>
      </c>
      <c r="Z148" s="525">
        <f>IF(Tabla46[[#This Row],[La evidencia es:]]="Completa",10,IF(Tabla46[[#This Row],[La evidencia es:]]="Incompleta",5,0))</f>
        <v>10</v>
      </c>
      <c r="AA148" s="526">
        <f>SUM(Tabla46[[#This Row],[CALF.RESPONSABLE]:[CALF.EVID]])</f>
        <v>55</v>
      </c>
      <c r="AB148" s="525" t="str">
        <f>IF(ISTEXT(Tabla46[[#This Row],[VALOR EVALUACION DISENO]]),"",IF(Tabla46[[#This Row],[VALOR EVALUACION DISENO]]&gt;96,DATOS!$AV$21,IF(Tabla46[[#This Row],[VALOR EVALUACION DISENO]]&gt;=86,DATOS!$AV$22,DATOS!$AV$23)))</f>
        <v>DÉBIL</v>
      </c>
      <c r="AC148" s="486" t="s">
        <v>1708</v>
      </c>
      <c r="AD148" s="525" t="str">
        <f>IFERROR(VLOOKUP(Tabla46[[#This Row],[% DE CUMPLIMIENTO DE LA EJECUCION DEL CONTROL]],DATOS!$AS$38:$AT$40,2,0),"")</f>
        <v>FUERTE</v>
      </c>
      <c r="AE148" s="525">
        <f>IF(Tabla46[[#This Row],[RESULTADO EVALUACIÓN DEL DISEÑO DEL CONTROL]]="","",SUMIFS(DATOS!$AT$49:$AT$57,DATOS!$AR$49:$AR$57,Tabla46[[#This Row],[RESULTADO EVALUACIÓN DEL DISEÑO DEL CONTROL]],DATOS!$AS$49:$AS$57,Tabla46[[#This Row],[RESULTADO EVALUACION DE LA EJECUCION]]))</f>
        <v>0</v>
      </c>
    </row>
    <row r="149" spans="1:31" s="486" customFormat="1" ht="38.25" x14ac:dyDescent="0.2">
      <c r="A149" s="514"/>
      <c r="B149" s="515"/>
      <c r="C149" s="515"/>
      <c r="D149" s="516"/>
      <c r="E149" s="517"/>
      <c r="F149" s="519"/>
      <c r="G149" s="520" t="str">
        <f>IFERROR(VLOOKUP(Tabla46[[#This Row],[ID RIESGO]],'1. IDENTIFICACION DEL RIESGO'!$AB$29:$AL$137,11,0),"")</f>
        <v/>
      </c>
      <c r="I149" s="518"/>
      <c r="J149" s="518" t="s">
        <v>1706</v>
      </c>
      <c r="K149" s="518"/>
      <c r="L149" s="529"/>
      <c r="M149" s="518" t="s">
        <v>1697</v>
      </c>
      <c r="N149" s="522"/>
      <c r="O149" s="522" t="s">
        <v>1764</v>
      </c>
      <c r="P149" s="522"/>
      <c r="Q149" s="522" t="s">
        <v>1769</v>
      </c>
      <c r="R149" s="518"/>
      <c r="S149" s="522" t="s">
        <v>1701</v>
      </c>
      <c r="T149" s="523" t="str">
        <f>IF(Tabla46[[#This Row],[ID RIESGO]]="","",IF(Tabla46[[#This Row],[RESPONSABLE DEL CONTROL (CARGO)]]="",0,15))</f>
        <v/>
      </c>
      <c r="U149" s="524" t="str">
        <f>IF(Tabla46[[#This Row],[ID RIESGO]]="","",IF(Tabla46[[#This Row],[SEGREGACIÓN Y AUTORIDAD DEL RESPONSABLE DEL CONTROL]]="Inadecuado",0,15))</f>
        <v/>
      </c>
      <c r="V149" s="524" t="str">
        <f>IF(Tabla46[[#This Row],[ID RIESGO]]="","",IF(Tabla46[[#This Row],[PERIODICIDAD]]="No Establecida",0,15))</f>
        <v/>
      </c>
      <c r="W149" s="524">
        <f>IF(Tabla46[[#This Row],[Tipo de Propósito]]="Prevenir",15,IF(Tabla46[[#This Row],[Tipo de Propósito]]="Detectar",10,0))</f>
        <v>15</v>
      </c>
      <c r="X149" s="524">
        <f>IF(Tabla46[[#This Row],[La descripción del como es:]]="Confiable",15,0)</f>
        <v>15</v>
      </c>
      <c r="Y149" s="524">
        <f>IF(Tabla46[[#This Row],[Las desviaciones se:]]="Se investigan y resuelven oportunamente",15,0)</f>
        <v>15</v>
      </c>
      <c r="Z149" s="525">
        <f>IF(Tabla46[[#This Row],[La evidencia es:]]="Completa",10,IF(Tabla46[[#This Row],[La evidencia es:]]="Incompleta",5,0))</f>
        <v>10</v>
      </c>
      <c r="AA149" s="526">
        <f>SUM(Tabla46[[#This Row],[CALF.RESPONSABLE]:[CALF.EVID]])</f>
        <v>55</v>
      </c>
      <c r="AB149" s="525" t="str">
        <f>IF(ISTEXT(Tabla46[[#This Row],[VALOR EVALUACION DISENO]]),"",IF(Tabla46[[#This Row],[VALOR EVALUACION DISENO]]&gt;96,DATOS!$AV$21,IF(Tabla46[[#This Row],[VALOR EVALUACION DISENO]]&gt;=86,DATOS!$AV$22,DATOS!$AV$23)))</f>
        <v>DÉBIL</v>
      </c>
      <c r="AC149" s="486" t="s">
        <v>1708</v>
      </c>
      <c r="AD149" s="525" t="str">
        <f>IFERROR(VLOOKUP(Tabla46[[#This Row],[% DE CUMPLIMIENTO DE LA EJECUCION DEL CONTROL]],DATOS!$AS$38:$AT$40,2,0),"")</f>
        <v>FUERTE</v>
      </c>
      <c r="AE149" s="525">
        <f>IF(Tabla46[[#This Row],[RESULTADO EVALUACIÓN DEL DISEÑO DEL CONTROL]]="","",SUMIFS(DATOS!$AT$49:$AT$57,DATOS!$AR$49:$AR$57,Tabla46[[#This Row],[RESULTADO EVALUACIÓN DEL DISEÑO DEL CONTROL]],DATOS!$AS$49:$AS$57,Tabla46[[#This Row],[RESULTADO EVALUACION DE LA EJECUCION]]))</f>
        <v>0</v>
      </c>
    </row>
    <row r="150" spans="1:31" s="486" customFormat="1" ht="38.25" x14ac:dyDescent="0.2">
      <c r="A150" s="514"/>
      <c r="B150" s="515"/>
      <c r="C150" s="515"/>
      <c r="D150" s="516"/>
      <c r="E150" s="517"/>
      <c r="F150" s="519"/>
      <c r="G150" s="520" t="str">
        <f>IFERROR(VLOOKUP(Tabla46[[#This Row],[ID RIESGO]],'1. IDENTIFICACION DEL RIESGO'!$AB$29:$AL$137,11,0),"")</f>
        <v/>
      </c>
      <c r="I150" s="518"/>
      <c r="J150" s="518" t="s">
        <v>1706</v>
      </c>
      <c r="K150" s="518"/>
      <c r="L150" s="529"/>
      <c r="M150" s="518" t="s">
        <v>1697</v>
      </c>
      <c r="N150" s="522"/>
      <c r="O150" s="522" t="s">
        <v>1764</v>
      </c>
      <c r="P150" s="522"/>
      <c r="Q150" s="522" t="s">
        <v>1769</v>
      </c>
      <c r="R150" s="518"/>
      <c r="S150" s="522" t="s">
        <v>1701</v>
      </c>
      <c r="T150" s="523" t="str">
        <f>IF(Tabla46[[#This Row],[ID RIESGO]]="","",IF(Tabla46[[#This Row],[RESPONSABLE DEL CONTROL (CARGO)]]="",0,15))</f>
        <v/>
      </c>
      <c r="U150" s="524" t="str">
        <f>IF(Tabla46[[#This Row],[ID RIESGO]]="","",IF(Tabla46[[#This Row],[SEGREGACIÓN Y AUTORIDAD DEL RESPONSABLE DEL CONTROL]]="Inadecuado",0,15))</f>
        <v/>
      </c>
      <c r="V150" s="524" t="str">
        <f>IF(Tabla46[[#This Row],[ID RIESGO]]="","",IF(Tabla46[[#This Row],[PERIODICIDAD]]="No Establecida",0,15))</f>
        <v/>
      </c>
      <c r="W150" s="524">
        <f>IF(Tabla46[[#This Row],[Tipo de Propósito]]="Prevenir",15,IF(Tabla46[[#This Row],[Tipo de Propósito]]="Detectar",10,0))</f>
        <v>15</v>
      </c>
      <c r="X150" s="524">
        <f>IF(Tabla46[[#This Row],[La descripción del como es:]]="Confiable",15,0)</f>
        <v>15</v>
      </c>
      <c r="Y150" s="524">
        <f>IF(Tabla46[[#This Row],[Las desviaciones se:]]="Se investigan y resuelven oportunamente",15,0)</f>
        <v>15</v>
      </c>
      <c r="Z150" s="525">
        <f>IF(Tabla46[[#This Row],[La evidencia es:]]="Completa",10,IF(Tabla46[[#This Row],[La evidencia es:]]="Incompleta",5,0))</f>
        <v>10</v>
      </c>
      <c r="AA150" s="526">
        <f>SUM(Tabla46[[#This Row],[CALF.RESPONSABLE]:[CALF.EVID]])</f>
        <v>55</v>
      </c>
      <c r="AB150" s="525" t="str">
        <f>IF(ISTEXT(Tabla46[[#This Row],[VALOR EVALUACION DISENO]]),"",IF(Tabla46[[#This Row],[VALOR EVALUACION DISENO]]&gt;96,DATOS!$AV$21,IF(Tabla46[[#This Row],[VALOR EVALUACION DISENO]]&gt;=86,DATOS!$AV$22,DATOS!$AV$23)))</f>
        <v>DÉBIL</v>
      </c>
      <c r="AC150" s="486" t="s">
        <v>1708</v>
      </c>
      <c r="AD150" s="525" t="str">
        <f>IFERROR(VLOOKUP(Tabla46[[#This Row],[% DE CUMPLIMIENTO DE LA EJECUCION DEL CONTROL]],DATOS!$AS$38:$AT$40,2,0),"")</f>
        <v>FUERTE</v>
      </c>
      <c r="AE150" s="525">
        <f>IF(Tabla46[[#This Row],[RESULTADO EVALUACIÓN DEL DISEÑO DEL CONTROL]]="","",SUMIFS(DATOS!$AT$49:$AT$57,DATOS!$AR$49:$AR$57,Tabla46[[#This Row],[RESULTADO EVALUACIÓN DEL DISEÑO DEL CONTROL]],DATOS!$AS$49:$AS$57,Tabla46[[#This Row],[RESULTADO EVALUACION DE LA EJECUCION]]))</f>
        <v>0</v>
      </c>
    </row>
    <row r="151" spans="1:31" s="486" customFormat="1" ht="38.25" x14ac:dyDescent="0.2">
      <c r="A151" s="514"/>
      <c r="B151" s="515"/>
      <c r="C151" s="515"/>
      <c r="D151" s="516"/>
      <c r="E151" s="517"/>
      <c r="F151" s="519"/>
      <c r="G151" s="520" t="str">
        <f>IFERROR(VLOOKUP(Tabla46[[#This Row],[ID RIESGO]],'1. IDENTIFICACION DEL RIESGO'!$AB$29:$AL$137,11,0),"")</f>
        <v/>
      </c>
      <c r="I151" s="518"/>
      <c r="J151" s="518" t="s">
        <v>1706</v>
      </c>
      <c r="K151" s="518"/>
      <c r="L151" s="529"/>
      <c r="M151" s="518" t="s">
        <v>1697</v>
      </c>
      <c r="N151" s="522"/>
      <c r="O151" s="522" t="s">
        <v>1764</v>
      </c>
      <c r="P151" s="522"/>
      <c r="Q151" s="522" t="s">
        <v>1769</v>
      </c>
      <c r="R151" s="518"/>
      <c r="S151" s="522" t="s">
        <v>1701</v>
      </c>
      <c r="T151" s="523" t="str">
        <f>IF(Tabla46[[#This Row],[ID RIESGO]]="","",IF(Tabla46[[#This Row],[RESPONSABLE DEL CONTROL (CARGO)]]="",0,15))</f>
        <v/>
      </c>
      <c r="U151" s="524" t="str">
        <f>IF(Tabla46[[#This Row],[ID RIESGO]]="","",IF(Tabla46[[#This Row],[SEGREGACIÓN Y AUTORIDAD DEL RESPONSABLE DEL CONTROL]]="Inadecuado",0,15))</f>
        <v/>
      </c>
      <c r="V151" s="524" t="str">
        <f>IF(Tabla46[[#This Row],[ID RIESGO]]="","",IF(Tabla46[[#This Row],[PERIODICIDAD]]="No Establecida",0,15))</f>
        <v/>
      </c>
      <c r="W151" s="524">
        <f>IF(Tabla46[[#This Row],[Tipo de Propósito]]="Prevenir",15,IF(Tabla46[[#This Row],[Tipo de Propósito]]="Detectar",10,0))</f>
        <v>15</v>
      </c>
      <c r="X151" s="524">
        <f>IF(Tabla46[[#This Row],[La descripción del como es:]]="Confiable",15,0)</f>
        <v>15</v>
      </c>
      <c r="Y151" s="524">
        <f>IF(Tabla46[[#This Row],[Las desviaciones se:]]="Se investigan y resuelven oportunamente",15,0)</f>
        <v>15</v>
      </c>
      <c r="Z151" s="525">
        <f>IF(Tabla46[[#This Row],[La evidencia es:]]="Completa",10,IF(Tabla46[[#This Row],[La evidencia es:]]="Incompleta",5,0))</f>
        <v>10</v>
      </c>
      <c r="AA151" s="526">
        <f>SUM(Tabla46[[#This Row],[CALF.RESPONSABLE]:[CALF.EVID]])</f>
        <v>55</v>
      </c>
      <c r="AB151" s="525" t="str">
        <f>IF(ISTEXT(Tabla46[[#This Row],[VALOR EVALUACION DISENO]]),"",IF(Tabla46[[#This Row],[VALOR EVALUACION DISENO]]&gt;96,DATOS!$AV$21,IF(Tabla46[[#This Row],[VALOR EVALUACION DISENO]]&gt;=86,DATOS!$AV$22,DATOS!$AV$23)))</f>
        <v>DÉBIL</v>
      </c>
      <c r="AC151" s="486" t="s">
        <v>1708</v>
      </c>
      <c r="AD151" s="525" t="str">
        <f>IFERROR(VLOOKUP(Tabla46[[#This Row],[% DE CUMPLIMIENTO DE LA EJECUCION DEL CONTROL]],DATOS!$AS$38:$AT$40,2,0),"")</f>
        <v>FUERTE</v>
      </c>
      <c r="AE151" s="525">
        <f>IF(Tabla46[[#This Row],[RESULTADO EVALUACIÓN DEL DISEÑO DEL CONTROL]]="","",SUMIFS(DATOS!$AT$49:$AT$57,DATOS!$AR$49:$AR$57,Tabla46[[#This Row],[RESULTADO EVALUACIÓN DEL DISEÑO DEL CONTROL]],DATOS!$AS$49:$AS$57,Tabla46[[#This Row],[RESULTADO EVALUACION DE LA EJECUCION]]))</f>
        <v>0</v>
      </c>
    </row>
    <row r="152" spans="1:31" s="486" customFormat="1" ht="38.25" x14ac:dyDescent="0.2">
      <c r="A152" s="514"/>
      <c r="B152" s="515"/>
      <c r="C152" s="515"/>
      <c r="D152" s="516"/>
      <c r="E152" s="517"/>
      <c r="F152" s="519"/>
      <c r="G152" s="520" t="str">
        <f>IFERROR(VLOOKUP(Tabla46[[#This Row],[ID RIESGO]],'1. IDENTIFICACION DEL RIESGO'!$AB$29:$AL$137,11,0),"")</f>
        <v/>
      </c>
      <c r="I152" s="518"/>
      <c r="J152" s="518" t="s">
        <v>1706</v>
      </c>
      <c r="K152" s="518"/>
      <c r="L152" s="539"/>
      <c r="M152" s="518" t="s">
        <v>1697</v>
      </c>
      <c r="N152" s="522"/>
      <c r="O152" s="522" t="s">
        <v>1764</v>
      </c>
      <c r="P152" s="522"/>
      <c r="Q152" s="522" t="s">
        <v>1769</v>
      </c>
      <c r="R152" s="518"/>
      <c r="S152" s="522" t="s">
        <v>1701</v>
      </c>
      <c r="T152" s="523" t="str">
        <f>IF(Tabla46[[#This Row],[ID RIESGO]]="","",IF(Tabla46[[#This Row],[RESPONSABLE DEL CONTROL (CARGO)]]="",0,15))</f>
        <v/>
      </c>
      <c r="U152" s="524" t="str">
        <f>IF(Tabla46[[#This Row],[ID RIESGO]]="","",IF(Tabla46[[#This Row],[SEGREGACIÓN Y AUTORIDAD DEL RESPONSABLE DEL CONTROL]]="Inadecuado",0,15))</f>
        <v/>
      </c>
      <c r="V152" s="524" t="str">
        <f>IF(Tabla46[[#This Row],[ID RIESGO]]="","",IF(Tabla46[[#This Row],[PERIODICIDAD]]="No Establecida",0,15))</f>
        <v/>
      </c>
      <c r="W152" s="524">
        <f>IF(Tabla46[[#This Row],[Tipo de Propósito]]="Prevenir",15,IF(Tabla46[[#This Row],[Tipo de Propósito]]="Detectar",10,0))</f>
        <v>15</v>
      </c>
      <c r="X152" s="524">
        <f>IF(Tabla46[[#This Row],[La descripción del como es:]]="Confiable",15,0)</f>
        <v>15</v>
      </c>
      <c r="Y152" s="524">
        <f>IF(Tabla46[[#This Row],[Las desviaciones se:]]="Se investigan y resuelven oportunamente",15,0)</f>
        <v>15</v>
      </c>
      <c r="Z152" s="525">
        <f>IF(Tabla46[[#This Row],[La evidencia es:]]="Completa",10,IF(Tabla46[[#This Row],[La evidencia es:]]="Incompleta",5,0))</f>
        <v>10</v>
      </c>
      <c r="AA152" s="526">
        <f>SUM(Tabla46[[#This Row],[CALF.RESPONSABLE]:[CALF.EVID]])</f>
        <v>55</v>
      </c>
      <c r="AB152" s="525" t="str">
        <f>IF(ISTEXT(Tabla46[[#This Row],[VALOR EVALUACION DISENO]]),"",IF(Tabla46[[#This Row],[VALOR EVALUACION DISENO]]&gt;96,DATOS!$AV$21,IF(Tabla46[[#This Row],[VALOR EVALUACION DISENO]]&gt;=86,DATOS!$AV$22,DATOS!$AV$23)))</f>
        <v>DÉBIL</v>
      </c>
      <c r="AC152" s="486" t="s">
        <v>1708</v>
      </c>
      <c r="AD152" s="525" t="str">
        <f>IFERROR(VLOOKUP(Tabla46[[#This Row],[% DE CUMPLIMIENTO DE LA EJECUCION DEL CONTROL]],DATOS!$AS$38:$AT$40,2,0),"")</f>
        <v>FUERTE</v>
      </c>
      <c r="AE152" s="525">
        <f>IF(Tabla46[[#This Row],[RESULTADO EVALUACIÓN DEL DISEÑO DEL CONTROL]]="","",SUMIFS(DATOS!$AT$49:$AT$57,DATOS!$AR$49:$AR$57,Tabla46[[#This Row],[RESULTADO EVALUACIÓN DEL DISEÑO DEL CONTROL]],DATOS!$AS$49:$AS$57,Tabla46[[#This Row],[RESULTADO EVALUACION DE LA EJECUCION]]))</f>
        <v>0</v>
      </c>
    </row>
    <row r="153" spans="1:31" ht="34.5" customHeight="1" x14ac:dyDescent="0.2">
      <c r="B153" s="712" t="s">
        <v>2176</v>
      </c>
      <c r="C153" s="712"/>
      <c r="D153" s="712"/>
      <c r="E153" s="712"/>
      <c r="F153" s="712"/>
      <c r="G153" s="712"/>
      <c r="H153" s="712"/>
      <c r="I153" s="712"/>
      <c r="J153" s="712"/>
      <c r="K153" s="712"/>
      <c r="L153" s="712"/>
      <c r="M153" s="712"/>
      <c r="N153" s="712"/>
      <c r="O153" s="712"/>
      <c r="P153" s="712"/>
      <c r="Q153" s="712"/>
      <c r="R153" s="712"/>
      <c r="S153" s="712"/>
      <c r="T153" s="712"/>
      <c r="U153" s="712"/>
      <c r="V153" s="712"/>
      <c r="W153" s="712"/>
      <c r="X153" s="712"/>
      <c r="Y153" s="712"/>
      <c r="Z153" s="712"/>
      <c r="AA153" s="712"/>
      <c r="AB153" s="712"/>
      <c r="AC153" s="712"/>
      <c r="AD153" s="712"/>
      <c r="AE153" s="712"/>
    </row>
    <row r="154" spans="1:31" ht="15" customHeight="1" x14ac:dyDescent="0.2">
      <c r="B154" s="475"/>
      <c r="C154" s="475"/>
      <c r="D154" s="477"/>
      <c r="E154" s="475"/>
    </row>
    <row r="155" spans="1:31" ht="15" customHeight="1" x14ac:dyDescent="0.2">
      <c r="B155" s="475"/>
      <c r="C155" s="475"/>
      <c r="D155" s="477"/>
      <c r="E155" s="475"/>
    </row>
    <row r="156" spans="1:31" ht="15" customHeight="1" x14ac:dyDescent="0.2">
      <c r="B156" s="475"/>
      <c r="C156" s="475"/>
      <c r="D156" s="477"/>
      <c r="E156" s="475"/>
    </row>
    <row r="157" spans="1:31" ht="15" customHeight="1" x14ac:dyDescent="0.2">
      <c r="B157" s="475"/>
      <c r="C157" s="475"/>
      <c r="D157" s="477"/>
      <c r="E157" s="475"/>
    </row>
    <row r="158" spans="1:31" ht="15" customHeight="1" x14ac:dyDescent="0.2">
      <c r="B158" s="475"/>
      <c r="C158" s="475"/>
      <c r="D158" s="477"/>
      <c r="E158" s="475"/>
    </row>
    <row r="159" spans="1:31" ht="15" customHeight="1" x14ac:dyDescent="0.2">
      <c r="B159" s="475"/>
      <c r="C159" s="475"/>
      <c r="D159" s="477"/>
      <c r="E159" s="475"/>
    </row>
    <row r="160" spans="1:31" ht="15" customHeight="1" x14ac:dyDescent="0.2">
      <c r="B160" s="475"/>
      <c r="C160" s="475"/>
      <c r="D160" s="477"/>
      <c r="E160" s="475"/>
    </row>
    <row r="161" spans="2:5" ht="15" customHeight="1" x14ac:dyDescent="0.2">
      <c r="B161" s="475"/>
      <c r="C161" s="475"/>
      <c r="D161" s="477"/>
      <c r="E161" s="475"/>
    </row>
    <row r="162" spans="2:5" ht="15" customHeight="1" x14ac:dyDescent="0.2">
      <c r="B162" s="475"/>
      <c r="C162" s="475"/>
      <c r="D162" s="477"/>
      <c r="E162" s="475"/>
    </row>
    <row r="163" spans="2:5" ht="15" customHeight="1" x14ac:dyDescent="0.2">
      <c r="B163" s="475"/>
      <c r="C163" s="475"/>
      <c r="D163" s="477"/>
      <c r="E163" s="475"/>
    </row>
    <row r="164" spans="2:5" ht="15" customHeight="1" x14ac:dyDescent="0.2">
      <c r="B164" s="475"/>
      <c r="C164" s="475"/>
      <c r="D164" s="477"/>
      <c r="E164" s="475"/>
    </row>
    <row r="165" spans="2:5" ht="15" customHeight="1" x14ac:dyDescent="0.2">
      <c r="B165" s="475"/>
      <c r="C165" s="475"/>
      <c r="D165" s="477"/>
      <c r="E165" s="475"/>
    </row>
    <row r="166" spans="2:5" ht="15" customHeight="1" x14ac:dyDescent="0.2">
      <c r="B166" s="475"/>
      <c r="C166" s="475"/>
      <c r="D166" s="477"/>
      <c r="E166" s="475"/>
    </row>
    <row r="167" spans="2:5" ht="15" customHeight="1" x14ac:dyDescent="0.2">
      <c r="B167" s="475"/>
      <c r="C167" s="475"/>
      <c r="D167" s="477"/>
      <c r="E167" s="475"/>
    </row>
    <row r="168" spans="2:5" ht="15" customHeight="1" x14ac:dyDescent="0.2">
      <c r="B168" s="475"/>
      <c r="C168" s="475"/>
      <c r="D168" s="477"/>
      <c r="E168" s="475"/>
    </row>
    <row r="169" spans="2:5" ht="15" customHeight="1" x14ac:dyDescent="0.2">
      <c r="B169" s="475"/>
      <c r="C169" s="475"/>
      <c r="D169" s="477"/>
      <c r="E169" s="475"/>
    </row>
    <row r="170" spans="2:5" ht="15" customHeight="1" x14ac:dyDescent="0.2">
      <c r="B170" s="475"/>
      <c r="C170" s="475"/>
      <c r="D170" s="477"/>
      <c r="E170" s="475"/>
    </row>
    <row r="171" spans="2:5" ht="15" customHeight="1" x14ac:dyDescent="0.2">
      <c r="B171" s="475"/>
      <c r="C171" s="475"/>
      <c r="D171" s="477"/>
      <c r="E171" s="475"/>
    </row>
    <row r="172" spans="2:5" ht="15" customHeight="1" x14ac:dyDescent="0.2">
      <c r="B172" s="475"/>
      <c r="C172" s="475"/>
      <c r="D172" s="477"/>
      <c r="E172" s="475"/>
    </row>
    <row r="173" spans="2:5" ht="15" customHeight="1" x14ac:dyDescent="0.2">
      <c r="B173" s="475"/>
      <c r="C173" s="475"/>
      <c r="D173" s="477"/>
      <c r="E173" s="475"/>
    </row>
    <row r="174" spans="2:5" ht="15" customHeight="1" x14ac:dyDescent="0.2">
      <c r="B174" s="475"/>
      <c r="C174" s="475"/>
      <c r="D174" s="477"/>
      <c r="E174" s="475"/>
    </row>
    <row r="175" spans="2:5" ht="15" customHeight="1" x14ac:dyDescent="0.2">
      <c r="B175" s="475"/>
      <c r="C175" s="475"/>
      <c r="D175" s="477"/>
      <c r="E175" s="475"/>
    </row>
    <row r="176" spans="2:5" ht="15" customHeight="1" x14ac:dyDescent="0.2">
      <c r="B176" s="475"/>
      <c r="C176" s="475"/>
      <c r="D176" s="477"/>
      <c r="E176" s="475"/>
    </row>
    <row r="177" spans="2:5" ht="15" customHeight="1" x14ac:dyDescent="0.2">
      <c r="B177" s="475"/>
      <c r="C177" s="475"/>
      <c r="D177" s="477"/>
      <c r="E177" s="475"/>
    </row>
    <row r="178" spans="2:5" ht="15" customHeight="1" x14ac:dyDescent="0.2">
      <c r="B178" s="475"/>
      <c r="C178" s="475"/>
      <c r="D178" s="477"/>
      <c r="E178" s="475"/>
    </row>
    <row r="179" spans="2:5" ht="15" customHeight="1" x14ac:dyDescent="0.2">
      <c r="B179" s="475"/>
      <c r="C179" s="475"/>
      <c r="D179" s="477"/>
      <c r="E179" s="475"/>
    </row>
    <row r="180" spans="2:5" ht="15" customHeight="1" x14ac:dyDescent="0.2">
      <c r="B180" s="475"/>
      <c r="C180" s="475"/>
      <c r="D180" s="477"/>
      <c r="E180" s="475"/>
    </row>
    <row r="181" spans="2:5" ht="15" customHeight="1" x14ac:dyDescent="0.2">
      <c r="B181" s="475"/>
      <c r="C181" s="475"/>
      <c r="D181" s="477"/>
      <c r="E181" s="475"/>
    </row>
    <row r="182" spans="2:5" ht="15" customHeight="1" x14ac:dyDescent="0.2">
      <c r="B182" s="475"/>
      <c r="C182" s="475"/>
      <c r="D182" s="477"/>
      <c r="E182" s="475"/>
    </row>
    <row r="183" spans="2:5" ht="15" customHeight="1" x14ac:dyDescent="0.2">
      <c r="B183" s="475"/>
      <c r="C183" s="475"/>
      <c r="D183" s="477"/>
      <c r="E183" s="475"/>
    </row>
    <row r="184" spans="2:5" ht="15" customHeight="1" x14ac:dyDescent="0.2">
      <c r="B184" s="475"/>
      <c r="C184" s="475"/>
      <c r="D184" s="477"/>
      <c r="E184" s="475"/>
    </row>
    <row r="185" spans="2:5" ht="15" customHeight="1" x14ac:dyDescent="0.2">
      <c r="B185" s="475"/>
      <c r="C185" s="475"/>
      <c r="D185" s="477"/>
      <c r="E185" s="475"/>
    </row>
    <row r="186" spans="2:5" ht="15" customHeight="1" x14ac:dyDescent="0.2">
      <c r="B186" s="475"/>
      <c r="C186" s="475"/>
      <c r="D186" s="477"/>
      <c r="E186" s="475"/>
    </row>
    <row r="187" spans="2:5" ht="15" customHeight="1" x14ac:dyDescent="0.2">
      <c r="B187" s="475"/>
      <c r="C187" s="475"/>
      <c r="D187" s="477"/>
      <c r="E187" s="475"/>
    </row>
    <row r="188" spans="2:5" ht="15" customHeight="1" x14ac:dyDescent="0.2">
      <c r="B188" s="475"/>
      <c r="C188" s="475"/>
      <c r="D188" s="477"/>
      <c r="E188" s="475"/>
    </row>
    <row r="189" spans="2:5" ht="15" customHeight="1" x14ac:dyDescent="0.2">
      <c r="B189" s="475"/>
      <c r="C189" s="475"/>
      <c r="D189" s="477"/>
      <c r="E189" s="475"/>
    </row>
    <row r="190" spans="2:5" ht="15" customHeight="1" x14ac:dyDescent="0.2">
      <c r="B190" s="475"/>
      <c r="C190" s="475"/>
      <c r="D190" s="477"/>
      <c r="E190" s="475"/>
    </row>
    <row r="191" spans="2:5" ht="15" customHeight="1" x14ac:dyDescent="0.2">
      <c r="B191" s="475"/>
      <c r="C191" s="475"/>
      <c r="D191" s="477"/>
      <c r="E191" s="475"/>
    </row>
    <row r="192" spans="2:5" ht="15" customHeight="1" x14ac:dyDescent="0.2">
      <c r="B192" s="475"/>
      <c r="C192" s="475"/>
      <c r="D192" s="477"/>
      <c r="E192" s="475"/>
    </row>
    <row r="193" spans="2:6" ht="15" customHeight="1" x14ac:dyDescent="0.2">
      <c r="B193" s="475"/>
      <c r="C193" s="475"/>
      <c r="D193" s="477"/>
      <c r="E193" s="475"/>
    </row>
    <row r="194" spans="2:6" ht="15" customHeight="1" x14ac:dyDescent="0.2">
      <c r="B194" s="475"/>
      <c r="C194" s="475"/>
      <c r="D194" s="477"/>
      <c r="E194" s="475"/>
    </row>
    <row r="195" spans="2:6" ht="15" customHeight="1" x14ac:dyDescent="0.2">
      <c r="B195" s="475"/>
      <c r="C195" s="475"/>
      <c r="D195" s="477"/>
      <c r="E195" s="475"/>
    </row>
    <row r="196" spans="2:6" ht="15" customHeight="1" x14ac:dyDescent="0.2">
      <c r="B196" s="475"/>
      <c r="C196" s="475"/>
      <c r="D196" s="477"/>
      <c r="E196" s="475"/>
    </row>
    <row r="197" spans="2:6" ht="15" customHeight="1" x14ac:dyDescent="0.2">
      <c r="B197" s="475"/>
      <c r="C197" s="475"/>
      <c r="D197" s="477"/>
      <c r="E197" s="475"/>
    </row>
    <row r="198" spans="2:6" ht="15" customHeight="1" x14ac:dyDescent="0.2">
      <c r="B198" s="475"/>
      <c r="C198" s="475"/>
      <c r="D198" s="477"/>
      <c r="E198" s="475"/>
    </row>
    <row r="199" spans="2:6" ht="15" customHeight="1" x14ac:dyDescent="0.2">
      <c r="B199" s="475"/>
      <c r="C199" s="475"/>
      <c r="D199" s="477"/>
      <c r="E199" s="475"/>
    </row>
    <row r="200" spans="2:6" ht="15" customHeight="1" x14ac:dyDescent="0.2">
      <c r="B200" s="475"/>
      <c r="C200" s="475"/>
      <c r="D200" s="477"/>
      <c r="E200" s="475"/>
    </row>
    <row r="201" spans="2:6" ht="15" customHeight="1" x14ac:dyDescent="0.2">
      <c r="B201" s="475"/>
      <c r="C201" s="475"/>
      <c r="D201" s="477"/>
      <c r="E201" s="475"/>
    </row>
    <row r="202" spans="2:6" ht="15" customHeight="1" x14ac:dyDescent="0.2">
      <c r="B202" s="475"/>
      <c r="C202" s="475"/>
      <c r="D202" s="477"/>
      <c r="E202" s="475"/>
    </row>
    <row r="203" spans="2:6" ht="15" customHeight="1" x14ac:dyDescent="0.2">
      <c r="B203" s="475"/>
      <c r="C203" s="475"/>
      <c r="D203" s="477"/>
      <c r="E203" s="475"/>
    </row>
    <row r="204" spans="2:6" ht="15" customHeight="1" x14ac:dyDescent="0.2">
      <c r="B204" s="475"/>
      <c r="C204" s="475"/>
      <c r="D204" s="477"/>
      <c r="E204" s="475"/>
    </row>
    <row r="205" spans="2:6" ht="15" customHeight="1" x14ac:dyDescent="0.2">
      <c r="B205" s="475"/>
      <c r="C205" s="475"/>
      <c r="D205" s="477"/>
      <c r="E205" s="475"/>
    </row>
    <row r="206" spans="2:6" ht="15" customHeight="1" x14ac:dyDescent="0.2">
      <c r="B206" s="475"/>
      <c r="C206" s="475"/>
      <c r="D206" s="477"/>
      <c r="E206" s="475"/>
    </row>
    <row r="207" spans="2:6" x14ac:dyDescent="0.2">
      <c r="B207" s="475"/>
      <c r="C207" s="475"/>
      <c r="D207" s="477"/>
      <c r="E207" s="475"/>
    </row>
    <row r="208" spans="2:6" x14ac:dyDescent="0.2">
      <c r="B208" s="475"/>
      <c r="C208" s="475"/>
      <c r="D208" s="477"/>
      <c r="E208" s="475"/>
      <c r="F208" s="478"/>
    </row>
    <row r="209" spans="2:6" x14ac:dyDescent="0.2">
      <c r="B209" s="475"/>
      <c r="C209" s="475"/>
      <c r="D209" s="477"/>
      <c r="E209" s="475"/>
      <c r="F209" s="478"/>
    </row>
    <row r="210" spans="2:6" x14ac:dyDescent="0.2">
      <c r="B210" s="475"/>
      <c r="C210" s="475"/>
      <c r="D210" s="477"/>
      <c r="E210" s="475"/>
      <c r="F210" s="478"/>
    </row>
    <row r="211" spans="2:6" x14ac:dyDescent="0.2">
      <c r="B211" s="475"/>
      <c r="C211" s="475"/>
      <c r="D211" s="477"/>
      <c r="E211" s="475"/>
      <c r="F211" s="478"/>
    </row>
    <row r="212" spans="2:6" x14ac:dyDescent="0.2">
      <c r="B212" s="475"/>
      <c r="C212" s="475"/>
      <c r="D212" s="477"/>
      <c r="E212" s="475"/>
      <c r="F212" s="478"/>
    </row>
    <row r="213" spans="2:6" x14ac:dyDescent="0.2">
      <c r="B213" s="475"/>
      <c r="C213" s="475"/>
      <c r="D213" s="477"/>
      <c r="E213" s="475"/>
      <c r="F213" s="478"/>
    </row>
    <row r="214" spans="2:6" x14ac:dyDescent="0.2">
      <c r="B214" s="475"/>
      <c r="C214" s="475"/>
      <c r="D214" s="477"/>
      <c r="E214" s="475"/>
      <c r="F214" s="478"/>
    </row>
    <row r="215" spans="2:6" x14ac:dyDescent="0.2">
      <c r="B215" s="475"/>
      <c r="C215" s="475"/>
      <c r="D215" s="477"/>
      <c r="E215" s="475"/>
      <c r="F215" s="478"/>
    </row>
    <row r="216" spans="2:6" x14ac:dyDescent="0.2">
      <c r="B216" s="475"/>
      <c r="C216" s="475"/>
      <c r="D216" s="477"/>
      <c r="E216" s="475"/>
      <c r="F216" s="478"/>
    </row>
    <row r="217" spans="2:6" x14ac:dyDescent="0.2">
      <c r="B217" s="475"/>
      <c r="C217" s="475"/>
      <c r="D217" s="477"/>
      <c r="E217" s="475"/>
      <c r="F217" s="478"/>
    </row>
    <row r="218" spans="2:6" x14ac:dyDescent="0.2">
      <c r="B218" s="475"/>
      <c r="C218" s="475"/>
      <c r="D218" s="477"/>
      <c r="E218" s="475"/>
      <c r="F218" s="478"/>
    </row>
    <row r="219" spans="2:6" x14ac:dyDescent="0.2">
      <c r="B219" s="475"/>
      <c r="C219" s="475"/>
      <c r="D219" s="477"/>
      <c r="E219" s="475"/>
      <c r="F219" s="478"/>
    </row>
    <row r="220" spans="2:6" x14ac:dyDescent="0.2">
      <c r="B220" s="475"/>
      <c r="C220" s="475"/>
      <c r="D220" s="477"/>
      <c r="E220" s="475"/>
      <c r="F220" s="478"/>
    </row>
    <row r="221" spans="2:6" x14ac:dyDescent="0.2">
      <c r="B221" s="475"/>
      <c r="C221" s="475"/>
      <c r="D221" s="477"/>
      <c r="E221" s="475"/>
      <c r="F221" s="478"/>
    </row>
    <row r="222" spans="2:6" x14ac:dyDescent="0.2">
      <c r="B222" s="475"/>
      <c r="C222" s="475"/>
      <c r="D222" s="477"/>
      <c r="E222" s="475"/>
      <c r="F222" s="478"/>
    </row>
    <row r="223" spans="2:6" x14ac:dyDescent="0.2">
      <c r="B223" s="475"/>
      <c r="C223" s="475"/>
      <c r="D223" s="477"/>
      <c r="E223" s="475"/>
      <c r="F223" s="478"/>
    </row>
    <row r="224" spans="2:6" x14ac:dyDescent="0.2">
      <c r="B224" s="475"/>
      <c r="C224" s="475"/>
      <c r="D224" s="477"/>
      <c r="E224" s="475"/>
      <c r="F224" s="478"/>
    </row>
    <row r="225" spans="2:6" x14ac:dyDescent="0.2">
      <c r="B225" s="475"/>
      <c r="C225" s="475"/>
      <c r="D225" s="477"/>
      <c r="E225" s="475"/>
      <c r="F225" s="478"/>
    </row>
    <row r="226" spans="2:6" x14ac:dyDescent="0.2">
      <c r="B226" s="475"/>
      <c r="C226" s="475"/>
      <c r="D226" s="477"/>
      <c r="E226" s="475"/>
      <c r="F226" s="478"/>
    </row>
    <row r="227" spans="2:6" x14ac:dyDescent="0.2">
      <c r="B227" s="475"/>
      <c r="C227" s="475"/>
      <c r="D227" s="477"/>
      <c r="E227" s="475"/>
      <c r="F227" s="478"/>
    </row>
    <row r="228" spans="2:6" x14ac:dyDescent="0.2">
      <c r="B228" s="475"/>
      <c r="C228" s="475"/>
      <c r="D228" s="477"/>
      <c r="E228" s="475"/>
      <c r="F228" s="478"/>
    </row>
    <row r="229" spans="2:6" x14ac:dyDescent="0.2">
      <c r="B229" s="475"/>
      <c r="C229" s="475"/>
      <c r="D229" s="477"/>
      <c r="E229" s="475"/>
      <c r="F229" s="478"/>
    </row>
  </sheetData>
  <sheetProtection formatCells="0" formatColumns="0" formatRows="0"/>
  <dataConsolidate/>
  <mergeCells count="14">
    <mergeCell ref="A1:E3"/>
    <mergeCell ref="N3:R3"/>
    <mergeCell ref="Q1:R1"/>
    <mergeCell ref="Q2:R2"/>
    <mergeCell ref="N2:P2"/>
    <mergeCell ref="N1:P1"/>
    <mergeCell ref="F2:M2"/>
    <mergeCell ref="F1:M1"/>
    <mergeCell ref="F3:M3"/>
    <mergeCell ref="B153:AE153"/>
    <mergeCell ref="AY15:BA15"/>
    <mergeCell ref="I5:AD5"/>
    <mergeCell ref="AC16:AD16"/>
    <mergeCell ref="G16:AB16"/>
  </mergeCells>
  <conditionalFormatting sqref="Z9:Z13 AA8:AA10 L8:M8 L9:Q13 U8:Y13">
    <cfRule type="expression" dxfId="408" priority="2518">
      <formula>+IF($Z$8="Sede Direccion General",1,0)</formula>
    </cfRule>
    <cfRule type="expression" dxfId="407" priority="2519">
      <formula>+IF($Z$8="",1,0)</formula>
    </cfRule>
  </conditionalFormatting>
  <conditionalFormatting sqref="Z9:Z13 AA10 AA8 L8:M8 L9:Q13 U8:Y13">
    <cfRule type="expression" dxfId="406" priority="2522">
      <formula>+IF($Z$9="",1,0)</formula>
    </cfRule>
  </conditionalFormatting>
  <dataValidations disablePrompts="1" count="5">
    <dataValidation allowBlank="1" showInputMessage="1" showErrorMessage="1" promptTitle="FECHA" prompt="INGRESE DD/MM/AA" sqref="N13:Q14 J10:K10 J12:K12" xr:uid="{00000000-0002-0000-0400-000000000000}"/>
    <dataValidation allowBlank="1" showErrorMessage="1" promptTitle="FECHA" prompt="INGRESE DD/MM/AA" sqref="J8" xr:uid="{00000000-0002-0000-0400-000001000000}"/>
    <dataValidation type="list" allowBlank="1" showInputMessage="1" showErrorMessage="1" sqref="K36:K37" xr:uid="{423981A4-5048-4CDC-A315-59CC67A8A0E3}">
      <formula1>CONTROLES_FRECUENCIA</formula1>
    </dataValidation>
    <dataValidation type="list" allowBlank="1" showInputMessage="1" showErrorMessage="1" sqref="J18:J152" xr:uid="{00000000-0002-0000-0400-000002000000}">
      <formula1>CONTROL_RESPONSABLE</formula1>
    </dataValidation>
    <dataValidation type="list" allowBlank="1" showInputMessage="1" showErrorMessage="1" sqref="AC18:AC152" xr:uid="{00000000-0002-0000-0400-000003000000}">
      <formula1>CONTROL_EJECUCION</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disablePrompts="1" count="6">
        <x14:dataValidation type="list" allowBlank="1" showInputMessage="1" showErrorMessage="1" xr:uid="{8A4D9C8C-5DF1-4E2A-B38A-A62B7C66A072}">
          <x14:formula1>
            <xm:f>DATOS!$AV$31:$AV$39</xm:f>
          </x14:formula1>
          <xm:sqref>K18:K35 K38:K152</xm:sqref>
        </x14:dataValidation>
        <x14:dataValidation type="list" allowBlank="1" showInputMessage="1" showErrorMessage="1" xr:uid="{00000000-0002-0000-0400-000006000000}">
          <x14:formula1>
            <xm:f>DATOS!$AW$31:$AW$33</xm:f>
          </x14:formula1>
          <xm:sqref>M18:M152</xm:sqref>
        </x14:dataValidation>
        <x14:dataValidation type="list" allowBlank="1" showInputMessage="1" showErrorMessage="1" xr:uid="{00000000-0002-0000-0400-000007000000}">
          <x14:formula1>
            <xm:f>DATOS!$AW$35:$AW$36</xm:f>
          </x14:formula1>
          <xm:sqref>O18:O152</xm:sqref>
        </x14:dataValidation>
        <x14:dataValidation type="list" allowBlank="1" showInputMessage="1" showErrorMessage="1" xr:uid="{00000000-0002-0000-0400-000008000000}">
          <x14:formula1>
            <xm:f>DATOS!$AW$38:$AW$39</xm:f>
          </x14:formula1>
          <xm:sqref>Q18:Q152</xm:sqref>
        </x14:dataValidation>
        <x14:dataValidation type="list" allowBlank="1" showInputMessage="1" showErrorMessage="1" xr:uid="{00000000-0002-0000-0400-000009000000}">
          <x14:formula1>
            <xm:f>DATOS!$AX$37:$AX$39</xm:f>
          </x14:formula1>
          <xm:sqref>S18:S152</xm:sqref>
        </x14:dataValidation>
        <x14:dataValidation type="list" allowBlank="1" showInputMessage="1" showErrorMessage="1" xr:uid="{00000000-0002-0000-0400-000005000000}">
          <x14:formula1>
            <xm:f>'1. IDENTIFICACION DEL RIESGO'!$AB$29:$AB$137</xm:f>
          </x14:formula1>
          <xm:sqref>F18:F152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5DFA0-7C6B-4AD6-9342-8D602405AF32}">
  <sheetPr codeName="Hoja11">
    <tabColor theme="6" tint="-0.249977111117893"/>
  </sheetPr>
  <dimension ref="A1:BS86"/>
  <sheetViews>
    <sheetView topLeftCell="A59" zoomScale="70" zoomScaleNormal="70" workbookViewId="0">
      <selection activeCell="E21" sqref="E21"/>
    </sheetView>
  </sheetViews>
  <sheetFormatPr baseColWidth="10" defaultRowHeight="14.25" x14ac:dyDescent="0.2"/>
  <cols>
    <col min="1" max="1" width="35.5703125" style="343" customWidth="1"/>
    <col min="2" max="2" width="10.7109375" style="343" bestFit="1" customWidth="1"/>
    <col min="3" max="3" width="36.85546875" style="343" bestFit="1" customWidth="1"/>
    <col min="4" max="4" width="13.140625" style="343" bestFit="1" customWidth="1"/>
    <col min="5" max="5" width="56.42578125" style="343" customWidth="1"/>
    <col min="6" max="6" width="23.140625" style="343" customWidth="1"/>
    <col min="7" max="7" width="20.140625" style="345" bestFit="1" customWidth="1"/>
    <col min="8" max="8" width="13.28515625" style="345" bestFit="1" customWidth="1"/>
    <col min="9" max="9" width="22.28515625" style="343" bestFit="1" customWidth="1"/>
    <col min="10" max="10" width="27.140625" style="343" customWidth="1"/>
    <col min="11" max="16384" width="11.42578125" style="343"/>
  </cols>
  <sheetData>
    <row r="1" spans="1:71" s="313" customFormat="1" ht="15" customHeight="1" x14ac:dyDescent="0.25">
      <c r="A1" s="742"/>
      <c r="B1" s="738" t="s">
        <v>3</v>
      </c>
      <c r="C1" s="739"/>
      <c r="D1" s="739"/>
      <c r="E1" s="739"/>
      <c r="F1" s="739"/>
      <c r="G1" s="739"/>
      <c r="H1" s="739"/>
      <c r="I1" s="739"/>
      <c r="J1" s="739"/>
      <c r="K1" s="739"/>
      <c r="L1" s="739"/>
      <c r="M1" s="739"/>
      <c r="N1" s="740" t="s">
        <v>1680</v>
      </c>
      <c r="O1" s="740"/>
      <c r="P1" s="719">
        <v>44162</v>
      </c>
      <c r="Q1" s="720"/>
      <c r="AK1" s="314"/>
      <c r="AL1" s="314"/>
      <c r="AM1" s="314"/>
      <c r="AN1" s="314"/>
      <c r="AS1" s="315"/>
    </row>
    <row r="2" spans="1:71" s="313" customFormat="1" ht="15" customHeight="1" x14ac:dyDescent="0.25">
      <c r="A2" s="742"/>
      <c r="B2" s="722" t="s">
        <v>1675</v>
      </c>
      <c r="C2" s="722"/>
      <c r="D2" s="722"/>
      <c r="E2" s="722"/>
      <c r="F2" s="722"/>
      <c r="G2" s="722"/>
      <c r="H2" s="722"/>
      <c r="I2" s="722"/>
      <c r="J2" s="722"/>
      <c r="K2" s="722"/>
      <c r="L2" s="722"/>
      <c r="M2" s="722"/>
      <c r="N2" s="708" t="s">
        <v>1812</v>
      </c>
      <c r="O2" s="740"/>
      <c r="P2" s="707" t="s">
        <v>1786</v>
      </c>
      <c r="Q2" s="708"/>
      <c r="AK2" s="314"/>
      <c r="AL2" s="314"/>
      <c r="AM2" s="314"/>
      <c r="AN2" s="314"/>
      <c r="AS2" s="315"/>
    </row>
    <row r="3" spans="1:71" s="313" customFormat="1" ht="48" customHeight="1" x14ac:dyDescent="0.25">
      <c r="A3" s="742"/>
      <c r="B3" s="722" t="s">
        <v>1792</v>
      </c>
      <c r="C3" s="722"/>
      <c r="D3" s="722"/>
      <c r="E3" s="722"/>
      <c r="F3" s="722"/>
      <c r="G3" s="722"/>
      <c r="H3" s="722"/>
      <c r="I3" s="722"/>
      <c r="J3" s="722"/>
      <c r="K3" s="722"/>
      <c r="L3" s="722"/>
      <c r="M3" s="722"/>
      <c r="N3" s="737" t="s">
        <v>1676</v>
      </c>
      <c r="O3" s="737"/>
      <c r="P3" s="737"/>
      <c r="Q3" s="737"/>
      <c r="AK3" s="314"/>
      <c r="AL3" s="314"/>
      <c r="AM3" s="314"/>
      <c r="AN3" s="314"/>
      <c r="AS3" s="315"/>
    </row>
    <row r="4" spans="1:71" s="313" customFormat="1" ht="12.75" customHeight="1" x14ac:dyDescent="0.25">
      <c r="A4" s="742"/>
      <c r="B4" s="722"/>
      <c r="C4" s="722"/>
      <c r="D4" s="722"/>
      <c r="E4" s="722"/>
      <c r="F4" s="722"/>
      <c r="G4" s="722"/>
      <c r="H4" s="722"/>
      <c r="I4" s="722"/>
      <c r="J4" s="722"/>
      <c r="K4" s="722"/>
      <c r="L4" s="722"/>
      <c r="M4" s="722"/>
      <c r="N4" s="737"/>
      <c r="O4" s="737"/>
      <c r="P4" s="737"/>
      <c r="Q4" s="737"/>
      <c r="AK4" s="314"/>
      <c r="AL4" s="314"/>
      <c r="AM4" s="314"/>
      <c r="AN4" s="314"/>
      <c r="AS4" s="315"/>
    </row>
    <row r="5" spans="1:71" s="313" customFormat="1" ht="12" x14ac:dyDescent="0.25">
      <c r="A5" s="316"/>
      <c r="B5" s="316"/>
      <c r="C5" s="316"/>
      <c r="D5" s="316"/>
      <c r="E5" s="317"/>
      <c r="F5" s="317"/>
      <c r="G5" s="318"/>
      <c r="H5" s="318"/>
      <c r="I5" s="317"/>
      <c r="J5" s="319"/>
      <c r="K5" s="316"/>
      <c r="L5" s="318"/>
      <c r="M5" s="316"/>
      <c r="N5" s="316"/>
      <c r="O5" s="316"/>
      <c r="P5" s="316"/>
      <c r="Q5" s="316"/>
      <c r="R5" s="316"/>
      <c r="S5" s="316"/>
      <c r="T5" s="316"/>
      <c r="U5" s="316"/>
      <c r="V5" s="316"/>
      <c r="W5" s="316"/>
      <c r="X5" s="316"/>
      <c r="Y5" s="316"/>
      <c r="Z5" s="316"/>
      <c r="AA5" s="316"/>
      <c r="AB5" s="316"/>
      <c r="AC5" s="316"/>
      <c r="AD5" s="316"/>
      <c r="AE5" s="316"/>
      <c r="AF5" s="316"/>
      <c r="AG5" s="316"/>
      <c r="AH5" s="316"/>
      <c r="AI5" s="316"/>
      <c r="AJ5" s="316"/>
      <c r="AK5" s="320"/>
      <c r="AL5" s="320"/>
      <c r="AM5" s="320"/>
      <c r="AN5" s="320"/>
      <c r="AO5" s="316"/>
      <c r="AP5" s="316"/>
      <c r="AQ5" s="316"/>
      <c r="AR5" s="316"/>
      <c r="AS5" s="321"/>
      <c r="AT5" s="316"/>
      <c r="AU5" s="316"/>
      <c r="AV5" s="316"/>
      <c r="AW5" s="316"/>
      <c r="AX5" s="322"/>
      <c r="AY5" s="316"/>
      <c r="AZ5" s="316"/>
      <c r="BA5" s="316"/>
      <c r="BB5" s="316"/>
      <c r="BC5" s="316"/>
      <c r="BD5" s="316"/>
      <c r="BE5" s="316"/>
      <c r="BF5" s="316"/>
      <c r="BG5" s="316"/>
      <c r="BH5" s="316"/>
      <c r="BI5" s="316"/>
      <c r="BJ5" s="316"/>
      <c r="BK5" s="316"/>
      <c r="BL5" s="316"/>
      <c r="BM5" s="316"/>
      <c r="BN5" s="316"/>
      <c r="BO5" s="316"/>
      <c r="BP5" s="316"/>
      <c r="BQ5" s="316"/>
      <c r="BR5" s="316"/>
      <c r="BS5" s="316"/>
    </row>
    <row r="6" spans="1:71" s="329" customFormat="1" ht="12" x14ac:dyDescent="0.25">
      <c r="A6" s="323"/>
      <c r="B6" s="323"/>
      <c r="C6" s="323"/>
      <c r="D6" s="323"/>
      <c r="E6" s="323"/>
      <c r="F6" s="323"/>
      <c r="G6" s="324"/>
      <c r="H6" s="324"/>
      <c r="I6" s="323"/>
      <c r="J6" s="325"/>
      <c r="K6" s="323"/>
      <c r="L6" s="324"/>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7"/>
      <c r="AL6" s="327"/>
      <c r="AM6" s="327"/>
      <c r="AN6" s="327"/>
      <c r="AO6" s="326"/>
      <c r="AP6" s="326"/>
      <c r="AQ6" s="326"/>
      <c r="AR6" s="326"/>
      <c r="AS6" s="328"/>
      <c r="AT6" s="326"/>
      <c r="AU6" s="326"/>
      <c r="AV6" s="326"/>
      <c r="AW6" s="326"/>
      <c r="AX6" s="323"/>
      <c r="AY6" s="326"/>
      <c r="AZ6" s="326"/>
      <c r="BA6" s="326"/>
      <c r="BB6" s="326"/>
      <c r="BC6" s="326"/>
      <c r="BD6" s="326"/>
      <c r="BE6" s="326"/>
      <c r="BF6" s="326"/>
      <c r="BG6" s="326"/>
      <c r="BH6" s="326"/>
      <c r="BI6" s="326"/>
      <c r="BJ6" s="326"/>
      <c r="BK6" s="326"/>
      <c r="BL6" s="326"/>
      <c r="BM6" s="326"/>
      <c r="BN6" s="326"/>
      <c r="BO6" s="326"/>
      <c r="BP6" s="326"/>
      <c r="BQ6" s="326"/>
      <c r="BR6" s="326"/>
      <c r="BS6" s="326"/>
    </row>
    <row r="7" spans="1:71" s="329" customFormat="1" ht="12" x14ac:dyDescent="0.25">
      <c r="A7" s="323"/>
      <c r="B7" s="323"/>
      <c r="C7" s="323"/>
      <c r="D7" s="323"/>
      <c r="E7" s="330" t="s">
        <v>3</v>
      </c>
      <c r="F7" s="330"/>
      <c r="G7" s="331" t="str">
        <f>'1. IDENTIFICACION DEL RIESGO'!$K$8</f>
        <v>Promoción y Prevención</v>
      </c>
      <c r="H7" s="332"/>
      <c r="I7" s="333"/>
      <c r="J7" s="325"/>
      <c r="K7" s="323"/>
      <c r="L7" s="332"/>
      <c r="M7" s="334"/>
      <c r="N7" s="334"/>
      <c r="O7" s="334"/>
      <c r="P7" s="334"/>
      <c r="Q7" s="334"/>
      <c r="R7" s="334"/>
      <c r="S7" s="334"/>
      <c r="T7" s="334"/>
      <c r="U7" s="334"/>
      <c r="V7" s="334"/>
      <c r="W7" s="334"/>
      <c r="X7" s="334"/>
      <c r="Y7" s="334"/>
      <c r="Z7" s="334"/>
      <c r="AA7" s="334"/>
      <c r="AB7" s="334"/>
      <c r="AC7" s="334"/>
      <c r="AD7" s="334"/>
      <c r="AE7" s="334"/>
      <c r="AF7" s="334"/>
      <c r="AG7" s="334"/>
      <c r="AH7" s="334"/>
      <c r="AI7" s="334"/>
      <c r="AJ7" s="334"/>
      <c r="AK7" s="327"/>
      <c r="AL7" s="327"/>
      <c r="AM7" s="327"/>
      <c r="AN7" s="327"/>
      <c r="AO7" s="326"/>
      <c r="AP7" s="326"/>
      <c r="AQ7" s="326"/>
      <c r="AR7" s="334"/>
      <c r="AS7" s="335"/>
      <c r="AT7" s="326"/>
      <c r="AU7" s="326"/>
      <c r="AV7" s="326"/>
      <c r="AW7" s="326"/>
      <c r="AX7" s="323"/>
      <c r="AY7" s="326"/>
      <c r="AZ7" s="326"/>
      <c r="BA7" s="326"/>
      <c r="BB7" s="326"/>
      <c r="BC7" s="326"/>
      <c r="BD7" s="326"/>
      <c r="BE7" s="326"/>
      <c r="BF7" s="326"/>
      <c r="BG7" s="326"/>
      <c r="BH7" s="326"/>
      <c r="BI7" s="326"/>
      <c r="BJ7" s="326"/>
      <c r="BK7" s="326"/>
      <c r="BL7" s="326"/>
      <c r="BM7" s="326"/>
      <c r="BN7" s="326"/>
      <c r="BO7" s="326"/>
      <c r="BP7" s="326"/>
      <c r="BQ7" s="326"/>
      <c r="BR7" s="326"/>
      <c r="BS7" s="326"/>
    </row>
    <row r="8" spans="1:71" s="329" customFormat="1" ht="12" x14ac:dyDescent="0.25">
      <c r="A8" s="323"/>
      <c r="B8" s="323"/>
      <c r="C8" s="323"/>
      <c r="D8" s="323"/>
      <c r="E8" s="323"/>
      <c r="F8" s="323"/>
      <c r="G8" s="332"/>
      <c r="H8" s="332"/>
      <c r="I8" s="336"/>
      <c r="J8" s="337"/>
      <c r="K8" s="323"/>
      <c r="L8" s="332"/>
      <c r="M8" s="334"/>
      <c r="N8" s="334"/>
      <c r="O8" s="334"/>
      <c r="P8" s="334"/>
      <c r="Q8" s="334"/>
      <c r="R8" s="334"/>
      <c r="S8" s="334"/>
      <c r="T8" s="334"/>
      <c r="U8" s="334"/>
      <c r="V8" s="334"/>
      <c r="W8" s="334"/>
      <c r="X8" s="334"/>
      <c r="Y8" s="334"/>
      <c r="Z8" s="334"/>
      <c r="AA8" s="334"/>
      <c r="AB8" s="334"/>
      <c r="AC8" s="334"/>
      <c r="AD8" s="334"/>
      <c r="AE8" s="334"/>
      <c r="AF8" s="334"/>
      <c r="AG8" s="334"/>
      <c r="AH8" s="334"/>
      <c r="AI8" s="334"/>
      <c r="AJ8" s="334"/>
      <c r="AK8" s="327"/>
      <c r="AL8" s="327"/>
      <c r="AM8" s="327"/>
      <c r="AN8" s="327"/>
      <c r="AO8" s="326"/>
      <c r="AP8" s="326"/>
      <c r="AQ8" s="326"/>
      <c r="AR8" s="334"/>
      <c r="AS8" s="335"/>
      <c r="AT8" s="326"/>
      <c r="AU8" s="326"/>
      <c r="AV8" s="326"/>
      <c r="AW8" s="326"/>
      <c r="AX8" s="323"/>
      <c r="AY8" s="326"/>
      <c r="AZ8" s="326"/>
      <c r="BA8" s="326"/>
      <c r="BB8" s="326"/>
      <c r="BC8" s="326"/>
      <c r="BD8" s="326"/>
      <c r="BE8" s="326"/>
      <c r="BF8" s="326"/>
      <c r="BG8" s="326"/>
      <c r="BH8" s="326"/>
      <c r="BI8" s="326"/>
      <c r="BJ8" s="326"/>
      <c r="BK8" s="326"/>
      <c r="BL8" s="326"/>
      <c r="BM8" s="326"/>
      <c r="BN8" s="326"/>
      <c r="BO8" s="326"/>
      <c r="BP8" s="326"/>
      <c r="BQ8" s="326"/>
      <c r="BR8" s="326"/>
      <c r="BS8" s="326"/>
    </row>
    <row r="9" spans="1:71" s="329" customFormat="1" ht="12" x14ac:dyDescent="0.25">
      <c r="A9" s="323"/>
      <c r="B9" s="323"/>
      <c r="C9" s="323"/>
      <c r="D9" s="323"/>
      <c r="E9" s="323"/>
      <c r="F9" s="323"/>
      <c r="G9" s="324"/>
      <c r="H9" s="332"/>
      <c r="I9" s="336"/>
      <c r="J9" s="337"/>
      <c r="K9" s="323"/>
      <c r="L9" s="328"/>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7"/>
      <c r="AL9" s="327"/>
      <c r="AM9" s="327"/>
      <c r="AN9" s="327"/>
      <c r="AO9" s="326"/>
      <c r="AP9" s="326"/>
      <c r="AQ9" s="326"/>
      <c r="AR9" s="326"/>
      <c r="AS9" s="328"/>
      <c r="AT9" s="326"/>
      <c r="AU9" s="326"/>
      <c r="AV9" s="326"/>
      <c r="AW9" s="326"/>
      <c r="AX9" s="323"/>
      <c r="AY9" s="326"/>
      <c r="AZ9" s="326"/>
      <c r="BA9" s="326"/>
      <c r="BB9" s="326"/>
      <c r="BC9" s="326"/>
      <c r="BD9" s="326"/>
      <c r="BE9" s="326"/>
      <c r="BF9" s="326"/>
      <c r="BG9" s="326"/>
      <c r="BH9" s="326"/>
      <c r="BI9" s="326"/>
      <c r="BJ9" s="326"/>
      <c r="BK9" s="326"/>
      <c r="BL9" s="326"/>
      <c r="BM9" s="326"/>
      <c r="BN9" s="326"/>
      <c r="BO9" s="326"/>
      <c r="BP9" s="326"/>
      <c r="BQ9" s="326"/>
      <c r="BR9" s="326"/>
      <c r="BS9" s="326"/>
    </row>
    <row r="10" spans="1:71" s="329" customFormat="1" ht="12" x14ac:dyDescent="0.25">
      <c r="A10" s="323"/>
      <c r="B10" s="323"/>
      <c r="C10" s="323"/>
      <c r="D10" s="323"/>
      <c r="E10" s="338" t="s">
        <v>1284</v>
      </c>
      <c r="F10" s="338"/>
      <c r="G10" s="339">
        <f>'1. IDENTIFICACION DEL RIESGO'!$K$14</f>
        <v>44551</v>
      </c>
      <c r="H10" s="332"/>
      <c r="I10" s="336"/>
      <c r="J10" s="337"/>
      <c r="K10" s="323"/>
      <c r="L10" s="328"/>
      <c r="M10" s="326"/>
      <c r="N10" s="326"/>
      <c r="O10" s="326"/>
      <c r="P10" s="326"/>
      <c r="Q10" s="326"/>
      <c r="R10" s="326"/>
      <c r="S10" s="326"/>
      <c r="T10" s="326"/>
      <c r="U10" s="326"/>
      <c r="V10" s="326"/>
      <c r="W10" s="326"/>
      <c r="X10" s="326"/>
      <c r="Y10" s="326"/>
      <c r="Z10" s="326"/>
      <c r="AA10" s="326"/>
      <c r="AB10" s="326"/>
      <c r="AC10" s="326"/>
      <c r="AD10" s="326"/>
      <c r="AE10" s="326"/>
      <c r="AF10" s="326"/>
      <c r="AG10" s="326"/>
      <c r="AH10" s="326"/>
      <c r="AI10" s="326"/>
      <c r="AJ10" s="326"/>
      <c r="AK10" s="340"/>
      <c r="AL10" s="340"/>
      <c r="AM10" s="340"/>
      <c r="AN10" s="340"/>
      <c r="AO10" s="323"/>
      <c r="AP10" s="323"/>
      <c r="AQ10" s="323"/>
      <c r="AR10" s="326"/>
      <c r="AS10" s="328"/>
      <c r="AT10" s="326"/>
      <c r="AU10" s="323"/>
      <c r="AV10" s="341"/>
      <c r="AW10" s="341"/>
      <c r="AX10" s="323"/>
      <c r="AY10" s="326"/>
      <c r="AZ10" s="326"/>
      <c r="BA10" s="326"/>
      <c r="BB10" s="326"/>
      <c r="BC10" s="326"/>
      <c r="BD10" s="326"/>
      <c r="BE10" s="326"/>
      <c r="BF10" s="326"/>
      <c r="BG10" s="326"/>
      <c r="BH10" s="326"/>
      <c r="BI10" s="326"/>
      <c r="BJ10" s="326"/>
      <c r="BK10" s="326"/>
      <c r="BL10" s="326"/>
      <c r="BM10" s="326"/>
      <c r="BN10" s="326"/>
      <c r="BO10" s="326"/>
      <c r="BP10" s="326"/>
      <c r="BQ10" s="326"/>
      <c r="BR10" s="326"/>
      <c r="BS10" s="326"/>
    </row>
    <row r="11" spans="1:71" s="329" customFormat="1" ht="12" x14ac:dyDescent="0.25">
      <c r="A11" s="326"/>
      <c r="B11" s="323"/>
      <c r="C11" s="323"/>
      <c r="D11" s="323"/>
      <c r="E11" s="326"/>
      <c r="F11" s="326"/>
      <c r="G11" s="328"/>
      <c r="H11" s="332"/>
      <c r="I11" s="336"/>
      <c r="J11" s="337"/>
      <c r="K11" s="323"/>
      <c r="L11" s="328"/>
      <c r="M11" s="326"/>
      <c r="N11" s="326"/>
      <c r="O11" s="326"/>
      <c r="P11" s="326"/>
      <c r="Q11" s="326"/>
      <c r="R11" s="326"/>
      <c r="S11" s="326"/>
      <c r="T11" s="326"/>
      <c r="U11" s="326"/>
      <c r="V11" s="326"/>
      <c r="W11" s="326"/>
      <c r="X11" s="326"/>
      <c r="Y11" s="326"/>
      <c r="Z11" s="326"/>
      <c r="AA11" s="326"/>
      <c r="AB11" s="326"/>
      <c r="AC11" s="326"/>
      <c r="AD11" s="326"/>
      <c r="AE11" s="326"/>
      <c r="AF11" s="326"/>
      <c r="AG11" s="326"/>
      <c r="AH11" s="326"/>
      <c r="AI11" s="326"/>
      <c r="AJ11" s="323"/>
      <c r="AK11" s="323"/>
      <c r="AL11" s="323"/>
      <c r="AM11" s="323"/>
      <c r="AN11" s="323"/>
      <c r="AO11" s="323"/>
      <c r="AP11" s="323"/>
      <c r="AQ11" s="323"/>
      <c r="AR11" s="323"/>
      <c r="AS11" s="323"/>
      <c r="AT11" s="323"/>
      <c r="AU11" s="323"/>
      <c r="AV11" s="323"/>
      <c r="AW11" s="323"/>
      <c r="AX11" s="323"/>
      <c r="AY11" s="323"/>
      <c r="AZ11" s="323"/>
      <c r="BA11" s="323"/>
      <c r="BB11" s="323"/>
      <c r="BC11" s="323"/>
      <c r="BD11" s="323"/>
      <c r="BE11" s="323"/>
      <c r="BF11" s="323"/>
      <c r="BG11" s="323"/>
      <c r="BH11" s="323"/>
      <c r="BI11" s="323"/>
      <c r="BJ11" s="323"/>
      <c r="BK11" s="323"/>
      <c r="BL11" s="323"/>
      <c r="BM11" s="323"/>
      <c r="BN11" s="323"/>
      <c r="BO11" s="323"/>
      <c r="BP11" s="323"/>
      <c r="BQ11" s="323"/>
      <c r="BR11" s="323"/>
      <c r="BS11" s="323"/>
    </row>
    <row r="12" spans="1:71" s="329" customFormat="1" ht="12" x14ac:dyDescent="0.25">
      <c r="A12" s="323"/>
      <c r="B12" s="323"/>
      <c r="C12" s="323"/>
      <c r="D12" s="323"/>
      <c r="E12" s="323"/>
      <c r="F12" s="323"/>
      <c r="G12" s="324"/>
      <c r="H12" s="324"/>
      <c r="I12" s="323"/>
      <c r="J12" s="325"/>
      <c r="K12" s="323"/>
      <c r="L12" s="324"/>
      <c r="M12" s="323"/>
      <c r="N12" s="323"/>
      <c r="O12" s="323"/>
      <c r="P12" s="323"/>
      <c r="Q12" s="323"/>
      <c r="R12" s="323"/>
      <c r="S12" s="323"/>
      <c r="T12" s="323"/>
      <c r="U12" s="323"/>
      <c r="V12" s="323"/>
      <c r="W12" s="323"/>
      <c r="X12" s="323"/>
      <c r="Y12" s="323"/>
      <c r="Z12" s="323"/>
      <c r="AA12" s="323"/>
      <c r="AB12" s="323"/>
      <c r="AC12" s="323"/>
      <c r="AD12" s="323"/>
      <c r="AE12" s="323"/>
      <c r="AF12" s="323"/>
      <c r="AG12" s="323"/>
      <c r="AH12" s="323"/>
      <c r="AI12" s="342"/>
      <c r="AJ12" s="342"/>
      <c r="AK12" s="342"/>
      <c r="AL12" s="342"/>
      <c r="AM12" s="342"/>
      <c r="AN12" s="342"/>
      <c r="AO12" s="342"/>
      <c r="AP12" s="342"/>
      <c r="AQ12" s="342"/>
      <c r="AR12" s="342"/>
      <c r="AS12" s="342"/>
      <c r="AT12" s="342"/>
      <c r="AU12" s="342"/>
      <c r="AV12" s="342"/>
      <c r="AW12" s="342"/>
      <c r="AX12" s="342"/>
      <c r="AY12" s="342"/>
      <c r="AZ12" s="342"/>
      <c r="BA12" s="342"/>
      <c r="BB12" s="342"/>
      <c r="BC12" s="342"/>
      <c r="BD12" s="342"/>
      <c r="BE12" s="342"/>
      <c r="BF12" s="342"/>
      <c r="BG12" s="342"/>
      <c r="BH12" s="342"/>
      <c r="BI12" s="342"/>
      <c r="BJ12" s="342"/>
      <c r="BK12" s="342"/>
      <c r="BL12" s="342"/>
      <c r="BM12" s="342"/>
      <c r="BN12" s="342"/>
      <c r="BO12" s="342"/>
      <c r="BP12" s="342"/>
      <c r="BQ12" s="342"/>
      <c r="BR12" s="342"/>
      <c r="BS12" s="342"/>
    </row>
    <row r="13" spans="1:71" ht="15.75" x14ac:dyDescent="0.2">
      <c r="A13" s="731" t="s">
        <v>1274</v>
      </c>
      <c r="B13" s="731" t="s">
        <v>1303</v>
      </c>
      <c r="C13" s="732" t="s">
        <v>1775</v>
      </c>
      <c r="D13" s="732"/>
      <c r="E13" s="732"/>
      <c r="F13" s="732"/>
      <c r="G13" s="732"/>
      <c r="H13" s="732"/>
      <c r="I13" s="732"/>
      <c r="J13" s="732"/>
      <c r="K13" s="732" t="s">
        <v>1776</v>
      </c>
      <c r="L13" s="732"/>
      <c r="M13" s="732"/>
      <c r="N13" s="732"/>
      <c r="O13" s="732"/>
      <c r="P13" s="732" t="s">
        <v>1777</v>
      </c>
      <c r="Q13" s="732"/>
      <c r="R13" s="732"/>
      <c r="S13" s="732"/>
      <c r="T13" s="732"/>
      <c r="U13" s="732" t="s">
        <v>1778</v>
      </c>
      <c r="V13" s="732"/>
      <c r="W13" s="732"/>
      <c r="X13" s="732"/>
      <c r="Y13" s="732"/>
    </row>
    <row r="14" spans="1:71" ht="31.5" x14ac:dyDescent="0.2">
      <c r="A14" s="731"/>
      <c r="B14" s="731"/>
      <c r="C14" s="346" t="s">
        <v>1313</v>
      </c>
      <c r="D14" s="346" t="s">
        <v>1779</v>
      </c>
      <c r="E14" s="346" t="s">
        <v>1281</v>
      </c>
      <c r="F14" s="346" t="s">
        <v>1750</v>
      </c>
      <c r="G14" s="346" t="s">
        <v>1282</v>
      </c>
      <c r="H14" s="346" t="s">
        <v>1780</v>
      </c>
      <c r="I14" s="346" t="s">
        <v>12</v>
      </c>
      <c r="J14" s="346" t="s">
        <v>1665</v>
      </c>
      <c r="K14" s="732"/>
      <c r="L14" s="732"/>
      <c r="M14" s="732"/>
      <c r="N14" s="732"/>
      <c r="O14" s="732"/>
      <c r="P14" s="732"/>
      <c r="Q14" s="732"/>
      <c r="R14" s="732"/>
      <c r="S14" s="732"/>
      <c r="T14" s="732"/>
      <c r="U14" s="732"/>
      <c r="V14" s="732"/>
      <c r="W14" s="732"/>
      <c r="X14" s="732"/>
      <c r="Y14" s="732"/>
    </row>
    <row r="15" spans="1:71" s="535" customFormat="1" ht="75" x14ac:dyDescent="0.2">
      <c r="A15" s="736" t="str">
        <f>'1. IDENTIFICACION DEL RIESGO'!$O$29</f>
        <v>Uso indebido de la información reservada y clasificada en beneficio de terceros</v>
      </c>
      <c r="B15" s="736" t="str">
        <f>'1. IDENTIFICACION DEL RIESGO'!$AB$29</f>
        <v>RC1+</v>
      </c>
      <c r="C15" s="736" t="s">
        <v>1833</v>
      </c>
      <c r="D15" s="547" t="s">
        <v>1781</v>
      </c>
      <c r="E15" s="562" t="s">
        <v>1834</v>
      </c>
      <c r="F15" s="563" t="s">
        <v>1512</v>
      </c>
      <c r="G15" s="588">
        <v>44228</v>
      </c>
      <c r="H15" s="588">
        <v>44545</v>
      </c>
      <c r="I15" s="589" t="s">
        <v>1835</v>
      </c>
      <c r="J15" s="562" t="s">
        <v>1836</v>
      </c>
      <c r="K15" s="723"/>
      <c r="L15" s="724"/>
      <c r="M15" s="724"/>
      <c r="N15" s="724"/>
      <c r="O15" s="725"/>
      <c r="P15" s="723"/>
      <c r="Q15" s="724"/>
      <c r="R15" s="724"/>
      <c r="S15" s="724"/>
      <c r="T15" s="725"/>
      <c r="U15" s="723"/>
      <c r="V15" s="724"/>
      <c r="W15" s="724"/>
      <c r="X15" s="724"/>
      <c r="Y15" s="725"/>
      <c r="AD15" s="536"/>
    </row>
    <row r="16" spans="1:71" s="535" customFormat="1" ht="60" x14ac:dyDescent="0.2">
      <c r="A16" s="736"/>
      <c r="B16" s="736"/>
      <c r="C16" s="736"/>
      <c r="D16" s="547" t="s">
        <v>1782</v>
      </c>
      <c r="E16" s="562" t="s">
        <v>1837</v>
      </c>
      <c r="F16" s="563" t="s">
        <v>1512</v>
      </c>
      <c r="G16" s="588">
        <v>44228</v>
      </c>
      <c r="H16" s="588">
        <v>44545</v>
      </c>
      <c r="I16" s="589" t="s">
        <v>1838</v>
      </c>
      <c r="J16" s="562" t="s">
        <v>1839</v>
      </c>
      <c r="K16" s="723"/>
      <c r="L16" s="724"/>
      <c r="M16" s="724"/>
      <c r="N16" s="724"/>
      <c r="O16" s="725"/>
      <c r="P16" s="723"/>
      <c r="Q16" s="724"/>
      <c r="R16" s="724"/>
      <c r="S16" s="724"/>
      <c r="T16" s="725"/>
      <c r="U16" s="723"/>
      <c r="V16" s="724"/>
      <c r="W16" s="724"/>
      <c r="X16" s="724"/>
      <c r="Y16" s="725"/>
      <c r="AD16" s="536"/>
    </row>
    <row r="17" spans="1:30" s="535" customFormat="1" ht="90" x14ac:dyDescent="0.2">
      <c r="A17" s="726" t="str">
        <f>'1. IDENTIFICACION DEL RIESGO'!O30</f>
        <v>Decisiones no correspondientes al acervo probatorio debido a que la defensoría de Familia adopta decisiones que no responde a la realidad probatoria y fáctica.</v>
      </c>
      <c r="B17" s="726" t="s">
        <v>1855</v>
      </c>
      <c r="C17" s="726" t="s">
        <v>1886</v>
      </c>
      <c r="D17" s="547" t="s">
        <v>1781</v>
      </c>
      <c r="E17" s="562" t="s">
        <v>1887</v>
      </c>
      <c r="F17" s="560" t="s">
        <v>1511</v>
      </c>
      <c r="G17" s="590">
        <v>44228</v>
      </c>
      <c r="H17" s="545">
        <v>44545</v>
      </c>
      <c r="I17" s="562" t="s">
        <v>1888</v>
      </c>
      <c r="J17" s="562" t="s">
        <v>1889</v>
      </c>
      <c r="K17" s="723"/>
      <c r="L17" s="724"/>
      <c r="M17" s="724"/>
      <c r="N17" s="724"/>
      <c r="O17" s="725"/>
      <c r="P17" s="723"/>
      <c r="Q17" s="724"/>
      <c r="R17" s="724"/>
      <c r="S17" s="724"/>
      <c r="T17" s="725"/>
      <c r="U17" s="723"/>
      <c r="V17" s="724"/>
      <c r="W17" s="724"/>
      <c r="X17" s="724"/>
      <c r="Y17" s="725"/>
      <c r="AD17" s="536"/>
    </row>
    <row r="18" spans="1:30" s="535" customFormat="1" ht="90" x14ac:dyDescent="0.2">
      <c r="A18" s="726"/>
      <c r="B18" s="726"/>
      <c r="C18" s="726"/>
      <c r="D18" s="547" t="s">
        <v>1781</v>
      </c>
      <c r="E18" s="562" t="s">
        <v>2207</v>
      </c>
      <c r="F18" s="560" t="s">
        <v>1511</v>
      </c>
      <c r="G18" s="590">
        <v>44197</v>
      </c>
      <c r="H18" s="545">
        <v>44545</v>
      </c>
      <c r="I18" s="562" t="s">
        <v>1888</v>
      </c>
      <c r="J18" s="562" t="s">
        <v>1890</v>
      </c>
      <c r="K18" s="723"/>
      <c r="L18" s="724"/>
      <c r="M18" s="724"/>
      <c r="N18" s="724"/>
      <c r="O18" s="725"/>
      <c r="P18" s="723"/>
      <c r="Q18" s="724"/>
      <c r="R18" s="724"/>
      <c r="S18" s="724"/>
      <c r="T18" s="725"/>
      <c r="U18" s="723"/>
      <c r="V18" s="724"/>
      <c r="W18" s="724"/>
      <c r="X18" s="724"/>
      <c r="Y18" s="725"/>
      <c r="AD18" s="536"/>
    </row>
    <row r="19" spans="1:30" s="535" customFormat="1" ht="60" x14ac:dyDescent="0.2">
      <c r="A19" s="733" t="str">
        <f>'1. IDENTIFICACION DEL RIESGO'!O31</f>
        <v>Sanciones disciplinarias o penales a la entidad o servidores involucrados por entes de control por decisiones irregulares debido a la aprobación de solicitudes de adopción.</v>
      </c>
      <c r="B19" s="726" t="str">
        <f>'1. IDENTIFICACION DEL RIESGO'!AB31</f>
        <v>PR4+</v>
      </c>
      <c r="C19" s="726" t="s">
        <v>1893</v>
      </c>
      <c r="D19" s="547" t="s">
        <v>1781</v>
      </c>
      <c r="E19" s="591" t="s">
        <v>1894</v>
      </c>
      <c r="F19" s="560" t="s">
        <v>1511</v>
      </c>
      <c r="G19" s="591">
        <v>44228</v>
      </c>
      <c r="H19" s="589">
        <v>44545</v>
      </c>
      <c r="I19" s="561" t="s">
        <v>2208</v>
      </c>
      <c r="J19" s="561" t="s">
        <v>1892</v>
      </c>
      <c r="K19" s="723"/>
      <c r="L19" s="724"/>
      <c r="M19" s="724"/>
      <c r="N19" s="724"/>
      <c r="O19" s="725"/>
      <c r="P19" s="723"/>
      <c r="Q19" s="724"/>
      <c r="R19" s="724"/>
      <c r="S19" s="724"/>
      <c r="T19" s="725"/>
      <c r="U19" s="723"/>
      <c r="V19" s="724"/>
      <c r="W19" s="724"/>
      <c r="X19" s="724"/>
      <c r="Y19" s="725"/>
      <c r="AD19" s="536"/>
    </row>
    <row r="20" spans="1:30" s="535" customFormat="1" ht="75" x14ac:dyDescent="0.2">
      <c r="A20" s="734"/>
      <c r="B20" s="726"/>
      <c r="C20" s="726"/>
      <c r="D20" s="547" t="s">
        <v>1782</v>
      </c>
      <c r="E20" s="603" t="s">
        <v>2236</v>
      </c>
      <c r="F20" s="598" t="s">
        <v>1673</v>
      </c>
      <c r="G20" s="591">
        <v>44228</v>
      </c>
      <c r="H20" s="589">
        <v>44545</v>
      </c>
      <c r="I20" s="561" t="s">
        <v>1891</v>
      </c>
      <c r="J20" s="599" t="s">
        <v>2235</v>
      </c>
      <c r="K20" s="723"/>
      <c r="L20" s="724"/>
      <c r="M20" s="724"/>
      <c r="N20" s="724"/>
      <c r="O20" s="725"/>
      <c r="P20" s="723"/>
      <c r="Q20" s="724"/>
      <c r="R20" s="724"/>
      <c r="S20" s="724"/>
      <c r="T20" s="725"/>
      <c r="U20" s="723"/>
      <c r="V20" s="724"/>
      <c r="W20" s="724"/>
      <c r="X20" s="724"/>
      <c r="Y20" s="725"/>
      <c r="AD20" s="536"/>
    </row>
    <row r="21" spans="1:30" s="535" customFormat="1" ht="60" x14ac:dyDescent="0.2">
      <c r="A21" s="733" t="str">
        <f>'1. IDENTIFICACION DEL RIESGO'!O32</f>
        <v>Sanciones disciplinarias o penales a la entidad o servidores involucrados por entes de control por decisiones irregulares debido a la omisión de solicitudes de adopción aprobadas para la posible asignación a un niño, niña y/o adolescente.</v>
      </c>
      <c r="B21" s="726" t="str">
        <f>'1. IDENTIFICACION DEL RIESGO'!AB32</f>
        <v>PR5+</v>
      </c>
      <c r="C21" s="726" t="s">
        <v>2180</v>
      </c>
      <c r="D21" s="547" t="s">
        <v>1781</v>
      </c>
      <c r="E21" s="591" t="s">
        <v>1895</v>
      </c>
      <c r="F21" s="560" t="s">
        <v>1511</v>
      </c>
      <c r="G21" s="591">
        <v>44256</v>
      </c>
      <c r="H21" s="589">
        <v>44545</v>
      </c>
      <c r="I21" s="561" t="s">
        <v>1896</v>
      </c>
      <c r="J21" s="599" t="s">
        <v>2235</v>
      </c>
      <c r="K21" s="723"/>
      <c r="L21" s="724"/>
      <c r="M21" s="724"/>
      <c r="N21" s="724"/>
      <c r="O21" s="725"/>
      <c r="P21" s="723"/>
      <c r="Q21" s="724"/>
      <c r="R21" s="724"/>
      <c r="S21" s="724"/>
      <c r="T21" s="725"/>
      <c r="U21" s="723"/>
      <c r="V21" s="724"/>
      <c r="W21" s="724"/>
      <c r="X21" s="724"/>
      <c r="Y21" s="725"/>
      <c r="AD21" s="536"/>
    </row>
    <row r="22" spans="1:30" s="535" customFormat="1" ht="30" x14ac:dyDescent="0.2">
      <c r="A22" s="734"/>
      <c r="B22" s="726"/>
      <c r="C22" s="726"/>
      <c r="D22" s="547" t="s">
        <v>1782</v>
      </c>
      <c r="E22" s="591" t="s">
        <v>1897</v>
      </c>
      <c r="F22" s="560" t="s">
        <v>1511</v>
      </c>
      <c r="G22" s="591">
        <v>44256</v>
      </c>
      <c r="H22" s="589">
        <v>44545</v>
      </c>
      <c r="I22" s="561" t="s">
        <v>1891</v>
      </c>
      <c r="J22" s="599" t="s">
        <v>2235</v>
      </c>
      <c r="K22" s="723"/>
      <c r="L22" s="724"/>
      <c r="M22" s="724"/>
      <c r="N22" s="724"/>
      <c r="O22" s="725"/>
      <c r="P22" s="723"/>
      <c r="Q22" s="724"/>
      <c r="R22" s="724"/>
      <c r="S22" s="724"/>
      <c r="T22" s="725"/>
      <c r="U22" s="723"/>
      <c r="V22" s="724"/>
      <c r="W22" s="724"/>
      <c r="X22" s="724"/>
      <c r="Y22" s="725"/>
      <c r="AD22" s="536"/>
    </row>
    <row r="23" spans="1:30" s="535" customFormat="1" ht="89.25" customHeight="1" x14ac:dyDescent="0.2">
      <c r="A23" s="726" t="s">
        <v>1899</v>
      </c>
      <c r="B23" s="726" t="str">
        <f>'1. IDENTIFICACION DEL RIESGO'!AB33</f>
        <v>GJ4+</v>
      </c>
      <c r="C23" s="741" t="s">
        <v>1907</v>
      </c>
      <c r="D23" s="577" t="s">
        <v>1781</v>
      </c>
      <c r="E23" s="577" t="s">
        <v>1903</v>
      </c>
      <c r="F23" s="577" t="s">
        <v>1512</v>
      </c>
      <c r="G23" s="592">
        <v>44211</v>
      </c>
      <c r="H23" s="592">
        <v>44545</v>
      </c>
      <c r="I23" s="577" t="s">
        <v>1908</v>
      </c>
      <c r="J23" s="577" t="s">
        <v>1904</v>
      </c>
      <c r="K23" s="723"/>
      <c r="L23" s="724"/>
      <c r="M23" s="724"/>
      <c r="N23" s="724"/>
      <c r="O23" s="725"/>
      <c r="P23" s="723"/>
      <c r="Q23" s="724"/>
      <c r="R23" s="724"/>
      <c r="S23" s="724"/>
      <c r="T23" s="725"/>
      <c r="U23" s="723"/>
      <c r="V23" s="724"/>
      <c r="W23" s="724"/>
      <c r="X23" s="724"/>
      <c r="Y23" s="725"/>
      <c r="AD23" s="536"/>
    </row>
    <row r="24" spans="1:30" s="535" customFormat="1" ht="90" x14ac:dyDescent="0.2">
      <c r="A24" s="726"/>
      <c r="B24" s="726"/>
      <c r="C24" s="741"/>
      <c r="D24" s="577" t="s">
        <v>1781</v>
      </c>
      <c r="E24" s="577" t="s">
        <v>1905</v>
      </c>
      <c r="F24" s="577" t="s">
        <v>1512</v>
      </c>
      <c r="G24" s="592">
        <v>44377</v>
      </c>
      <c r="H24" s="592">
        <v>44560</v>
      </c>
      <c r="I24" s="577" t="s">
        <v>1908</v>
      </c>
      <c r="J24" s="577" t="s">
        <v>1906</v>
      </c>
      <c r="K24" s="723"/>
      <c r="L24" s="724"/>
      <c r="M24" s="724"/>
      <c r="N24" s="724"/>
      <c r="O24" s="725"/>
      <c r="P24" s="723"/>
      <c r="Q24" s="724"/>
      <c r="R24" s="724"/>
      <c r="S24" s="724"/>
      <c r="T24" s="725"/>
      <c r="U24" s="723"/>
      <c r="V24" s="724"/>
      <c r="W24" s="724"/>
      <c r="X24" s="724"/>
      <c r="Y24" s="725"/>
      <c r="AD24" s="536"/>
    </row>
    <row r="25" spans="1:30" s="535" customFormat="1" ht="180" x14ac:dyDescent="0.2">
      <c r="A25" s="726"/>
      <c r="B25" s="726"/>
      <c r="C25" s="741"/>
      <c r="D25" s="577" t="s">
        <v>1782</v>
      </c>
      <c r="E25" s="600" t="s">
        <v>2224</v>
      </c>
      <c r="F25" s="577" t="s">
        <v>1512</v>
      </c>
      <c r="G25" s="592">
        <v>44211</v>
      </c>
      <c r="H25" s="592">
        <v>44545</v>
      </c>
      <c r="I25" s="577" t="s">
        <v>1909</v>
      </c>
      <c r="J25" s="600" t="s">
        <v>2225</v>
      </c>
      <c r="K25" s="723"/>
      <c r="L25" s="724"/>
      <c r="M25" s="724"/>
      <c r="N25" s="724"/>
      <c r="O25" s="725"/>
      <c r="P25" s="723"/>
      <c r="Q25" s="724"/>
      <c r="R25" s="724"/>
      <c r="S25" s="724"/>
      <c r="T25" s="725"/>
      <c r="U25" s="723"/>
      <c r="V25" s="724"/>
      <c r="W25" s="724"/>
      <c r="X25" s="724"/>
      <c r="Y25" s="725"/>
      <c r="AD25" s="536"/>
    </row>
    <row r="26" spans="1:30" s="535" customFormat="1" ht="90" x14ac:dyDescent="0.2">
      <c r="A26" s="726"/>
      <c r="B26" s="726"/>
      <c r="C26" s="741"/>
      <c r="D26" s="577" t="s">
        <v>1782</v>
      </c>
      <c r="E26" s="577" t="s">
        <v>1905</v>
      </c>
      <c r="F26" s="577" t="s">
        <v>1512</v>
      </c>
      <c r="G26" s="592">
        <v>44377</v>
      </c>
      <c r="H26" s="592">
        <v>44560</v>
      </c>
      <c r="I26" s="577" t="s">
        <v>1909</v>
      </c>
      <c r="J26" s="600" t="s">
        <v>2226</v>
      </c>
      <c r="K26" s="723"/>
      <c r="L26" s="724"/>
      <c r="M26" s="724"/>
      <c r="N26" s="724"/>
      <c r="O26" s="725"/>
      <c r="P26" s="723"/>
      <c r="Q26" s="724"/>
      <c r="R26" s="724"/>
      <c r="S26" s="724"/>
      <c r="T26" s="725"/>
      <c r="U26" s="723"/>
      <c r="V26" s="724"/>
      <c r="W26" s="724"/>
      <c r="X26" s="724"/>
      <c r="Y26" s="725"/>
      <c r="AD26" s="536"/>
    </row>
    <row r="27" spans="1:30" s="535" customFormat="1" ht="76.5" x14ac:dyDescent="0.2">
      <c r="A27" s="548" t="str">
        <f>'1. IDENTIFICACION DEL RIESGO'!O34</f>
        <v xml:space="preserve">Posibilidad de emitir hallazgos, conclusiones y recomendaciones no objetivas aprovechando la posición como auditor para beneficiar o afectar al auditado o a terceros favoreciendo intereses particulares. </v>
      </c>
      <c r="B27" s="547" t="str">
        <f>'1. IDENTIFICACION DEL RIESGO'!AB34</f>
        <v>EI2+</v>
      </c>
      <c r="C27" s="547" t="s">
        <v>1937</v>
      </c>
      <c r="D27" s="547" t="s">
        <v>1781</v>
      </c>
      <c r="E27" s="547" t="s">
        <v>1938</v>
      </c>
      <c r="F27" s="547" t="s">
        <v>1512</v>
      </c>
      <c r="G27" s="534">
        <v>44211</v>
      </c>
      <c r="H27" s="534">
        <v>44545</v>
      </c>
      <c r="I27" s="548" t="s">
        <v>1939</v>
      </c>
      <c r="J27" s="547" t="s">
        <v>1940</v>
      </c>
      <c r="K27" s="723"/>
      <c r="L27" s="724"/>
      <c r="M27" s="724"/>
      <c r="N27" s="724"/>
      <c r="O27" s="725"/>
      <c r="P27" s="723"/>
      <c r="Q27" s="724"/>
      <c r="R27" s="724"/>
      <c r="S27" s="724"/>
      <c r="T27" s="725"/>
      <c r="U27" s="723"/>
      <c r="V27" s="724"/>
      <c r="W27" s="724"/>
      <c r="X27" s="724"/>
      <c r="Y27" s="725"/>
      <c r="AD27" s="536"/>
    </row>
    <row r="28" spans="1:30" s="535" customFormat="1" ht="76.5" x14ac:dyDescent="0.2">
      <c r="A28" s="548" t="str">
        <f>'1. IDENTIFICACION DEL RIESGO'!O35</f>
        <v xml:space="preserve">Revelación o entrega de información confidencial a la que se tuvo acceso como auditor para beneficiar o afectar al auditado o a terceros favoreciendo intereses particulares. </v>
      </c>
      <c r="B28" s="547" t="str">
        <f>'1. IDENTIFICACION DEL RIESGO'!AB35</f>
        <v>EI3+</v>
      </c>
      <c r="C28" s="547" t="s">
        <v>1941</v>
      </c>
      <c r="D28" s="547" t="s">
        <v>1781</v>
      </c>
      <c r="E28" s="547" t="s">
        <v>1942</v>
      </c>
      <c r="F28" s="547" t="s">
        <v>1512</v>
      </c>
      <c r="G28" s="534">
        <v>44211</v>
      </c>
      <c r="H28" s="534">
        <v>44545</v>
      </c>
      <c r="I28" s="547" t="s">
        <v>1939</v>
      </c>
      <c r="J28" s="547" t="s">
        <v>1940</v>
      </c>
      <c r="K28" s="723"/>
      <c r="L28" s="724"/>
      <c r="M28" s="724"/>
      <c r="N28" s="724"/>
      <c r="O28" s="725"/>
      <c r="P28" s="723"/>
      <c r="Q28" s="724"/>
      <c r="R28" s="724"/>
      <c r="S28" s="724"/>
      <c r="T28" s="725"/>
      <c r="U28" s="723"/>
      <c r="V28" s="724"/>
      <c r="W28" s="724"/>
      <c r="X28" s="724"/>
      <c r="Y28" s="725"/>
      <c r="AD28" s="536"/>
    </row>
    <row r="29" spans="1:30" s="535" customFormat="1" ht="25.5" customHeight="1" x14ac:dyDescent="0.2">
      <c r="A29" s="733" t="str">
        <f>'1. IDENTIFICACION DEL RIESGO'!O36</f>
        <v>Sanciones e investigaciones por direcionamiento indebido de la gestión contractual favoreciendo intereses privados o particulares. .</v>
      </c>
      <c r="B29" s="733" t="str">
        <f>'1. IDENTIFICACION DEL RIESGO'!AB36</f>
        <v>AB2+</v>
      </c>
      <c r="C29" s="743" t="s">
        <v>2213</v>
      </c>
      <c r="D29" s="574" t="s">
        <v>1781</v>
      </c>
      <c r="E29" s="570" t="s">
        <v>2181</v>
      </c>
      <c r="F29" s="574" t="s">
        <v>1673</v>
      </c>
      <c r="G29" s="545">
        <v>44197</v>
      </c>
      <c r="H29" s="545">
        <v>44545</v>
      </c>
      <c r="I29" s="574" t="s">
        <v>1947</v>
      </c>
      <c r="J29" s="574" t="s">
        <v>1957</v>
      </c>
      <c r="K29" s="723"/>
      <c r="L29" s="724"/>
      <c r="M29" s="724"/>
      <c r="N29" s="724"/>
      <c r="O29" s="725"/>
      <c r="P29" s="723"/>
      <c r="Q29" s="724"/>
      <c r="R29" s="724"/>
      <c r="S29" s="724"/>
      <c r="T29" s="725"/>
      <c r="U29" s="723"/>
      <c r="V29" s="724"/>
      <c r="W29" s="724"/>
      <c r="X29" s="724"/>
      <c r="Y29" s="725"/>
      <c r="AD29" s="536"/>
    </row>
    <row r="30" spans="1:30" s="535" customFormat="1" ht="45" x14ac:dyDescent="0.25">
      <c r="A30" s="736"/>
      <c r="B30" s="736"/>
      <c r="C30" s="744"/>
      <c r="D30" s="574" t="s">
        <v>1781</v>
      </c>
      <c r="E30" s="574" t="s">
        <v>2214</v>
      </c>
      <c r="F30" s="574" t="s">
        <v>1511</v>
      </c>
      <c r="G30" s="545">
        <v>44197</v>
      </c>
      <c r="H30" s="545">
        <v>44545</v>
      </c>
      <c r="I30" s="574" t="s">
        <v>2215</v>
      </c>
      <c r="J30" s="571" t="s">
        <v>1958</v>
      </c>
      <c r="K30" s="723"/>
      <c r="L30" s="724"/>
      <c r="M30" s="724"/>
      <c r="N30" s="724"/>
      <c r="O30" s="725"/>
      <c r="P30" s="723"/>
      <c r="Q30" s="724"/>
      <c r="R30" s="724"/>
      <c r="S30" s="724"/>
      <c r="T30" s="725"/>
      <c r="U30" s="723"/>
      <c r="V30" s="724"/>
      <c r="W30" s="724"/>
      <c r="X30" s="724"/>
      <c r="Y30" s="725"/>
      <c r="AD30" s="536"/>
    </row>
    <row r="31" spans="1:30" s="535" customFormat="1" ht="45" x14ac:dyDescent="0.2">
      <c r="A31" s="736"/>
      <c r="B31" s="736"/>
      <c r="C31" s="744"/>
      <c r="D31" s="574" t="s">
        <v>1782</v>
      </c>
      <c r="E31" s="602" t="s">
        <v>2216</v>
      </c>
      <c r="F31" s="576" t="s">
        <v>1673</v>
      </c>
      <c r="G31" s="545">
        <v>44197</v>
      </c>
      <c r="H31" s="545">
        <v>44545</v>
      </c>
      <c r="I31" s="574" t="s">
        <v>2217</v>
      </c>
      <c r="J31" s="546" t="s">
        <v>1831</v>
      </c>
      <c r="K31" s="723"/>
      <c r="L31" s="724"/>
      <c r="M31" s="724"/>
      <c r="N31" s="724"/>
      <c r="O31" s="725"/>
      <c r="P31" s="723"/>
      <c r="Q31" s="724"/>
      <c r="R31" s="724"/>
      <c r="S31" s="724"/>
      <c r="T31" s="725"/>
      <c r="U31" s="723"/>
      <c r="V31" s="724"/>
      <c r="W31" s="724"/>
      <c r="X31" s="724"/>
      <c r="Y31" s="725"/>
      <c r="AD31" s="536"/>
    </row>
    <row r="32" spans="1:30" s="535" customFormat="1" ht="75" x14ac:dyDescent="0.2">
      <c r="A32" s="736"/>
      <c r="B32" s="736"/>
      <c r="C32" s="744"/>
      <c r="D32" s="574" t="s">
        <v>1782</v>
      </c>
      <c r="E32" s="574" t="s">
        <v>2182</v>
      </c>
      <c r="F32" s="574" t="s">
        <v>1673</v>
      </c>
      <c r="G32" s="545">
        <v>44197</v>
      </c>
      <c r="H32" s="545">
        <v>44545</v>
      </c>
      <c r="I32" s="574" t="s">
        <v>2218</v>
      </c>
      <c r="J32" s="574" t="s">
        <v>1959</v>
      </c>
      <c r="K32" s="723"/>
      <c r="L32" s="724"/>
      <c r="M32" s="724"/>
      <c r="N32" s="724"/>
      <c r="O32" s="725"/>
      <c r="P32" s="723"/>
      <c r="Q32" s="724"/>
      <c r="R32" s="724"/>
      <c r="S32" s="724"/>
      <c r="T32" s="725"/>
      <c r="U32" s="723"/>
      <c r="V32" s="724"/>
      <c r="W32" s="724"/>
      <c r="X32" s="724"/>
      <c r="Y32" s="725"/>
      <c r="AD32" s="536"/>
    </row>
    <row r="33" spans="1:30" s="535" customFormat="1" ht="90" x14ac:dyDescent="0.2">
      <c r="A33" s="736"/>
      <c r="B33" s="736"/>
      <c r="C33" s="744"/>
      <c r="D33" s="574" t="s">
        <v>1781</v>
      </c>
      <c r="E33" s="574" t="s">
        <v>2219</v>
      </c>
      <c r="F33" s="574" t="s">
        <v>1512</v>
      </c>
      <c r="G33" s="545">
        <v>44211</v>
      </c>
      <c r="H33" s="545">
        <v>44545</v>
      </c>
      <c r="I33" s="574" t="s">
        <v>1960</v>
      </c>
      <c r="J33" s="574" t="s">
        <v>1961</v>
      </c>
      <c r="K33" s="723"/>
      <c r="L33" s="724"/>
      <c r="M33" s="724"/>
      <c r="N33" s="724"/>
      <c r="O33" s="725"/>
      <c r="P33" s="723"/>
      <c r="Q33" s="724"/>
      <c r="R33" s="724"/>
      <c r="S33" s="724"/>
      <c r="T33" s="725"/>
      <c r="U33" s="723"/>
      <c r="V33" s="724"/>
      <c r="W33" s="724"/>
      <c r="X33" s="724"/>
      <c r="Y33" s="725"/>
      <c r="AD33" s="536"/>
    </row>
    <row r="34" spans="1:30" s="535" customFormat="1" ht="63.75" customHeight="1" x14ac:dyDescent="0.2">
      <c r="A34" s="736"/>
      <c r="B34" s="736"/>
      <c r="C34" s="744"/>
      <c r="D34" s="574" t="s">
        <v>1781</v>
      </c>
      <c r="E34" s="574" t="s">
        <v>2220</v>
      </c>
      <c r="F34" s="574" t="s">
        <v>1512</v>
      </c>
      <c r="G34" s="545">
        <v>44211</v>
      </c>
      <c r="H34" s="545">
        <v>44545</v>
      </c>
      <c r="I34" s="574" t="s">
        <v>1962</v>
      </c>
      <c r="J34" s="574" t="s">
        <v>1963</v>
      </c>
      <c r="K34" s="723"/>
      <c r="L34" s="724"/>
      <c r="M34" s="724"/>
      <c r="N34" s="724"/>
      <c r="O34" s="725"/>
      <c r="P34" s="723"/>
      <c r="Q34" s="724"/>
      <c r="R34" s="724"/>
      <c r="S34" s="724"/>
      <c r="T34" s="725"/>
      <c r="U34" s="723"/>
      <c r="V34" s="724"/>
      <c r="W34" s="724"/>
      <c r="X34" s="724"/>
      <c r="Y34" s="725"/>
      <c r="AD34" s="536"/>
    </row>
    <row r="35" spans="1:30" s="535" customFormat="1" ht="75" x14ac:dyDescent="0.2">
      <c r="A35" s="736"/>
      <c r="B35" s="736"/>
      <c r="C35" s="744"/>
      <c r="D35" s="574" t="s">
        <v>1781</v>
      </c>
      <c r="E35" s="574" t="s">
        <v>2221</v>
      </c>
      <c r="F35" s="574" t="s">
        <v>1512</v>
      </c>
      <c r="G35" s="545">
        <v>44211</v>
      </c>
      <c r="H35" s="545">
        <v>44545</v>
      </c>
      <c r="I35" s="574" t="s">
        <v>1960</v>
      </c>
      <c r="J35" s="574" t="s">
        <v>1964</v>
      </c>
      <c r="K35" s="723"/>
      <c r="L35" s="724"/>
      <c r="M35" s="724"/>
      <c r="N35" s="724"/>
      <c r="O35" s="725"/>
      <c r="P35" s="723"/>
      <c r="Q35" s="724"/>
      <c r="R35" s="724"/>
      <c r="S35" s="724"/>
      <c r="T35" s="725"/>
      <c r="U35" s="723"/>
      <c r="V35" s="724"/>
      <c r="W35" s="724"/>
      <c r="X35" s="724"/>
      <c r="Y35" s="725"/>
      <c r="AD35" s="536"/>
    </row>
    <row r="36" spans="1:30" s="535" customFormat="1" ht="30" x14ac:dyDescent="0.2">
      <c r="A36" s="726" t="str">
        <f>'1. IDENTIFICACION DEL RIESGO'!$O$37</f>
        <v>Sanciones disciplinarias, legales, o penales debido a promover, inducir actuaciones administrativas atendiendo intereses personales o de un tercero.</v>
      </c>
      <c r="B36" s="726" t="str">
        <f>'1. IDENTIFICACION DEL RIESGO'!$AB$37</f>
        <v>TH6+</v>
      </c>
      <c r="C36" s="745" t="s">
        <v>1977</v>
      </c>
      <c r="D36" s="563" t="s">
        <v>1781</v>
      </c>
      <c r="E36" s="563" t="s">
        <v>2209</v>
      </c>
      <c r="F36" s="563" t="s">
        <v>1774</v>
      </c>
      <c r="G36" s="588">
        <v>44228</v>
      </c>
      <c r="H36" s="588">
        <v>44545</v>
      </c>
      <c r="I36" s="563" t="s">
        <v>1978</v>
      </c>
      <c r="J36" s="563" t="s">
        <v>1979</v>
      </c>
      <c r="K36" s="723"/>
      <c r="L36" s="724"/>
      <c r="M36" s="724"/>
      <c r="N36" s="724"/>
      <c r="O36" s="725"/>
      <c r="P36" s="723"/>
      <c r="Q36" s="724"/>
      <c r="R36" s="724"/>
      <c r="S36" s="724"/>
      <c r="T36" s="725"/>
      <c r="U36" s="723"/>
      <c r="V36" s="724"/>
      <c r="W36" s="724"/>
      <c r="X36" s="724"/>
      <c r="Y36" s="725"/>
      <c r="AD36" s="536"/>
    </row>
    <row r="37" spans="1:30" s="535" customFormat="1" ht="45" x14ac:dyDescent="0.2">
      <c r="A37" s="726"/>
      <c r="B37" s="726"/>
      <c r="C37" s="745"/>
      <c r="D37" s="563" t="s">
        <v>1781</v>
      </c>
      <c r="E37" s="563" t="s">
        <v>1980</v>
      </c>
      <c r="F37" s="563" t="s">
        <v>1774</v>
      </c>
      <c r="G37" s="588">
        <v>44228</v>
      </c>
      <c r="H37" s="588">
        <v>44545</v>
      </c>
      <c r="I37" s="563" t="s">
        <v>1981</v>
      </c>
      <c r="J37" s="563" t="s">
        <v>1982</v>
      </c>
      <c r="K37" s="723"/>
      <c r="L37" s="724"/>
      <c r="M37" s="724"/>
      <c r="N37" s="724"/>
      <c r="O37" s="725"/>
      <c r="P37" s="723"/>
      <c r="Q37" s="724"/>
      <c r="R37" s="724"/>
      <c r="S37" s="724"/>
      <c r="T37" s="725"/>
      <c r="U37" s="723"/>
      <c r="V37" s="724"/>
      <c r="W37" s="724"/>
      <c r="X37" s="724"/>
      <c r="Y37" s="725"/>
      <c r="AD37" s="536"/>
    </row>
    <row r="38" spans="1:30" s="535" customFormat="1" ht="45" x14ac:dyDescent="0.2">
      <c r="A38" s="726"/>
      <c r="B38" s="726"/>
      <c r="C38" s="745"/>
      <c r="D38" s="563" t="s">
        <v>1781</v>
      </c>
      <c r="E38" s="563" t="s">
        <v>1983</v>
      </c>
      <c r="F38" s="563" t="s">
        <v>1511</v>
      </c>
      <c r="G38" s="588">
        <v>44228</v>
      </c>
      <c r="H38" s="588">
        <v>44545</v>
      </c>
      <c r="I38" s="563" t="s">
        <v>1984</v>
      </c>
      <c r="J38" s="563" t="s">
        <v>1985</v>
      </c>
      <c r="K38" s="723"/>
      <c r="L38" s="724"/>
      <c r="M38" s="724"/>
      <c r="N38" s="724"/>
      <c r="O38" s="725"/>
      <c r="P38" s="723"/>
      <c r="Q38" s="724"/>
      <c r="R38" s="724"/>
      <c r="S38" s="724"/>
      <c r="T38" s="725"/>
      <c r="U38" s="723"/>
      <c r="V38" s="724"/>
      <c r="W38" s="724"/>
      <c r="X38" s="724"/>
      <c r="Y38" s="725"/>
      <c r="AD38" s="536"/>
    </row>
    <row r="39" spans="1:30" s="535" customFormat="1" ht="45" x14ac:dyDescent="0.2">
      <c r="A39" s="726"/>
      <c r="B39" s="726"/>
      <c r="C39" s="745"/>
      <c r="D39" s="563" t="s">
        <v>1781</v>
      </c>
      <c r="E39" s="563" t="s">
        <v>1986</v>
      </c>
      <c r="F39" s="563" t="s">
        <v>1673</v>
      </c>
      <c r="G39" s="588">
        <v>44228</v>
      </c>
      <c r="H39" s="588">
        <v>44545</v>
      </c>
      <c r="I39" s="563" t="s">
        <v>1987</v>
      </c>
      <c r="J39" s="563" t="s">
        <v>1988</v>
      </c>
      <c r="K39" s="723"/>
      <c r="L39" s="724"/>
      <c r="M39" s="724"/>
      <c r="N39" s="724"/>
      <c r="O39" s="725"/>
      <c r="P39" s="723"/>
      <c r="Q39" s="724"/>
      <c r="R39" s="724"/>
      <c r="S39" s="724"/>
      <c r="T39" s="725"/>
      <c r="U39" s="723"/>
      <c r="V39" s="724"/>
      <c r="W39" s="724"/>
      <c r="X39" s="724"/>
      <c r="Y39" s="725"/>
      <c r="AD39" s="536"/>
    </row>
    <row r="40" spans="1:30" s="535" customFormat="1" ht="30" x14ac:dyDescent="0.25">
      <c r="A40" s="726" t="str">
        <f>'1. IDENTIFICACION DEL RIESGO'!$O$38</f>
        <v>Investigaciones disciplinarias y fiscales por efectuar pagos sin cumplimiento de los requisitos a terceros.</v>
      </c>
      <c r="B40" s="726" t="str">
        <f>'1. IDENTIFICACION DEL RIESGO'!$AB$38</f>
        <v>GF9+</v>
      </c>
      <c r="C40" s="728" t="s">
        <v>2014</v>
      </c>
      <c r="D40" s="574" t="s">
        <v>1781</v>
      </c>
      <c r="E40" s="572" t="s">
        <v>2015</v>
      </c>
      <c r="F40" s="573" t="s">
        <v>1512</v>
      </c>
      <c r="G40" s="659">
        <v>44198</v>
      </c>
      <c r="H40" s="659">
        <v>44545</v>
      </c>
      <c r="I40" s="728" t="s">
        <v>2016</v>
      </c>
      <c r="J40" s="574" t="s">
        <v>2017</v>
      </c>
      <c r="K40" s="723"/>
      <c r="L40" s="724"/>
      <c r="M40" s="724"/>
      <c r="N40" s="724"/>
      <c r="O40" s="725"/>
      <c r="P40" s="723"/>
      <c r="Q40" s="724"/>
      <c r="R40" s="724"/>
      <c r="S40" s="724"/>
      <c r="T40" s="725"/>
      <c r="U40" s="723"/>
      <c r="V40" s="724"/>
      <c r="W40" s="724"/>
      <c r="X40" s="724"/>
      <c r="Y40" s="725"/>
      <c r="AD40" s="536"/>
    </row>
    <row r="41" spans="1:30" s="535" customFormat="1" ht="135" x14ac:dyDescent="0.2">
      <c r="A41" s="726"/>
      <c r="B41" s="726"/>
      <c r="C41" s="728"/>
      <c r="D41" s="574" t="s">
        <v>1781</v>
      </c>
      <c r="E41" s="575" t="s">
        <v>2018</v>
      </c>
      <c r="F41" s="573" t="s">
        <v>1752</v>
      </c>
      <c r="G41" s="659"/>
      <c r="H41" s="659"/>
      <c r="I41" s="728"/>
      <c r="J41" s="574" t="s">
        <v>2019</v>
      </c>
      <c r="K41" s="723"/>
      <c r="L41" s="724"/>
      <c r="M41" s="724"/>
      <c r="N41" s="724"/>
      <c r="O41" s="725"/>
      <c r="P41" s="723"/>
      <c r="Q41" s="724"/>
      <c r="R41" s="724"/>
      <c r="S41" s="724"/>
      <c r="T41" s="725"/>
      <c r="U41" s="723"/>
      <c r="V41" s="724"/>
      <c r="W41" s="724"/>
      <c r="X41" s="724"/>
      <c r="Y41" s="725"/>
      <c r="AD41" s="536"/>
    </row>
    <row r="42" spans="1:30" s="535" customFormat="1" ht="45" x14ac:dyDescent="0.2">
      <c r="A42" s="726"/>
      <c r="B42" s="726"/>
      <c r="C42" s="728"/>
      <c r="D42" s="574" t="s">
        <v>1782</v>
      </c>
      <c r="E42" s="574" t="s">
        <v>2222</v>
      </c>
      <c r="F42" s="573" t="s">
        <v>1512</v>
      </c>
      <c r="G42" s="659">
        <v>44198</v>
      </c>
      <c r="H42" s="659">
        <v>44545</v>
      </c>
      <c r="I42" s="728" t="s">
        <v>2020</v>
      </c>
      <c r="J42" s="574" t="s">
        <v>2021</v>
      </c>
      <c r="K42" s="723"/>
      <c r="L42" s="724"/>
      <c r="M42" s="724"/>
      <c r="N42" s="724"/>
      <c r="O42" s="725"/>
      <c r="P42" s="723"/>
      <c r="Q42" s="724"/>
      <c r="R42" s="724"/>
      <c r="S42" s="724"/>
      <c r="T42" s="725"/>
      <c r="U42" s="723"/>
      <c r="V42" s="724"/>
      <c r="W42" s="724"/>
      <c r="X42" s="724"/>
      <c r="Y42" s="725"/>
      <c r="AD42" s="536"/>
    </row>
    <row r="43" spans="1:30" s="535" customFormat="1" ht="30" x14ac:dyDescent="0.2">
      <c r="A43" s="726"/>
      <c r="B43" s="726"/>
      <c r="C43" s="728"/>
      <c r="D43" s="574" t="s">
        <v>1782</v>
      </c>
      <c r="E43" s="574" t="s">
        <v>2022</v>
      </c>
      <c r="F43" s="573" t="s">
        <v>1673</v>
      </c>
      <c r="G43" s="659"/>
      <c r="H43" s="659"/>
      <c r="I43" s="728"/>
      <c r="J43" s="574" t="s">
        <v>2023</v>
      </c>
      <c r="K43" s="723"/>
      <c r="L43" s="724"/>
      <c r="M43" s="724"/>
      <c r="N43" s="724"/>
      <c r="O43" s="725"/>
      <c r="P43" s="723"/>
      <c r="Q43" s="724"/>
      <c r="R43" s="724"/>
      <c r="S43" s="724"/>
      <c r="T43" s="725"/>
      <c r="U43" s="723"/>
      <c r="V43" s="724"/>
      <c r="W43" s="724"/>
      <c r="X43" s="724"/>
      <c r="Y43" s="725"/>
      <c r="AD43" s="536"/>
    </row>
    <row r="44" spans="1:30" s="535" customFormat="1" ht="30" x14ac:dyDescent="0.2">
      <c r="A44" s="726"/>
      <c r="B44" s="726"/>
      <c r="C44" s="728"/>
      <c r="D44" s="574" t="s">
        <v>1782</v>
      </c>
      <c r="E44" s="574" t="s">
        <v>2024</v>
      </c>
      <c r="F44" s="573" t="s">
        <v>1673</v>
      </c>
      <c r="G44" s="659"/>
      <c r="H44" s="659"/>
      <c r="I44" s="728"/>
      <c r="J44" s="574" t="s">
        <v>2025</v>
      </c>
      <c r="K44" s="723"/>
      <c r="L44" s="724"/>
      <c r="M44" s="724"/>
      <c r="N44" s="724"/>
      <c r="O44" s="725"/>
      <c r="P44" s="723"/>
      <c r="Q44" s="724"/>
      <c r="R44" s="724"/>
      <c r="S44" s="724"/>
      <c r="T44" s="725"/>
      <c r="U44" s="723"/>
      <c r="V44" s="724"/>
      <c r="W44" s="724"/>
      <c r="X44" s="724"/>
      <c r="Y44" s="725"/>
      <c r="AD44" s="536"/>
    </row>
    <row r="45" spans="1:30" s="535" customFormat="1" ht="25.5" customHeight="1" x14ac:dyDescent="0.2">
      <c r="A45" s="726" t="str">
        <f>'1. IDENTIFICACION DEL RIESGO'!$O$39</f>
        <v>Pérdida económica por inadecuada revisión de documentos generando irregularidades (no cobros o menor valor cobrado) en la Fiscalización y verificación del  aporte parafiscal 3% a favor del ICBF.</v>
      </c>
      <c r="B45" s="726" t="str">
        <f>'1. IDENTIFICACION DEL RIESGO'!$AB$39</f>
        <v>GF10+</v>
      </c>
      <c r="C45" s="728" t="s">
        <v>2026</v>
      </c>
      <c r="D45" s="574" t="s">
        <v>1781</v>
      </c>
      <c r="E45" s="574" t="s">
        <v>2027</v>
      </c>
      <c r="F45" s="573" t="s">
        <v>1512</v>
      </c>
      <c r="G45" s="727">
        <v>44287</v>
      </c>
      <c r="H45" s="727">
        <v>44545</v>
      </c>
      <c r="I45" s="728" t="s">
        <v>2028</v>
      </c>
      <c r="J45" s="574" t="s">
        <v>2029</v>
      </c>
      <c r="K45" s="723"/>
      <c r="L45" s="724"/>
      <c r="M45" s="724"/>
      <c r="N45" s="724"/>
      <c r="O45" s="725"/>
      <c r="P45" s="723"/>
      <c r="Q45" s="724"/>
      <c r="R45" s="724"/>
      <c r="S45" s="724"/>
      <c r="T45" s="725"/>
      <c r="U45" s="723"/>
      <c r="V45" s="724"/>
      <c r="W45" s="724"/>
      <c r="X45" s="724"/>
      <c r="Y45" s="725"/>
      <c r="AD45" s="536"/>
    </row>
    <row r="46" spans="1:30" s="535" customFormat="1" ht="45" x14ac:dyDescent="0.2">
      <c r="A46" s="726"/>
      <c r="B46" s="726"/>
      <c r="C46" s="728"/>
      <c r="D46" s="574" t="s">
        <v>1781</v>
      </c>
      <c r="E46" s="574" t="s">
        <v>2030</v>
      </c>
      <c r="F46" s="573" t="s">
        <v>1752</v>
      </c>
      <c r="G46" s="727"/>
      <c r="H46" s="727"/>
      <c r="I46" s="728"/>
      <c r="J46" s="574" t="s">
        <v>2031</v>
      </c>
      <c r="K46" s="723"/>
      <c r="L46" s="724"/>
      <c r="M46" s="724"/>
      <c r="N46" s="724"/>
      <c r="O46" s="725"/>
      <c r="P46" s="723"/>
      <c r="Q46" s="724"/>
      <c r="R46" s="724"/>
      <c r="S46" s="724"/>
      <c r="T46" s="725"/>
      <c r="U46" s="723"/>
      <c r="V46" s="724"/>
      <c r="W46" s="724"/>
      <c r="X46" s="724"/>
      <c r="Y46" s="725"/>
      <c r="AD46" s="536"/>
    </row>
    <row r="47" spans="1:30" s="535" customFormat="1" ht="60" x14ac:dyDescent="0.2">
      <c r="A47" s="726"/>
      <c r="B47" s="726"/>
      <c r="C47" s="728"/>
      <c r="D47" s="574" t="s">
        <v>1782</v>
      </c>
      <c r="E47" s="574" t="s">
        <v>2032</v>
      </c>
      <c r="F47" s="573" t="s">
        <v>1673</v>
      </c>
      <c r="G47" s="727">
        <v>44228</v>
      </c>
      <c r="H47" s="727">
        <v>44545</v>
      </c>
      <c r="I47" s="728" t="s">
        <v>2223</v>
      </c>
      <c r="J47" s="574" t="s">
        <v>2033</v>
      </c>
      <c r="K47" s="723"/>
      <c r="L47" s="724"/>
      <c r="M47" s="724"/>
      <c r="N47" s="724"/>
      <c r="O47" s="725"/>
      <c r="P47" s="723"/>
      <c r="Q47" s="724"/>
      <c r="R47" s="724"/>
      <c r="S47" s="724"/>
      <c r="T47" s="725"/>
      <c r="U47" s="723"/>
      <c r="V47" s="724"/>
      <c r="W47" s="724"/>
      <c r="X47" s="724"/>
      <c r="Y47" s="725"/>
      <c r="AD47" s="536"/>
    </row>
    <row r="48" spans="1:30" s="535" customFormat="1" ht="45" x14ac:dyDescent="0.2">
      <c r="A48" s="726"/>
      <c r="B48" s="726"/>
      <c r="C48" s="728"/>
      <c r="D48" s="574" t="s">
        <v>1782</v>
      </c>
      <c r="E48" s="574" t="s">
        <v>2034</v>
      </c>
      <c r="F48" s="573" t="s">
        <v>1673</v>
      </c>
      <c r="G48" s="727"/>
      <c r="H48" s="727"/>
      <c r="I48" s="728"/>
      <c r="J48" s="574" t="s">
        <v>2031</v>
      </c>
      <c r="K48" s="723"/>
      <c r="L48" s="724"/>
      <c r="M48" s="724"/>
      <c r="N48" s="724"/>
      <c r="O48" s="725"/>
      <c r="P48" s="723"/>
      <c r="Q48" s="724"/>
      <c r="R48" s="724"/>
      <c r="S48" s="724"/>
      <c r="T48" s="725"/>
      <c r="U48" s="723"/>
      <c r="V48" s="724"/>
      <c r="W48" s="724"/>
      <c r="X48" s="724"/>
      <c r="Y48" s="725"/>
      <c r="AD48" s="536"/>
    </row>
    <row r="49" spans="1:30" s="535" customFormat="1" ht="45" x14ac:dyDescent="0.2">
      <c r="A49" s="726"/>
      <c r="B49" s="726"/>
      <c r="C49" s="728"/>
      <c r="D49" s="574" t="s">
        <v>1782</v>
      </c>
      <c r="E49" s="574" t="s">
        <v>2035</v>
      </c>
      <c r="F49" s="573" t="s">
        <v>1512</v>
      </c>
      <c r="G49" s="727"/>
      <c r="H49" s="727"/>
      <c r="I49" s="728"/>
      <c r="J49" s="574" t="s">
        <v>2036</v>
      </c>
      <c r="K49" s="723"/>
      <c r="L49" s="724"/>
      <c r="M49" s="724"/>
      <c r="N49" s="724"/>
      <c r="O49" s="725"/>
      <c r="P49" s="723"/>
      <c r="Q49" s="724"/>
      <c r="R49" s="724"/>
      <c r="S49" s="724"/>
      <c r="T49" s="725"/>
      <c r="U49" s="723"/>
      <c r="V49" s="724"/>
      <c r="W49" s="724"/>
      <c r="X49" s="724"/>
      <c r="Y49" s="725"/>
      <c r="AD49" s="536"/>
    </row>
    <row r="50" spans="1:30" s="535" customFormat="1" ht="51" customHeight="1" x14ac:dyDescent="0.2">
      <c r="A50" s="726" t="str">
        <f>'1. IDENTIFICACION DEL RIESGO'!$O$40</f>
        <v>Investigaciones disciplinarias, fiscales o penales por abuso del poder por parte de los directivos en beneficio de un tercero o particular.</v>
      </c>
      <c r="B50" s="726" t="str">
        <f>'1. IDENTIFICACION DEL RIESGO'!$AB$40</f>
        <v>DE3+</v>
      </c>
      <c r="C50" s="733" t="s">
        <v>2046</v>
      </c>
      <c r="D50" s="547" t="s">
        <v>1781</v>
      </c>
      <c r="E50" s="547" t="s">
        <v>2047</v>
      </c>
      <c r="F50" s="537" t="s">
        <v>1512</v>
      </c>
      <c r="G50" s="551">
        <v>44242</v>
      </c>
      <c r="H50" s="551">
        <v>44545</v>
      </c>
      <c r="I50" s="547" t="s">
        <v>2048</v>
      </c>
      <c r="J50" s="547" t="s">
        <v>2049</v>
      </c>
      <c r="K50" s="723"/>
      <c r="L50" s="724"/>
      <c r="M50" s="724"/>
      <c r="N50" s="724"/>
      <c r="O50" s="725"/>
      <c r="P50" s="723"/>
      <c r="Q50" s="724"/>
      <c r="R50" s="724"/>
      <c r="S50" s="724"/>
      <c r="T50" s="725"/>
      <c r="U50" s="723"/>
      <c r="V50" s="724"/>
      <c r="W50" s="724"/>
      <c r="X50" s="724"/>
      <c r="Y50" s="725"/>
      <c r="AD50" s="536"/>
    </row>
    <row r="51" spans="1:30" s="535" customFormat="1" ht="51" x14ac:dyDescent="0.2">
      <c r="A51" s="726"/>
      <c r="B51" s="726"/>
      <c r="C51" s="736"/>
      <c r="D51" s="547" t="s">
        <v>1781</v>
      </c>
      <c r="E51" s="547" t="s">
        <v>2050</v>
      </c>
      <c r="F51" s="537" t="s">
        <v>1511</v>
      </c>
      <c r="G51" s="551">
        <v>44229</v>
      </c>
      <c r="H51" s="551">
        <v>44545</v>
      </c>
      <c r="I51" s="547" t="s">
        <v>2048</v>
      </c>
      <c r="J51" s="547" t="s">
        <v>1756</v>
      </c>
      <c r="K51" s="723"/>
      <c r="L51" s="724"/>
      <c r="M51" s="724"/>
      <c r="N51" s="724"/>
      <c r="O51" s="725"/>
      <c r="P51" s="723"/>
      <c r="Q51" s="724"/>
      <c r="R51" s="724"/>
      <c r="S51" s="724"/>
      <c r="T51" s="725"/>
      <c r="U51" s="723"/>
      <c r="V51" s="724"/>
      <c r="W51" s="724"/>
      <c r="X51" s="724"/>
      <c r="Y51" s="725"/>
      <c r="AD51" s="536"/>
    </row>
    <row r="52" spans="1:30" s="535" customFormat="1" ht="51" x14ac:dyDescent="0.2">
      <c r="A52" s="726"/>
      <c r="B52" s="726"/>
      <c r="C52" s="736"/>
      <c r="D52" s="547" t="s">
        <v>1781</v>
      </c>
      <c r="E52" s="547" t="s">
        <v>2051</v>
      </c>
      <c r="F52" s="537" t="s">
        <v>1512</v>
      </c>
      <c r="G52" s="551">
        <v>44242</v>
      </c>
      <c r="H52" s="551">
        <v>44545</v>
      </c>
      <c r="I52" s="547" t="s">
        <v>2048</v>
      </c>
      <c r="J52" s="547" t="s">
        <v>2049</v>
      </c>
      <c r="K52" s="723"/>
      <c r="L52" s="724"/>
      <c r="M52" s="724"/>
      <c r="N52" s="724"/>
      <c r="O52" s="725"/>
      <c r="P52" s="723"/>
      <c r="Q52" s="724"/>
      <c r="R52" s="724"/>
      <c r="S52" s="724"/>
      <c r="T52" s="725"/>
      <c r="U52" s="723"/>
      <c r="V52" s="724"/>
      <c r="W52" s="724"/>
      <c r="X52" s="724"/>
      <c r="Y52" s="725"/>
      <c r="AD52" s="536"/>
    </row>
    <row r="53" spans="1:30" s="535" customFormat="1" ht="25.5" x14ac:dyDescent="0.2">
      <c r="A53" s="726"/>
      <c r="B53" s="726"/>
      <c r="C53" s="736"/>
      <c r="D53" s="547" t="s">
        <v>1782</v>
      </c>
      <c r="E53" s="547" t="s">
        <v>2052</v>
      </c>
      <c r="F53" s="537" t="s">
        <v>1512</v>
      </c>
      <c r="G53" s="551">
        <v>44242</v>
      </c>
      <c r="H53" s="551">
        <v>44545</v>
      </c>
      <c r="I53" s="547" t="s">
        <v>1840</v>
      </c>
      <c r="J53" s="547" t="s">
        <v>2049</v>
      </c>
      <c r="K53" s="723"/>
      <c r="L53" s="724"/>
      <c r="M53" s="724"/>
      <c r="N53" s="724"/>
      <c r="O53" s="725"/>
      <c r="P53" s="723"/>
      <c r="Q53" s="724"/>
      <c r="R53" s="724"/>
      <c r="S53" s="724"/>
      <c r="T53" s="725"/>
      <c r="U53" s="723"/>
      <c r="V53" s="724"/>
      <c r="W53" s="724"/>
      <c r="X53" s="724"/>
      <c r="Y53" s="725"/>
      <c r="AD53" s="536"/>
    </row>
    <row r="54" spans="1:30" s="535" customFormat="1" ht="25.5" x14ac:dyDescent="0.2">
      <c r="A54" s="726"/>
      <c r="B54" s="726"/>
      <c r="C54" s="736"/>
      <c r="D54" s="547" t="s">
        <v>1782</v>
      </c>
      <c r="E54" s="547" t="s">
        <v>2053</v>
      </c>
      <c r="F54" s="537" t="s">
        <v>1512</v>
      </c>
      <c r="G54" s="551">
        <v>44242</v>
      </c>
      <c r="H54" s="551">
        <v>44545</v>
      </c>
      <c r="I54" s="547" t="s">
        <v>1840</v>
      </c>
      <c r="J54" s="547" t="s">
        <v>2049</v>
      </c>
      <c r="K54" s="723"/>
      <c r="L54" s="724"/>
      <c r="M54" s="724"/>
      <c r="N54" s="724"/>
      <c r="O54" s="725"/>
      <c r="P54" s="723"/>
      <c r="Q54" s="724"/>
      <c r="R54" s="724"/>
      <c r="S54" s="724"/>
      <c r="T54" s="725"/>
      <c r="U54" s="723"/>
      <c r="V54" s="724"/>
      <c r="W54" s="724"/>
      <c r="X54" s="724"/>
      <c r="Y54" s="725"/>
      <c r="AD54" s="536"/>
    </row>
    <row r="55" spans="1:30" s="535" customFormat="1" ht="25.5" x14ac:dyDescent="0.2">
      <c r="A55" s="726"/>
      <c r="B55" s="726"/>
      <c r="C55" s="736"/>
      <c r="D55" s="547" t="s">
        <v>410</v>
      </c>
      <c r="E55" s="547" t="s">
        <v>2054</v>
      </c>
      <c r="F55" s="537" t="s">
        <v>1512</v>
      </c>
      <c r="G55" s="551">
        <v>44242</v>
      </c>
      <c r="H55" s="551">
        <v>44545</v>
      </c>
      <c r="I55" s="733" t="s">
        <v>2055</v>
      </c>
      <c r="J55" s="726" t="s">
        <v>1756</v>
      </c>
      <c r="K55" s="723"/>
      <c r="L55" s="724"/>
      <c r="M55" s="724"/>
      <c r="N55" s="724"/>
      <c r="O55" s="725"/>
      <c r="P55" s="723"/>
      <c r="Q55" s="724"/>
      <c r="R55" s="724"/>
      <c r="S55" s="724"/>
      <c r="T55" s="725"/>
      <c r="U55" s="723"/>
      <c r="V55" s="724"/>
      <c r="W55" s="724"/>
      <c r="X55" s="724"/>
      <c r="Y55" s="725"/>
      <c r="AD55" s="536"/>
    </row>
    <row r="56" spans="1:30" s="535" customFormat="1" x14ac:dyDescent="0.2">
      <c r="A56" s="726"/>
      <c r="B56" s="733"/>
      <c r="C56" s="734"/>
      <c r="D56" s="548" t="s">
        <v>410</v>
      </c>
      <c r="E56" s="548" t="s">
        <v>2056</v>
      </c>
      <c r="F56" s="537" t="s">
        <v>1512</v>
      </c>
      <c r="G56" s="551">
        <v>44242</v>
      </c>
      <c r="H56" s="552">
        <v>44545</v>
      </c>
      <c r="I56" s="734"/>
      <c r="J56" s="733"/>
      <c r="K56" s="723"/>
      <c r="L56" s="724"/>
      <c r="M56" s="724"/>
      <c r="N56" s="724"/>
      <c r="O56" s="725"/>
      <c r="P56" s="723"/>
      <c r="Q56" s="724"/>
      <c r="R56" s="724"/>
      <c r="S56" s="724"/>
      <c r="T56" s="725"/>
      <c r="U56" s="723"/>
      <c r="V56" s="724"/>
      <c r="W56" s="724"/>
      <c r="X56" s="724"/>
      <c r="Y56" s="725"/>
      <c r="AD56" s="536"/>
    </row>
    <row r="57" spans="1:30" s="535" customFormat="1" ht="25.5" customHeight="1" x14ac:dyDescent="0.2">
      <c r="A57" s="733" t="str">
        <f>'1. IDENTIFICACION DEL RIESGO'!$O$41</f>
        <v>Procesos discplinarios, fiscales y penales por uso indebido de los alimentos de alto valor.
NUT, PI, FAM, INF</v>
      </c>
      <c r="B57" s="733" t="str">
        <f>'1. IDENTIFICACION DEL RIESGO'!$AB$41</f>
        <v>PP3+</v>
      </c>
      <c r="C57" s="729" t="s">
        <v>2187</v>
      </c>
      <c r="D57" s="574" t="s">
        <v>1781</v>
      </c>
      <c r="E57" s="574" t="s">
        <v>2188</v>
      </c>
      <c r="F57" s="573" t="s">
        <v>1511</v>
      </c>
      <c r="G57" s="593">
        <v>44228</v>
      </c>
      <c r="H57" s="593">
        <v>44545</v>
      </c>
      <c r="I57" s="728" t="s">
        <v>2063</v>
      </c>
      <c r="J57" s="574" t="s">
        <v>2080</v>
      </c>
      <c r="K57" s="723"/>
      <c r="L57" s="724"/>
      <c r="M57" s="724"/>
      <c r="N57" s="724"/>
      <c r="O57" s="725"/>
      <c r="P57" s="723"/>
      <c r="Q57" s="724"/>
      <c r="R57" s="724"/>
      <c r="S57" s="724"/>
      <c r="T57" s="725"/>
      <c r="U57" s="723"/>
      <c r="V57" s="724"/>
      <c r="W57" s="724"/>
      <c r="X57" s="724"/>
      <c r="Y57" s="725"/>
      <c r="AD57" s="536"/>
    </row>
    <row r="58" spans="1:30" s="535" customFormat="1" ht="30" x14ac:dyDescent="0.2">
      <c r="A58" s="736"/>
      <c r="B58" s="736"/>
      <c r="C58" s="729"/>
      <c r="D58" s="574" t="s">
        <v>1781</v>
      </c>
      <c r="E58" s="574" t="s">
        <v>2189</v>
      </c>
      <c r="F58" s="573" t="s">
        <v>1511</v>
      </c>
      <c r="G58" s="593">
        <v>44228</v>
      </c>
      <c r="H58" s="593">
        <v>44545</v>
      </c>
      <c r="I58" s="728"/>
      <c r="J58" s="574" t="s">
        <v>2081</v>
      </c>
      <c r="K58" s="723"/>
      <c r="L58" s="724"/>
      <c r="M58" s="724"/>
      <c r="N58" s="724"/>
      <c r="O58" s="725"/>
      <c r="P58" s="723"/>
      <c r="Q58" s="724"/>
      <c r="R58" s="724"/>
      <c r="S58" s="724"/>
      <c r="T58" s="725"/>
      <c r="U58" s="723"/>
      <c r="V58" s="724"/>
      <c r="W58" s="724"/>
      <c r="X58" s="724"/>
      <c r="Y58" s="725"/>
      <c r="AD58" s="536"/>
    </row>
    <row r="59" spans="1:30" s="535" customFormat="1" ht="60" x14ac:dyDescent="0.2">
      <c r="A59" s="736"/>
      <c r="B59" s="736"/>
      <c r="C59" s="729"/>
      <c r="D59" s="574" t="s">
        <v>1781</v>
      </c>
      <c r="E59" s="574" t="s">
        <v>2190</v>
      </c>
      <c r="F59" s="573" t="s">
        <v>1511</v>
      </c>
      <c r="G59" s="593">
        <v>44256</v>
      </c>
      <c r="H59" s="593">
        <v>44545</v>
      </c>
      <c r="I59" s="728"/>
      <c r="J59" s="574" t="s">
        <v>2082</v>
      </c>
      <c r="K59" s="723"/>
      <c r="L59" s="724"/>
      <c r="M59" s="724"/>
      <c r="N59" s="724"/>
      <c r="O59" s="725"/>
      <c r="P59" s="723"/>
      <c r="Q59" s="724"/>
      <c r="R59" s="724"/>
      <c r="S59" s="724"/>
      <c r="T59" s="725"/>
      <c r="U59" s="723"/>
      <c r="V59" s="724"/>
      <c r="W59" s="724"/>
      <c r="X59" s="724"/>
      <c r="Y59" s="725"/>
      <c r="AD59" s="536"/>
    </row>
    <row r="60" spans="1:30" s="535" customFormat="1" ht="45" x14ac:dyDescent="0.2">
      <c r="A60" s="736"/>
      <c r="B60" s="736"/>
      <c r="C60" s="729"/>
      <c r="D60" s="574" t="s">
        <v>1782</v>
      </c>
      <c r="E60" s="574" t="s">
        <v>2191</v>
      </c>
      <c r="F60" s="573" t="s">
        <v>1511</v>
      </c>
      <c r="G60" s="593">
        <v>44256</v>
      </c>
      <c r="H60" s="593">
        <v>44545</v>
      </c>
      <c r="I60" s="728"/>
      <c r="J60" s="574" t="s">
        <v>2192</v>
      </c>
      <c r="K60" s="723"/>
      <c r="L60" s="724"/>
      <c r="M60" s="724"/>
      <c r="N60" s="724"/>
      <c r="O60" s="725"/>
      <c r="P60" s="723"/>
      <c r="Q60" s="724"/>
      <c r="R60" s="724"/>
      <c r="S60" s="724"/>
      <c r="T60" s="725"/>
      <c r="U60" s="723"/>
      <c r="V60" s="724"/>
      <c r="W60" s="724"/>
      <c r="X60" s="724"/>
      <c r="Y60" s="725"/>
      <c r="AD60" s="536"/>
    </row>
    <row r="61" spans="1:30" s="535" customFormat="1" ht="45" x14ac:dyDescent="0.2">
      <c r="A61" s="736"/>
      <c r="B61" s="736"/>
      <c r="C61" s="729"/>
      <c r="D61" s="574" t="s">
        <v>410</v>
      </c>
      <c r="E61" s="574" t="s">
        <v>2193</v>
      </c>
      <c r="F61" s="573" t="s">
        <v>1511</v>
      </c>
      <c r="G61" s="593">
        <v>44256</v>
      </c>
      <c r="H61" s="593">
        <v>44545</v>
      </c>
      <c r="I61" s="728"/>
      <c r="J61" s="574" t="s">
        <v>2192</v>
      </c>
      <c r="K61" s="723"/>
      <c r="L61" s="724"/>
      <c r="M61" s="724"/>
      <c r="N61" s="724"/>
      <c r="O61" s="725"/>
      <c r="P61" s="723"/>
      <c r="Q61" s="724"/>
      <c r="R61" s="724"/>
      <c r="S61" s="724"/>
      <c r="T61" s="725"/>
      <c r="U61" s="723"/>
      <c r="V61" s="724"/>
      <c r="W61" s="724"/>
      <c r="X61" s="724"/>
      <c r="Y61" s="725"/>
      <c r="AD61" s="536"/>
    </row>
    <row r="62" spans="1:30" s="535" customFormat="1" ht="45" x14ac:dyDescent="0.2">
      <c r="A62" s="736"/>
      <c r="B62" s="736"/>
      <c r="C62" s="594" t="s">
        <v>2194</v>
      </c>
      <c r="D62" s="562" t="s">
        <v>1781</v>
      </c>
      <c r="E62" s="562" t="s">
        <v>2083</v>
      </c>
      <c r="F62" s="560" t="s">
        <v>1511</v>
      </c>
      <c r="G62" s="595">
        <v>44211</v>
      </c>
      <c r="H62" s="595">
        <v>44545</v>
      </c>
      <c r="I62" s="562" t="s">
        <v>2084</v>
      </c>
      <c r="J62" s="562" t="s">
        <v>2085</v>
      </c>
      <c r="K62" s="723"/>
      <c r="L62" s="724"/>
      <c r="M62" s="724"/>
      <c r="N62" s="724"/>
      <c r="O62" s="725"/>
      <c r="P62" s="723"/>
      <c r="Q62" s="724"/>
      <c r="R62" s="724"/>
      <c r="S62" s="724"/>
      <c r="T62" s="725"/>
      <c r="U62" s="723"/>
      <c r="V62" s="724"/>
      <c r="W62" s="724"/>
      <c r="X62" s="724"/>
      <c r="Y62" s="725"/>
      <c r="AD62" s="536"/>
    </row>
    <row r="63" spans="1:30" s="535" customFormat="1" ht="60" x14ac:dyDescent="0.2">
      <c r="A63" s="736"/>
      <c r="B63" s="736"/>
      <c r="C63" s="729" t="s">
        <v>2195</v>
      </c>
      <c r="D63" s="562" t="s">
        <v>1781</v>
      </c>
      <c r="E63" s="562" t="s">
        <v>2086</v>
      </c>
      <c r="F63" s="560" t="s">
        <v>1752</v>
      </c>
      <c r="G63" s="595">
        <v>44330</v>
      </c>
      <c r="H63" s="595">
        <v>44454</v>
      </c>
      <c r="I63" s="562" t="s">
        <v>2087</v>
      </c>
      <c r="J63" s="562" t="s">
        <v>2088</v>
      </c>
      <c r="K63" s="723"/>
      <c r="L63" s="724"/>
      <c r="M63" s="724"/>
      <c r="N63" s="724"/>
      <c r="O63" s="725"/>
      <c r="P63" s="723"/>
      <c r="Q63" s="724"/>
      <c r="R63" s="724"/>
      <c r="S63" s="724"/>
      <c r="T63" s="725"/>
      <c r="U63" s="723"/>
      <c r="V63" s="724"/>
      <c r="W63" s="724"/>
      <c r="X63" s="724"/>
      <c r="Y63" s="725"/>
      <c r="AD63" s="536"/>
    </row>
    <row r="64" spans="1:30" s="535" customFormat="1" ht="60" x14ac:dyDescent="0.2">
      <c r="A64" s="736"/>
      <c r="B64" s="736"/>
      <c r="C64" s="729"/>
      <c r="D64" s="562" t="s">
        <v>1781</v>
      </c>
      <c r="E64" s="562" t="s">
        <v>2089</v>
      </c>
      <c r="F64" s="560" t="s">
        <v>1673</v>
      </c>
      <c r="G64" s="595">
        <v>44348</v>
      </c>
      <c r="H64" s="595">
        <v>44545</v>
      </c>
      <c r="I64" s="562" t="s">
        <v>2087</v>
      </c>
      <c r="J64" s="562" t="s">
        <v>2090</v>
      </c>
      <c r="K64" s="723"/>
      <c r="L64" s="724"/>
      <c r="M64" s="724"/>
      <c r="N64" s="724"/>
      <c r="O64" s="725"/>
      <c r="P64" s="723"/>
      <c r="Q64" s="724"/>
      <c r="R64" s="724"/>
      <c r="S64" s="724"/>
      <c r="T64" s="725"/>
      <c r="U64" s="723"/>
      <c r="V64" s="724"/>
      <c r="W64" s="724"/>
      <c r="X64" s="724"/>
      <c r="Y64" s="725"/>
      <c r="AD64" s="536"/>
    </row>
    <row r="65" spans="1:30" s="535" customFormat="1" ht="105" x14ac:dyDescent="0.2">
      <c r="A65" s="736"/>
      <c r="B65" s="736"/>
      <c r="C65" s="729"/>
      <c r="D65" s="562" t="s">
        <v>1782</v>
      </c>
      <c r="E65" s="562" t="s">
        <v>2091</v>
      </c>
      <c r="F65" s="560" t="s">
        <v>1511</v>
      </c>
      <c r="G65" s="595">
        <v>44257</v>
      </c>
      <c r="H65" s="595">
        <v>44530</v>
      </c>
      <c r="I65" s="562" t="s">
        <v>2196</v>
      </c>
      <c r="J65" s="562" t="s">
        <v>2197</v>
      </c>
      <c r="K65" s="723"/>
      <c r="L65" s="724"/>
      <c r="M65" s="724"/>
      <c r="N65" s="724"/>
      <c r="O65" s="725"/>
      <c r="P65" s="723"/>
      <c r="Q65" s="724"/>
      <c r="R65" s="724"/>
      <c r="S65" s="724"/>
      <c r="T65" s="725"/>
      <c r="U65" s="723"/>
      <c r="V65" s="724"/>
      <c r="W65" s="724"/>
      <c r="X65" s="724"/>
      <c r="Y65" s="725"/>
      <c r="AD65" s="536"/>
    </row>
    <row r="66" spans="1:30" s="535" customFormat="1" ht="105" x14ac:dyDescent="0.2">
      <c r="A66" s="736"/>
      <c r="B66" s="736"/>
      <c r="C66" s="729"/>
      <c r="D66" s="562" t="s">
        <v>1782</v>
      </c>
      <c r="E66" s="562" t="s">
        <v>2089</v>
      </c>
      <c r="F66" s="560" t="s">
        <v>1511</v>
      </c>
      <c r="G66" s="595">
        <v>44348</v>
      </c>
      <c r="H66" s="595">
        <v>44545</v>
      </c>
      <c r="I66" s="562" t="s">
        <v>2196</v>
      </c>
      <c r="J66" s="562" t="s">
        <v>2198</v>
      </c>
      <c r="K66" s="723"/>
      <c r="L66" s="724"/>
      <c r="M66" s="724"/>
      <c r="N66" s="724"/>
      <c r="O66" s="725"/>
      <c r="P66" s="723"/>
      <c r="Q66" s="724"/>
      <c r="R66" s="724"/>
      <c r="S66" s="724"/>
      <c r="T66" s="725"/>
      <c r="U66" s="723"/>
      <c r="V66" s="724"/>
      <c r="W66" s="724"/>
      <c r="X66" s="724"/>
      <c r="Y66" s="725"/>
      <c r="AD66" s="536"/>
    </row>
    <row r="67" spans="1:30" s="535" customFormat="1" ht="60" x14ac:dyDescent="0.2">
      <c r="A67" s="736"/>
      <c r="B67" s="736"/>
      <c r="C67" s="729"/>
      <c r="D67" s="562" t="s">
        <v>410</v>
      </c>
      <c r="E67" s="562" t="s">
        <v>2089</v>
      </c>
      <c r="F67" s="560" t="s">
        <v>1511</v>
      </c>
      <c r="G67" s="595">
        <v>44348</v>
      </c>
      <c r="H67" s="595">
        <v>44545</v>
      </c>
      <c r="I67" s="562" t="s">
        <v>2199</v>
      </c>
      <c r="J67" s="562" t="s">
        <v>2200</v>
      </c>
      <c r="K67" s="723"/>
      <c r="L67" s="724"/>
      <c r="M67" s="724"/>
      <c r="N67" s="724"/>
      <c r="O67" s="725"/>
      <c r="P67" s="723"/>
      <c r="Q67" s="724"/>
      <c r="R67" s="724"/>
      <c r="S67" s="724"/>
      <c r="T67" s="725"/>
      <c r="U67" s="723"/>
      <c r="V67" s="724"/>
      <c r="W67" s="724"/>
      <c r="X67" s="724"/>
      <c r="Y67" s="725"/>
      <c r="AD67" s="536"/>
    </row>
    <row r="68" spans="1:30" s="535" customFormat="1" ht="75" x14ac:dyDescent="0.2">
      <c r="A68" s="736"/>
      <c r="B68" s="736"/>
      <c r="C68" s="729" t="s">
        <v>2201</v>
      </c>
      <c r="D68" s="562" t="s">
        <v>1781</v>
      </c>
      <c r="E68" s="562" t="s">
        <v>2092</v>
      </c>
      <c r="F68" s="560" t="s">
        <v>1512</v>
      </c>
      <c r="G68" s="595">
        <v>44228</v>
      </c>
      <c r="H68" s="595">
        <v>44377</v>
      </c>
      <c r="I68" s="729" t="s">
        <v>2093</v>
      </c>
      <c r="J68" s="562" t="s">
        <v>2094</v>
      </c>
      <c r="K68" s="723"/>
      <c r="L68" s="724"/>
      <c r="M68" s="724"/>
      <c r="N68" s="724"/>
      <c r="O68" s="725"/>
      <c r="P68" s="723"/>
      <c r="Q68" s="724"/>
      <c r="R68" s="724"/>
      <c r="S68" s="724"/>
      <c r="T68" s="725"/>
      <c r="U68" s="723"/>
      <c r="V68" s="724"/>
      <c r="W68" s="724"/>
      <c r="X68" s="724"/>
      <c r="Y68" s="725"/>
      <c r="AD68" s="536"/>
    </row>
    <row r="69" spans="1:30" s="535" customFormat="1" ht="45" x14ac:dyDescent="0.2">
      <c r="A69" s="736"/>
      <c r="B69" s="736"/>
      <c r="C69" s="729"/>
      <c r="D69" s="562" t="s">
        <v>1781</v>
      </c>
      <c r="E69" s="562" t="s">
        <v>2095</v>
      </c>
      <c r="F69" s="560" t="s">
        <v>1512</v>
      </c>
      <c r="G69" s="595">
        <v>44228</v>
      </c>
      <c r="H69" s="595">
        <v>44377</v>
      </c>
      <c r="I69" s="729"/>
      <c r="J69" s="562" t="s">
        <v>2096</v>
      </c>
      <c r="K69" s="723"/>
      <c r="L69" s="724"/>
      <c r="M69" s="724"/>
      <c r="N69" s="724"/>
      <c r="O69" s="725"/>
      <c r="P69" s="723"/>
      <c r="Q69" s="724"/>
      <c r="R69" s="724"/>
      <c r="S69" s="724"/>
      <c r="T69" s="725"/>
      <c r="U69" s="723"/>
      <c r="V69" s="724"/>
      <c r="W69" s="724"/>
      <c r="X69" s="724"/>
      <c r="Y69" s="725"/>
      <c r="AD69" s="536"/>
    </row>
    <row r="70" spans="1:30" s="535" customFormat="1" ht="45" x14ac:dyDescent="0.2">
      <c r="A70" s="736"/>
      <c r="B70" s="736"/>
      <c r="C70" s="729"/>
      <c r="D70" s="562" t="s">
        <v>1781</v>
      </c>
      <c r="E70" s="562" t="s">
        <v>2097</v>
      </c>
      <c r="F70" s="560" t="s">
        <v>1673</v>
      </c>
      <c r="G70" s="595">
        <v>44287</v>
      </c>
      <c r="H70" s="595">
        <v>44545</v>
      </c>
      <c r="I70" s="729"/>
      <c r="J70" s="562" t="s">
        <v>1831</v>
      </c>
      <c r="K70" s="723"/>
      <c r="L70" s="724"/>
      <c r="M70" s="724"/>
      <c r="N70" s="724"/>
      <c r="O70" s="725"/>
      <c r="P70" s="723"/>
      <c r="Q70" s="724"/>
      <c r="R70" s="724"/>
      <c r="S70" s="724"/>
      <c r="T70" s="725"/>
      <c r="U70" s="723"/>
      <c r="V70" s="724"/>
      <c r="W70" s="724"/>
      <c r="X70" s="724"/>
      <c r="Y70" s="725"/>
      <c r="AD70" s="536"/>
    </row>
    <row r="71" spans="1:30" s="535" customFormat="1" ht="45" x14ac:dyDescent="0.2">
      <c r="A71" s="736"/>
      <c r="B71" s="736"/>
      <c r="C71" s="729"/>
      <c r="D71" s="562" t="s">
        <v>1782</v>
      </c>
      <c r="E71" s="562" t="s">
        <v>2202</v>
      </c>
      <c r="F71" s="560" t="s">
        <v>1673</v>
      </c>
      <c r="G71" s="595">
        <v>44287</v>
      </c>
      <c r="H71" s="595">
        <v>44545</v>
      </c>
      <c r="I71" s="562" t="s">
        <v>2203</v>
      </c>
      <c r="J71" s="562" t="s">
        <v>2204</v>
      </c>
      <c r="K71" s="541"/>
      <c r="L71" s="542"/>
      <c r="M71" s="542"/>
      <c r="N71" s="542"/>
      <c r="O71" s="543"/>
      <c r="P71" s="541"/>
      <c r="Q71" s="542"/>
      <c r="R71" s="542"/>
      <c r="S71" s="542"/>
      <c r="T71" s="543"/>
      <c r="U71" s="541"/>
      <c r="V71" s="542"/>
      <c r="W71" s="542"/>
      <c r="X71" s="542"/>
      <c r="Y71" s="543"/>
      <c r="AD71" s="536"/>
    </row>
    <row r="72" spans="1:30" s="535" customFormat="1" ht="45" x14ac:dyDescent="0.2">
      <c r="A72" s="734"/>
      <c r="B72" s="734"/>
      <c r="C72" s="729"/>
      <c r="D72" s="562" t="s">
        <v>410</v>
      </c>
      <c r="E72" s="562" t="s">
        <v>2202</v>
      </c>
      <c r="F72" s="560" t="s">
        <v>1673</v>
      </c>
      <c r="G72" s="595">
        <v>44287</v>
      </c>
      <c r="H72" s="595">
        <v>44545</v>
      </c>
      <c r="I72" s="562" t="s">
        <v>2203</v>
      </c>
      <c r="J72" s="562" t="s">
        <v>2204</v>
      </c>
      <c r="K72" s="723"/>
      <c r="L72" s="724"/>
      <c r="M72" s="724"/>
      <c r="N72" s="724"/>
      <c r="O72" s="725"/>
      <c r="P72" s="723"/>
      <c r="Q72" s="724"/>
      <c r="R72" s="724"/>
      <c r="S72" s="724"/>
      <c r="T72" s="725"/>
      <c r="U72" s="723"/>
      <c r="V72" s="724"/>
      <c r="W72" s="724"/>
      <c r="X72" s="724"/>
      <c r="Y72" s="725"/>
      <c r="AD72" s="536"/>
    </row>
    <row r="73" spans="1:30" s="535" customFormat="1" ht="36" x14ac:dyDescent="0.2">
      <c r="A73" s="726" t="str">
        <f>'1. IDENTIFICACION DEL RIESGO'!$O$42</f>
        <v>Posibilidad de manipulación o sustracción de información en los archivos centrales con fines particulares.</v>
      </c>
      <c r="B73" s="726" t="str">
        <f>'1. IDENTIFICACION DEL RIESGO'!$AB$42</f>
        <v>SA5+</v>
      </c>
      <c r="C73" s="735" t="s">
        <v>2109</v>
      </c>
      <c r="D73" s="578" t="s">
        <v>1781</v>
      </c>
      <c r="E73" s="578" t="s">
        <v>2227</v>
      </c>
      <c r="F73" s="579" t="s">
        <v>1512</v>
      </c>
      <c r="G73" s="596">
        <v>44256</v>
      </c>
      <c r="H73" s="596">
        <v>44540</v>
      </c>
      <c r="I73" s="580" t="s">
        <v>2110</v>
      </c>
      <c r="J73" s="578" t="s">
        <v>2111</v>
      </c>
      <c r="K73" s="723"/>
      <c r="L73" s="724"/>
      <c r="M73" s="724"/>
      <c r="N73" s="724"/>
      <c r="O73" s="725"/>
      <c r="P73" s="723"/>
      <c r="Q73" s="724"/>
      <c r="R73" s="724"/>
      <c r="S73" s="724"/>
      <c r="T73" s="725"/>
      <c r="U73" s="723"/>
      <c r="V73" s="724"/>
      <c r="W73" s="724"/>
      <c r="X73" s="724"/>
      <c r="Y73" s="725"/>
      <c r="AD73" s="536"/>
    </row>
    <row r="74" spans="1:30" s="535" customFormat="1" ht="24" x14ac:dyDescent="0.2">
      <c r="A74" s="726"/>
      <c r="B74" s="726"/>
      <c r="C74" s="735"/>
      <c r="D74" s="578" t="s">
        <v>1781</v>
      </c>
      <c r="E74" s="578" t="s">
        <v>2112</v>
      </c>
      <c r="F74" s="579" t="s">
        <v>1512</v>
      </c>
      <c r="G74" s="596">
        <v>44256</v>
      </c>
      <c r="H74" s="596">
        <v>44540</v>
      </c>
      <c r="I74" s="581" t="s">
        <v>2113</v>
      </c>
      <c r="J74" s="578" t="s">
        <v>2114</v>
      </c>
      <c r="K74" s="723"/>
      <c r="L74" s="724"/>
      <c r="M74" s="724"/>
      <c r="N74" s="724"/>
      <c r="O74" s="725"/>
      <c r="P74" s="723"/>
      <c r="Q74" s="724"/>
      <c r="R74" s="724"/>
      <c r="S74" s="724"/>
      <c r="T74" s="725"/>
      <c r="U74" s="723"/>
      <c r="V74" s="724"/>
      <c r="W74" s="724"/>
      <c r="X74" s="724"/>
      <c r="Y74" s="725"/>
      <c r="AD74" s="536"/>
    </row>
    <row r="75" spans="1:30" s="535" customFormat="1" ht="36" x14ac:dyDescent="0.2">
      <c r="A75" s="726"/>
      <c r="B75" s="726"/>
      <c r="C75" s="735"/>
      <c r="D75" s="578" t="s">
        <v>1782</v>
      </c>
      <c r="E75" s="578" t="s">
        <v>2228</v>
      </c>
      <c r="F75" s="579" t="s">
        <v>1512</v>
      </c>
      <c r="G75" s="596">
        <v>44256</v>
      </c>
      <c r="H75" s="596">
        <v>44540</v>
      </c>
      <c r="I75" s="581" t="s">
        <v>2115</v>
      </c>
      <c r="J75" s="578" t="s">
        <v>2111</v>
      </c>
      <c r="K75" s="723"/>
      <c r="L75" s="724"/>
      <c r="M75" s="724"/>
      <c r="N75" s="724"/>
      <c r="O75" s="725"/>
      <c r="P75" s="723"/>
      <c r="Q75" s="724"/>
      <c r="R75" s="724"/>
      <c r="S75" s="724"/>
      <c r="T75" s="725"/>
      <c r="U75" s="723"/>
      <c r="V75" s="724"/>
      <c r="W75" s="724"/>
      <c r="X75" s="724"/>
      <c r="Y75" s="725"/>
      <c r="AD75" s="536"/>
    </row>
    <row r="76" spans="1:30" s="535" customFormat="1" ht="24" x14ac:dyDescent="0.2">
      <c r="A76" s="726"/>
      <c r="B76" s="726"/>
      <c r="C76" s="735"/>
      <c r="D76" s="578" t="s">
        <v>1782</v>
      </c>
      <c r="E76" s="578" t="s">
        <v>2116</v>
      </c>
      <c r="F76" s="579" t="s">
        <v>1512</v>
      </c>
      <c r="G76" s="596">
        <v>44256</v>
      </c>
      <c r="H76" s="596">
        <v>44540</v>
      </c>
      <c r="I76" s="581" t="s">
        <v>2115</v>
      </c>
      <c r="J76" s="578" t="s">
        <v>2114</v>
      </c>
      <c r="K76" s="723"/>
      <c r="L76" s="724"/>
      <c r="M76" s="724"/>
      <c r="N76" s="724"/>
      <c r="O76" s="725"/>
      <c r="P76" s="723"/>
      <c r="Q76" s="724"/>
      <c r="R76" s="724"/>
      <c r="S76" s="724"/>
      <c r="T76" s="725"/>
      <c r="U76" s="723"/>
      <c r="V76" s="724"/>
      <c r="W76" s="724"/>
      <c r="X76" s="724"/>
      <c r="Y76" s="725"/>
      <c r="AD76" s="536"/>
    </row>
    <row r="77" spans="1:30" s="535" customFormat="1" ht="51" customHeight="1" x14ac:dyDescent="0.2">
      <c r="A77" s="726" t="str">
        <f>'1. IDENTIFICACION DEL RIESGO'!$O$43</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B77" s="726" t="str">
        <f>'1. IDENTIFICACION DEL RIESGO'!$AB$43</f>
        <v>IV1+</v>
      </c>
      <c r="C77" s="729" t="s">
        <v>2140</v>
      </c>
      <c r="D77" s="562" t="s">
        <v>1781</v>
      </c>
      <c r="E77" s="562" t="s">
        <v>2141</v>
      </c>
      <c r="F77" s="560" t="s">
        <v>1512</v>
      </c>
      <c r="G77" s="595">
        <v>44333</v>
      </c>
      <c r="H77" s="595">
        <v>44545</v>
      </c>
      <c r="I77" s="562" t="s">
        <v>2231</v>
      </c>
      <c r="J77" s="562" t="s">
        <v>2142</v>
      </c>
      <c r="K77" s="723"/>
      <c r="L77" s="724"/>
      <c r="M77" s="724"/>
      <c r="N77" s="724"/>
      <c r="O77" s="725"/>
      <c r="P77" s="723"/>
      <c r="Q77" s="724"/>
      <c r="R77" s="724"/>
      <c r="S77" s="724"/>
      <c r="T77" s="725"/>
      <c r="U77" s="723"/>
      <c r="V77" s="724"/>
      <c r="W77" s="724"/>
      <c r="X77" s="724"/>
      <c r="Y77" s="725"/>
      <c r="AD77" s="536"/>
    </row>
    <row r="78" spans="1:30" s="535" customFormat="1" ht="60" x14ac:dyDescent="0.2">
      <c r="A78" s="726"/>
      <c r="B78" s="726"/>
      <c r="C78" s="729"/>
      <c r="D78" s="562" t="s">
        <v>1781</v>
      </c>
      <c r="E78" s="562" t="s">
        <v>2143</v>
      </c>
      <c r="F78" s="560" t="s">
        <v>1673</v>
      </c>
      <c r="G78" s="595">
        <v>44214</v>
      </c>
      <c r="H78" s="595">
        <v>44545</v>
      </c>
      <c r="I78" s="562" t="s">
        <v>2232</v>
      </c>
      <c r="J78" s="562" t="s">
        <v>2144</v>
      </c>
      <c r="K78" s="723"/>
      <c r="L78" s="724"/>
      <c r="M78" s="724"/>
      <c r="N78" s="724"/>
      <c r="O78" s="725"/>
      <c r="P78" s="723"/>
      <c r="Q78" s="724"/>
      <c r="R78" s="724"/>
      <c r="S78" s="724"/>
      <c r="T78" s="725"/>
      <c r="U78" s="723"/>
      <c r="V78" s="724"/>
      <c r="W78" s="724"/>
      <c r="X78" s="724"/>
      <c r="Y78" s="725"/>
      <c r="AD78" s="536"/>
    </row>
    <row r="79" spans="1:30" s="535" customFormat="1" ht="60" x14ac:dyDescent="0.2">
      <c r="A79" s="726"/>
      <c r="B79" s="726"/>
      <c r="C79" s="729"/>
      <c r="D79" s="562" t="s">
        <v>1781</v>
      </c>
      <c r="E79" s="562" t="s">
        <v>2145</v>
      </c>
      <c r="F79" s="560" t="s">
        <v>1512</v>
      </c>
      <c r="G79" s="595">
        <v>44333</v>
      </c>
      <c r="H79" s="595">
        <v>44545</v>
      </c>
      <c r="I79" s="562" t="s">
        <v>2233</v>
      </c>
      <c r="J79" s="562" t="s">
        <v>2146</v>
      </c>
      <c r="K79" s="723"/>
      <c r="L79" s="724"/>
      <c r="M79" s="724"/>
      <c r="N79" s="724"/>
      <c r="O79" s="725"/>
      <c r="P79" s="723"/>
      <c r="Q79" s="724"/>
      <c r="R79" s="724"/>
      <c r="S79" s="724"/>
      <c r="T79" s="725"/>
      <c r="U79" s="723"/>
      <c r="V79" s="724"/>
      <c r="W79" s="724"/>
      <c r="X79" s="724"/>
      <c r="Y79" s="725"/>
      <c r="AD79" s="536"/>
    </row>
    <row r="80" spans="1:30" s="535" customFormat="1" ht="75" x14ac:dyDescent="0.2">
      <c r="A80" s="726"/>
      <c r="B80" s="726"/>
      <c r="C80" s="729"/>
      <c r="D80" s="562" t="s">
        <v>1781</v>
      </c>
      <c r="E80" s="562" t="s">
        <v>2147</v>
      </c>
      <c r="F80" s="560" t="s">
        <v>1512</v>
      </c>
      <c r="G80" s="595">
        <v>44333</v>
      </c>
      <c r="H80" s="595">
        <v>44545</v>
      </c>
      <c r="I80" s="562" t="s">
        <v>2234</v>
      </c>
      <c r="J80" s="562" t="s">
        <v>2148</v>
      </c>
      <c r="K80" s="723"/>
      <c r="L80" s="724"/>
      <c r="M80" s="724"/>
      <c r="N80" s="724"/>
      <c r="O80" s="725"/>
      <c r="P80" s="723"/>
      <c r="Q80" s="724"/>
      <c r="R80" s="724"/>
      <c r="S80" s="724"/>
      <c r="T80" s="725"/>
      <c r="U80" s="723"/>
      <c r="V80" s="724"/>
      <c r="W80" s="724"/>
      <c r="X80" s="724"/>
      <c r="Y80" s="725"/>
      <c r="AD80" s="536"/>
    </row>
    <row r="81" spans="1:32" s="535" customFormat="1" ht="75" x14ac:dyDescent="0.2">
      <c r="A81" s="726"/>
      <c r="B81" s="726"/>
      <c r="C81" s="729"/>
      <c r="D81" s="562" t="s">
        <v>1782</v>
      </c>
      <c r="E81" s="562" t="s">
        <v>2149</v>
      </c>
      <c r="F81" s="560" t="s">
        <v>1512</v>
      </c>
      <c r="G81" s="595">
        <v>44229</v>
      </c>
      <c r="H81" s="595">
        <v>44377</v>
      </c>
      <c r="I81" s="562" t="s">
        <v>2150</v>
      </c>
      <c r="J81" s="562" t="s">
        <v>2151</v>
      </c>
      <c r="K81" s="723"/>
      <c r="L81" s="724"/>
      <c r="M81" s="724"/>
      <c r="N81" s="724"/>
      <c r="O81" s="725"/>
      <c r="P81" s="723"/>
      <c r="Q81" s="724"/>
      <c r="R81" s="724"/>
      <c r="S81" s="724"/>
      <c r="T81" s="725"/>
      <c r="U81" s="723"/>
      <c r="V81" s="724"/>
      <c r="W81" s="724"/>
      <c r="X81" s="724"/>
      <c r="Y81" s="725"/>
      <c r="AD81" s="536"/>
    </row>
    <row r="82" spans="1:32" s="535" customFormat="1" ht="150" x14ac:dyDescent="0.25">
      <c r="A82" s="726"/>
      <c r="B82" s="726"/>
      <c r="C82" s="729"/>
      <c r="D82" s="562" t="s">
        <v>1782</v>
      </c>
      <c r="E82" s="585" t="s">
        <v>2230</v>
      </c>
      <c r="F82" s="560" t="s">
        <v>1512</v>
      </c>
      <c r="G82" s="595">
        <v>44378</v>
      </c>
      <c r="H82" s="595">
        <v>44545</v>
      </c>
      <c r="I82" s="562" t="s">
        <v>2152</v>
      </c>
      <c r="J82" s="597" t="s">
        <v>2153</v>
      </c>
      <c r="K82" s="723"/>
      <c r="L82" s="724"/>
      <c r="M82" s="724"/>
      <c r="N82" s="724"/>
      <c r="O82" s="725"/>
      <c r="P82" s="723"/>
      <c r="Q82" s="724"/>
      <c r="R82" s="724"/>
      <c r="S82" s="724"/>
      <c r="T82" s="725"/>
      <c r="U82" s="723"/>
      <c r="V82" s="724"/>
      <c r="W82" s="724"/>
      <c r="X82" s="724"/>
      <c r="Y82" s="725"/>
      <c r="AD82" s="536"/>
    </row>
    <row r="83" spans="1:32" s="535" customFormat="1" ht="25.5" x14ac:dyDescent="0.2">
      <c r="A83" s="726" t="str">
        <f>'1. IDENTIFICACION DEL RIESGO'!O44</f>
        <v xml:space="preserve">Alteración en SIMEI de los datos reportados de la gestión institucional del ICBF. </v>
      </c>
      <c r="B83" s="726" t="str">
        <f>'1. IDENTIFICACION DEL RIESGO'!AB44</f>
        <v>MS2+</v>
      </c>
      <c r="C83" s="726" t="s">
        <v>2165</v>
      </c>
      <c r="D83" s="547" t="s">
        <v>1781</v>
      </c>
      <c r="E83" s="547" t="s">
        <v>2166</v>
      </c>
      <c r="F83" s="547" t="s">
        <v>1512</v>
      </c>
      <c r="G83" s="534">
        <v>44211</v>
      </c>
      <c r="H83" s="534">
        <v>44377</v>
      </c>
      <c r="I83" s="726" t="s">
        <v>2167</v>
      </c>
      <c r="J83" s="726" t="s">
        <v>2168</v>
      </c>
      <c r="K83" s="723"/>
      <c r="L83" s="724"/>
      <c r="M83" s="724"/>
      <c r="N83" s="724"/>
      <c r="O83" s="725"/>
      <c r="P83" s="723"/>
      <c r="Q83" s="724"/>
      <c r="R83" s="724"/>
      <c r="S83" s="724"/>
      <c r="T83" s="725"/>
      <c r="U83" s="723"/>
      <c r="V83" s="724"/>
      <c r="W83" s="724"/>
      <c r="X83" s="724"/>
      <c r="Y83" s="725"/>
      <c r="AD83" s="536"/>
    </row>
    <row r="84" spans="1:32" s="535" customFormat="1" ht="25.5" x14ac:dyDescent="0.2">
      <c r="A84" s="726"/>
      <c r="B84" s="726"/>
      <c r="C84" s="726"/>
      <c r="D84" s="547" t="s">
        <v>1781</v>
      </c>
      <c r="E84" s="547" t="s">
        <v>2169</v>
      </c>
      <c r="F84" s="547" t="s">
        <v>1512</v>
      </c>
      <c r="G84" s="534">
        <v>44211</v>
      </c>
      <c r="H84" s="534">
        <v>44545</v>
      </c>
      <c r="I84" s="726"/>
      <c r="J84" s="726"/>
      <c r="K84" s="723"/>
      <c r="L84" s="724"/>
      <c r="M84" s="724"/>
      <c r="N84" s="724"/>
      <c r="O84" s="725"/>
      <c r="P84" s="723"/>
      <c r="Q84" s="724"/>
      <c r="R84" s="724"/>
      <c r="S84" s="724"/>
      <c r="T84" s="725"/>
      <c r="U84" s="723"/>
      <c r="V84" s="724"/>
      <c r="W84" s="724"/>
      <c r="X84" s="724"/>
      <c r="Y84" s="725"/>
      <c r="AD84" s="536"/>
    </row>
    <row r="85" spans="1:32" s="535" customFormat="1" ht="25.5" x14ac:dyDescent="0.2">
      <c r="A85" s="726"/>
      <c r="B85" s="726"/>
      <c r="C85" s="726"/>
      <c r="D85" s="548" t="s">
        <v>1781</v>
      </c>
      <c r="E85" s="548" t="s">
        <v>2170</v>
      </c>
      <c r="F85" s="548" t="s">
        <v>1512</v>
      </c>
      <c r="G85" s="538">
        <v>44211</v>
      </c>
      <c r="H85" s="538">
        <v>44545</v>
      </c>
      <c r="I85" s="726"/>
      <c r="J85" s="726"/>
      <c r="K85" s="723"/>
      <c r="L85" s="724"/>
      <c r="M85" s="724"/>
      <c r="N85" s="724"/>
      <c r="O85" s="725"/>
      <c r="P85" s="723"/>
      <c r="Q85" s="724"/>
      <c r="R85" s="724"/>
      <c r="S85" s="724"/>
      <c r="T85" s="725"/>
      <c r="U85" s="723"/>
      <c r="V85" s="724"/>
      <c r="W85" s="724"/>
      <c r="X85" s="724"/>
      <c r="Y85" s="725"/>
      <c r="AD85" s="536"/>
    </row>
    <row r="86" spans="1:32" s="344" customFormat="1" ht="31.5" customHeight="1" x14ac:dyDescent="0.2">
      <c r="A86" s="730" t="s">
        <v>1810</v>
      </c>
      <c r="B86" s="730"/>
      <c r="C86" s="730"/>
      <c r="D86" s="730"/>
      <c r="E86" s="730"/>
      <c r="F86" s="730"/>
      <c r="G86" s="730"/>
      <c r="H86" s="730"/>
      <c r="I86" s="730"/>
      <c r="J86" s="730"/>
      <c r="K86" s="730"/>
      <c r="L86" s="730"/>
      <c r="M86" s="730"/>
      <c r="N86" s="730"/>
      <c r="O86" s="730"/>
      <c r="P86" s="730"/>
      <c r="Q86" s="730"/>
      <c r="R86" s="730"/>
      <c r="S86" s="730"/>
      <c r="T86" s="730"/>
      <c r="U86" s="730"/>
      <c r="V86" s="730"/>
      <c r="W86" s="730"/>
      <c r="X86" s="730"/>
      <c r="Y86" s="730"/>
      <c r="Z86" s="533"/>
      <c r="AA86" s="533"/>
      <c r="AB86" s="533"/>
      <c r="AC86" s="533"/>
      <c r="AD86" s="533"/>
      <c r="AE86" s="533"/>
      <c r="AF86" s="533"/>
    </row>
  </sheetData>
  <autoFilter ref="A14:BS86" xr:uid="{69B669AB-902C-4614-B778-ED5852DA5F42}">
    <filterColumn colId="10" showButton="0"/>
    <filterColumn colId="11" showButton="0"/>
    <filterColumn colId="12" showButton="0"/>
    <filterColumn colId="13" showButton="0"/>
    <filterColumn colId="15" showButton="0"/>
    <filterColumn colId="16" showButton="0"/>
    <filterColumn colId="17" showButton="0"/>
    <filterColumn colId="18" showButton="0"/>
    <filterColumn colId="20" showButton="0"/>
    <filterColumn colId="21" showButton="0"/>
    <filterColumn colId="22" showButton="0"/>
    <filterColumn colId="23" showButton="0"/>
  </autoFilter>
  <mergeCells count="288">
    <mergeCell ref="B3:M4"/>
    <mergeCell ref="C19:C20"/>
    <mergeCell ref="G40:G41"/>
    <mergeCell ref="H40:H41"/>
    <mergeCell ref="I40:I41"/>
    <mergeCell ref="G42:G44"/>
    <mergeCell ref="H42:H44"/>
    <mergeCell ref="I42:I44"/>
    <mergeCell ref="A45:A49"/>
    <mergeCell ref="B45:B49"/>
    <mergeCell ref="C45:C49"/>
    <mergeCell ref="K18:O18"/>
    <mergeCell ref="K15:O15"/>
    <mergeCell ref="K33:O33"/>
    <mergeCell ref="K37:O37"/>
    <mergeCell ref="C29:C35"/>
    <mergeCell ref="A36:A39"/>
    <mergeCell ref="B36:B39"/>
    <mergeCell ref="C36:C39"/>
    <mergeCell ref="A40:A44"/>
    <mergeCell ref="B40:B44"/>
    <mergeCell ref="C40:C44"/>
    <mergeCell ref="K20:O20"/>
    <mergeCell ref="G45:G46"/>
    <mergeCell ref="P1:Q1"/>
    <mergeCell ref="P2:Q2"/>
    <mergeCell ref="N3:Q4"/>
    <mergeCell ref="B1:M1"/>
    <mergeCell ref="N1:O1"/>
    <mergeCell ref="B2:M2"/>
    <mergeCell ref="N2:O2"/>
    <mergeCell ref="A29:A35"/>
    <mergeCell ref="B29:B35"/>
    <mergeCell ref="A23:A26"/>
    <mergeCell ref="B23:B26"/>
    <mergeCell ref="C23:C26"/>
    <mergeCell ref="A21:A22"/>
    <mergeCell ref="B21:B22"/>
    <mergeCell ref="C21:C22"/>
    <mergeCell ref="A19:A20"/>
    <mergeCell ref="B19:B20"/>
    <mergeCell ref="A15:A16"/>
    <mergeCell ref="B15:B16"/>
    <mergeCell ref="C15:C16"/>
    <mergeCell ref="A17:A18"/>
    <mergeCell ref="B17:B18"/>
    <mergeCell ref="C17:C18"/>
    <mergeCell ref="A1:A4"/>
    <mergeCell ref="A86:Y86"/>
    <mergeCell ref="A13:A14"/>
    <mergeCell ref="B13:B14"/>
    <mergeCell ref="C13:J13"/>
    <mergeCell ref="K13:O14"/>
    <mergeCell ref="P13:T14"/>
    <mergeCell ref="U13:Y14"/>
    <mergeCell ref="I55:I56"/>
    <mergeCell ref="J55:J56"/>
    <mergeCell ref="A73:A76"/>
    <mergeCell ref="B73:B76"/>
    <mergeCell ref="C73:C76"/>
    <mergeCell ref="A77:A82"/>
    <mergeCell ref="B77:B82"/>
    <mergeCell ref="C77:C82"/>
    <mergeCell ref="A50:A56"/>
    <mergeCell ref="B50:B56"/>
    <mergeCell ref="C50:C56"/>
    <mergeCell ref="A57:A72"/>
    <mergeCell ref="B57:B72"/>
    <mergeCell ref="C57:C61"/>
    <mergeCell ref="A83:A85"/>
    <mergeCell ref="B83:B85"/>
    <mergeCell ref="C83:C85"/>
    <mergeCell ref="H45:H46"/>
    <mergeCell ref="I57:I61"/>
    <mergeCell ref="C63:C67"/>
    <mergeCell ref="C68:C72"/>
    <mergeCell ref="I68:I70"/>
    <mergeCell ref="I45:I46"/>
    <mergeCell ref="G47:G49"/>
    <mergeCell ref="H47:H49"/>
    <mergeCell ref="I47:I49"/>
    <mergeCell ref="P15:T15"/>
    <mergeCell ref="U15:Y15"/>
    <mergeCell ref="K16:O16"/>
    <mergeCell ref="P16:T16"/>
    <mergeCell ref="U16:Y16"/>
    <mergeCell ref="K17:O17"/>
    <mergeCell ref="P17:T17"/>
    <mergeCell ref="U17:Y17"/>
    <mergeCell ref="U19:Y19"/>
    <mergeCell ref="P18:T18"/>
    <mergeCell ref="U18:Y18"/>
    <mergeCell ref="K19:O19"/>
    <mergeCell ref="P19:T19"/>
    <mergeCell ref="P20:T20"/>
    <mergeCell ref="U20:Y20"/>
    <mergeCell ref="K21:O21"/>
    <mergeCell ref="P21:T21"/>
    <mergeCell ref="U21:Y21"/>
    <mergeCell ref="I83:I85"/>
    <mergeCell ref="J83:J85"/>
    <mergeCell ref="K24:O24"/>
    <mergeCell ref="P24:T24"/>
    <mergeCell ref="U24:Y24"/>
    <mergeCell ref="K25:O25"/>
    <mergeCell ref="P25:T25"/>
    <mergeCell ref="U25:Y25"/>
    <mergeCell ref="K22:O22"/>
    <mergeCell ref="P22:T22"/>
    <mergeCell ref="U22:Y22"/>
    <mergeCell ref="K23:O23"/>
    <mergeCell ref="P23:T23"/>
    <mergeCell ref="U23:Y23"/>
    <mergeCell ref="K28:O28"/>
    <mergeCell ref="P28:T28"/>
    <mergeCell ref="U28:Y28"/>
    <mergeCell ref="K29:O29"/>
    <mergeCell ref="P29:T29"/>
    <mergeCell ref="U29:Y29"/>
    <mergeCell ref="K26:O26"/>
    <mergeCell ref="P26:T26"/>
    <mergeCell ref="U26:Y26"/>
    <mergeCell ref="K27:O27"/>
    <mergeCell ref="P27:T27"/>
    <mergeCell ref="U27:Y27"/>
    <mergeCell ref="K32:O32"/>
    <mergeCell ref="P32:T32"/>
    <mergeCell ref="U32:Y32"/>
    <mergeCell ref="P33:T33"/>
    <mergeCell ref="U33:Y33"/>
    <mergeCell ref="K30:O30"/>
    <mergeCell ref="P30:T30"/>
    <mergeCell ref="U30:Y30"/>
    <mergeCell ref="K31:O31"/>
    <mergeCell ref="P31:T31"/>
    <mergeCell ref="U31:Y31"/>
    <mergeCell ref="K36:O36"/>
    <mergeCell ref="P36:T36"/>
    <mergeCell ref="U36:Y36"/>
    <mergeCell ref="P37:T37"/>
    <mergeCell ref="U37:Y37"/>
    <mergeCell ref="K34:O34"/>
    <mergeCell ref="P34:T34"/>
    <mergeCell ref="U34:Y34"/>
    <mergeCell ref="K35:O35"/>
    <mergeCell ref="P35:T35"/>
    <mergeCell ref="U35:Y35"/>
    <mergeCell ref="K40:O40"/>
    <mergeCell ref="P40:T40"/>
    <mergeCell ref="U40:Y40"/>
    <mergeCell ref="K41:O41"/>
    <mergeCell ref="P41:T41"/>
    <mergeCell ref="U41:Y41"/>
    <mergeCell ref="K38:O38"/>
    <mergeCell ref="P38:T38"/>
    <mergeCell ref="U38:Y38"/>
    <mergeCell ref="K39:O39"/>
    <mergeCell ref="P39:T39"/>
    <mergeCell ref="U39:Y39"/>
    <mergeCell ref="K44:O44"/>
    <mergeCell ref="P44:T44"/>
    <mergeCell ref="U44:Y44"/>
    <mergeCell ref="K45:O45"/>
    <mergeCell ref="P45:T45"/>
    <mergeCell ref="U45:Y45"/>
    <mergeCell ref="K42:O42"/>
    <mergeCell ref="P42:T42"/>
    <mergeCell ref="U42:Y42"/>
    <mergeCell ref="K43:O43"/>
    <mergeCell ref="P43:T43"/>
    <mergeCell ref="U43:Y43"/>
    <mergeCell ref="K48:O48"/>
    <mergeCell ref="P48:T48"/>
    <mergeCell ref="U48:Y48"/>
    <mergeCell ref="K49:O49"/>
    <mergeCell ref="P49:T49"/>
    <mergeCell ref="U49:Y49"/>
    <mergeCell ref="K46:O46"/>
    <mergeCell ref="P46:T46"/>
    <mergeCell ref="U46:Y46"/>
    <mergeCell ref="K47:O47"/>
    <mergeCell ref="P47:T47"/>
    <mergeCell ref="U47:Y47"/>
    <mergeCell ref="K52:O52"/>
    <mergeCell ref="P52:T52"/>
    <mergeCell ref="U52:Y52"/>
    <mergeCell ref="K53:O53"/>
    <mergeCell ref="P53:T53"/>
    <mergeCell ref="U53:Y53"/>
    <mergeCell ref="K50:O50"/>
    <mergeCell ref="P50:T50"/>
    <mergeCell ref="U50:Y50"/>
    <mergeCell ref="K51:O51"/>
    <mergeCell ref="P51:T51"/>
    <mergeCell ref="U51:Y51"/>
    <mergeCell ref="K56:O56"/>
    <mergeCell ref="P56:T56"/>
    <mergeCell ref="U56:Y56"/>
    <mergeCell ref="K57:O57"/>
    <mergeCell ref="P57:T57"/>
    <mergeCell ref="U57:Y57"/>
    <mergeCell ref="K54:O54"/>
    <mergeCell ref="P54:T54"/>
    <mergeCell ref="U54:Y54"/>
    <mergeCell ref="K55:O55"/>
    <mergeCell ref="P55:T55"/>
    <mergeCell ref="U55:Y55"/>
    <mergeCell ref="K60:O60"/>
    <mergeCell ref="P60:T60"/>
    <mergeCell ref="U60:Y60"/>
    <mergeCell ref="K61:O61"/>
    <mergeCell ref="P61:T61"/>
    <mergeCell ref="U61:Y61"/>
    <mergeCell ref="K58:O58"/>
    <mergeCell ref="P58:T58"/>
    <mergeCell ref="U58:Y58"/>
    <mergeCell ref="K59:O59"/>
    <mergeCell ref="P59:T59"/>
    <mergeCell ref="U59:Y59"/>
    <mergeCell ref="K64:O64"/>
    <mergeCell ref="P64:T64"/>
    <mergeCell ref="U64:Y64"/>
    <mergeCell ref="K65:O65"/>
    <mergeCell ref="P65:T65"/>
    <mergeCell ref="U65:Y65"/>
    <mergeCell ref="K62:O62"/>
    <mergeCell ref="P62:T62"/>
    <mergeCell ref="U62:Y62"/>
    <mergeCell ref="K63:O63"/>
    <mergeCell ref="P63:T63"/>
    <mergeCell ref="U63:Y63"/>
    <mergeCell ref="K68:O68"/>
    <mergeCell ref="P68:T68"/>
    <mergeCell ref="U68:Y68"/>
    <mergeCell ref="K69:O69"/>
    <mergeCell ref="P69:T69"/>
    <mergeCell ref="U69:Y69"/>
    <mergeCell ref="K66:O66"/>
    <mergeCell ref="P66:T66"/>
    <mergeCell ref="U66:Y66"/>
    <mergeCell ref="K67:O67"/>
    <mergeCell ref="P67:T67"/>
    <mergeCell ref="U67:Y67"/>
    <mergeCell ref="K73:O73"/>
    <mergeCell ref="P73:T73"/>
    <mergeCell ref="U73:Y73"/>
    <mergeCell ref="K74:O74"/>
    <mergeCell ref="P74:T74"/>
    <mergeCell ref="U74:Y74"/>
    <mergeCell ref="K70:O70"/>
    <mergeCell ref="P70:T70"/>
    <mergeCell ref="U70:Y70"/>
    <mergeCell ref="K72:O72"/>
    <mergeCell ref="P72:T72"/>
    <mergeCell ref="U72:Y72"/>
    <mergeCell ref="K77:O77"/>
    <mergeCell ref="P77:T77"/>
    <mergeCell ref="U77:Y77"/>
    <mergeCell ref="K78:O78"/>
    <mergeCell ref="P78:T78"/>
    <mergeCell ref="U78:Y78"/>
    <mergeCell ref="K75:O75"/>
    <mergeCell ref="P75:T75"/>
    <mergeCell ref="U75:Y75"/>
    <mergeCell ref="K76:O76"/>
    <mergeCell ref="P76:T76"/>
    <mergeCell ref="U76:Y76"/>
    <mergeCell ref="K81:O81"/>
    <mergeCell ref="P81:T81"/>
    <mergeCell ref="U81:Y81"/>
    <mergeCell ref="K82:O82"/>
    <mergeCell ref="P82:T82"/>
    <mergeCell ref="U82:Y82"/>
    <mergeCell ref="K79:O79"/>
    <mergeCell ref="P79:T79"/>
    <mergeCell ref="U79:Y79"/>
    <mergeCell ref="K80:O80"/>
    <mergeCell ref="P80:T80"/>
    <mergeCell ref="U80:Y80"/>
    <mergeCell ref="K85:O85"/>
    <mergeCell ref="P85:T85"/>
    <mergeCell ref="U85:Y85"/>
    <mergeCell ref="K83:O83"/>
    <mergeCell ref="P83:T83"/>
    <mergeCell ref="U83:Y83"/>
    <mergeCell ref="K84:O84"/>
    <mergeCell ref="P84:T84"/>
    <mergeCell ref="U84:Y84"/>
  </mergeCells>
  <conditionalFormatting sqref="H7 L7:L8 G8 H8:J11">
    <cfRule type="expression" dxfId="375" priority="2">
      <formula>+IF($J$7="Sede Direccion General",1,0)</formula>
    </cfRule>
    <cfRule type="expression" dxfId="374" priority="3">
      <formula>+IF($J$7="",1,0)</formula>
    </cfRule>
  </conditionalFormatting>
  <conditionalFormatting sqref="H7 L7 H8:J11">
    <cfRule type="expression" dxfId="373" priority="1">
      <formula>+IF($J$8="",1,0)</formula>
    </cfRule>
  </conditionalFormatting>
  <dataValidations disablePrompts="1" count="4">
    <dataValidation allowBlank="1" showInputMessage="1" showErrorMessage="1" promptTitle="FECHA" prompt="INGRESE DD/MM/AA" sqref="G10" xr:uid="{6825CFD4-A6A8-4E22-8917-3F5411892299}"/>
    <dataValidation type="list" allowBlank="1" showInputMessage="1" showErrorMessage="1" sqref="D15:D18 D27:D35 D50 D57:D83" xr:uid="{CB0DA938-873A-4C3B-9E6C-7951EDF053ED}">
      <formula1>"SDG,REG,CZ"</formula1>
    </dataValidation>
    <dataValidation type="date" allowBlank="1" showInputMessage="1" showErrorMessage="1" errorTitle="ERROR" error="Los datos ingresados son incorrectos" promptTitle="Formato Celda" prompt="El formato debe ser DD/MM/AAAA" sqref="G27:G35 G15:G16 G50:G85" xr:uid="{27C8A0E2-1B51-4BD9-9D8A-A21CC00E0766}">
      <formula1>44197</formula1>
      <formula2>44545</formula2>
    </dataValidation>
    <dataValidation type="date" allowBlank="1" showInputMessage="1" showErrorMessage="1" errorTitle="ERROR" error="Los datos ingresados son incorrectos" promptTitle="Formato Celda" prompt="El formato debe ser DD/MM/AAAA" sqref="H15:H16 H27:H28 H33:H35 H50:H85" xr:uid="{126023E9-6D17-4D96-86F0-EF7F5E95C367}">
      <formula1>G15</formula1>
      <formula2>44545</formula2>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disablePrompts="1" count="12">
        <x14:dataValidation type="list" allowBlank="1" showInputMessage="1" showErrorMessage="1" xr:uid="{75920018-55E8-4DA6-AE0A-5DAEB500A49E}">
          <x14:formula1>
            <xm:f>'C:\Users\pablo.castro\Desktop\Riesgos 2021\[PROMYPREV 2021.xlsm]DATOS'!#REF!</xm:f>
          </x14:formula1>
          <xm:sqref>F57:F61</xm:sqref>
        </x14:dataValidation>
        <x14:dataValidation type="list" allowBlank="1" showInputMessage="1" showErrorMessage="1" xr:uid="{09F435A3-2E99-4633-A694-97A37CD345D3}">
          <x14:formula1>
            <xm:f>'C:\Users\Jorge.Alvarez\OneDrive - Instituto Colombiano de Bienestar Familiar\jorge.alvarez\1. Gestion de Riesgos\2021\Mesas de Riesgos - SMO\V2\EI\[EI2021.xlsm]DATOS'!#REF!</xm:f>
          </x14:formula1>
          <xm:sqref>F27:F28</xm:sqref>
        </x14:dataValidation>
        <x14:dataValidation type="list" allowBlank="1" showInputMessage="1" showErrorMessage="1" xr:uid="{EC4E5F5E-D5D2-4EE3-9C11-24E6231A85C3}">
          <x14:formula1>
            <xm:f>'C:\Users\Jorge.Alvarez\OneDrive - Instituto Colombiano de Bienestar Familiar\jorge.alvarez\1. Gestion de Riesgos\2021\Mesas de Riesgos - SMO\V2\MS\[MS 2021-VF.xlsm]DATOS'!#REF!</xm:f>
          </x14:formula1>
          <xm:sqref>F83:F85</xm:sqref>
        </x14:dataValidation>
        <x14:dataValidation type="list" allowBlank="1" showInputMessage="1" showErrorMessage="1" xr:uid="{F6E7344A-1C36-4AE6-A749-F536AC9DBDF2}">
          <x14:formula1>
            <xm:f>'C:\Users\Jorge.Alvarez\OneDrive - Instituto Colombiano de Bienestar Familiar\jorge.alvarez\1. Gestion de Riesgos\2021\Mesas de Riesgos - SMO\VFF\1. Direccionamiento Estratégico\[DIREST 2021 - Editable.xlsm]DATOS'!#REF!</xm:f>
          </x14:formula1>
          <xm:sqref>F50:F56</xm:sqref>
        </x14:dataValidation>
        <x14:dataValidation type="list" allowBlank="1" showInputMessage="1" showErrorMessage="1" xr:uid="{2CCCB22E-0E01-42FB-9FF6-45A955575CAE}">
          <x14:formula1>
            <xm:f>'C:\Users\Jorge.Alvarez\OneDrive - Instituto Colombiano de Bienestar Familiar\jorge.alvarez\1. Gestion de Riesgos\2021\Mesas de Riesgos - SMO\VFF\6. Promoción y Prevención\[PROPREV 2021 - Editable.xlsm]DATOS'!#REF!</xm:f>
          </x14:formula1>
          <xm:sqref>F62:F72</xm:sqref>
        </x14:dataValidation>
        <x14:dataValidation type="list" allowBlank="1" showInputMessage="1" showErrorMessage="1" xr:uid="{B212721A-9F2A-48AC-A0A4-DC0E8700F8A3}">
          <x14:formula1>
            <xm:f>'C:\Users\Jorge.Alvarez\OneDrive - Instituto Colombiano de Bienestar Familiar\jorge.alvarez\1. Gestion de Riesgos\2021\Mesas de Riesgos - SMO\VFF\7. Protección\[PROT 2021 - Editable.xlsm]DATOS'!#REF!</xm:f>
          </x14:formula1>
          <xm:sqref>F17:F22</xm:sqref>
        </x14:dataValidation>
        <x14:dataValidation type="list" allowBlank="1" showInputMessage="1" showErrorMessage="1" xr:uid="{80AAECE9-F1F6-49F6-BD07-4B469257E70C}">
          <x14:formula1>
            <xm:f>'C:\Users\Jorge.Alvarez\OneDrive - Instituto Colombiano de Bienestar Familiar\jorge.alvarez\1. Gestion de Riesgos\2021\Mesas de Riesgos - SMO\VFF\8. Relacion con el Ciudadano\[RC 2021 - Editable.xlsm]DATOS'!#REF!</xm:f>
          </x14:formula1>
          <xm:sqref>F15:F16</xm:sqref>
        </x14:dataValidation>
        <x14:dataValidation type="list" allowBlank="1" showInputMessage="1" showErrorMessage="1" xr:uid="{DBB809E6-1294-4B04-9CA7-38FF9AA0904A}">
          <x14:formula1>
            <xm:f>'C:\Users\Jorge.Alvarez\OneDrive - Instituto Colombiano de Bienestar Familiar\jorge.alvarez\1. Gestion de Riesgos\2021\Mesas de Riesgos - SMO\VFF\9. Gestión del Talento Humano\[GTH 2021 - Editable.xlsm]DATOS'!#REF!</xm:f>
          </x14:formula1>
          <xm:sqref>F36:F39</xm:sqref>
        </x14:dataValidation>
        <x14:dataValidation type="list" allowBlank="1" showInputMessage="1" showErrorMessage="1" xr:uid="{C3909EFD-3D48-4E2F-A6ED-5E7EB3DB7037}">
          <x14:formula1>
            <xm:f>'C:\Users\Jorge.Alvarez\OneDrive - Instituto Colombiano de Bienestar Familiar\jorge.alvarez\1. Gestion de Riesgos\2021\Mesas de Riesgos - SMO\VFF\10. Adquisición de Bienes y Servicios\[ABS 2021 - Editable.xlsm]DATOS'!#REF!</xm:f>
          </x14:formula1>
          <xm:sqref>F29:F35</xm:sqref>
        </x14:dataValidation>
        <x14:dataValidation type="list" allowBlank="1" showInputMessage="1" showErrorMessage="1" xr:uid="{E46EB902-39EB-4F21-BA3C-F7A74DFB1661}">
          <x14:formula1>
            <xm:f>'C:\Users\Jorge.Alvarez\OneDrive - Instituto Colombiano de Bienestar Familiar\jorge.alvarez\1. Gestion de Riesgos\2021\Mesas de Riesgos - SMO\VFF\11. Gestión Financiera\[GF 2021 - Editable.xlsm]DATOS'!#REF!</xm:f>
          </x14:formula1>
          <xm:sqref>F45:F49</xm:sqref>
        </x14:dataValidation>
        <x14:dataValidation type="list" allowBlank="1" showInputMessage="1" showErrorMessage="1" xr:uid="{20422363-21E9-45DB-B724-4A025EB318E3}">
          <x14:formula1>
            <xm:f>'C:\Users\Jorge.Alvarez\OneDrive - Instituto Colombiano de Bienestar Familiar\jorge.alvarez\1. Gestion de Riesgos\2021\Mesas de Riesgos - SMO\VFF\13. Servicios Administrativos\[SA 2021 - Editable.xlsm]DATOS'!#REF!</xm:f>
          </x14:formula1>
          <xm:sqref>F73:F76</xm:sqref>
        </x14:dataValidation>
        <x14:dataValidation type="list" allowBlank="1" showInputMessage="1" showErrorMessage="1" xr:uid="{824CC713-7596-462F-BE12-087BBCECD6EF}">
          <x14:formula1>
            <xm:f>'C:\Users\Jorge.Alvarez\OneDrive - Instituto Colombiano de Bienestar Familiar\jorge.alvarez\1. Gestion de Riesgos\2021\Mesas de Riesgos - SMO\VFF\14. Inspección Vigilancia y Control\[IVC 2021 - Editable.xlsm]DATOS'!#REF!</xm:f>
          </x14:formula1>
          <xm:sqref>F77:F82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5" tint="-0.249977111117893"/>
  </sheetPr>
  <dimension ref="A1:BF598"/>
  <sheetViews>
    <sheetView showGridLines="0" topLeftCell="A7" zoomScaleNormal="100" workbookViewId="0">
      <selection activeCell="L14" sqref="L14"/>
    </sheetView>
  </sheetViews>
  <sheetFormatPr baseColWidth="10" defaultColWidth="11.42578125" defaultRowHeight="15" x14ac:dyDescent="0.25"/>
  <cols>
    <col min="1" max="1" width="1.28515625" style="1" customWidth="1"/>
    <col min="2" max="3" width="1" style="1" customWidth="1"/>
    <col min="4" max="4" width="11.7109375" style="61" customWidth="1"/>
    <col min="5" max="5" width="1.28515625" style="1" customWidth="1"/>
    <col min="6" max="6" width="3.7109375" style="122" customWidth="1"/>
    <col min="7" max="7" width="14.7109375" style="122" customWidth="1"/>
    <col min="8" max="8" width="11.42578125" style="122" hidden="1" customWidth="1"/>
    <col min="9" max="12" width="16.28515625" style="122" customWidth="1"/>
    <col min="13" max="13" width="18.5703125" style="122" customWidth="1"/>
    <col min="14" max="14" width="8.5703125" style="122" customWidth="1"/>
    <col min="15" max="15" width="7.28515625" style="122" customWidth="1"/>
    <col min="16" max="16" width="3.28515625" style="122" customWidth="1"/>
    <col min="17" max="17" width="14.5703125" style="122" customWidth="1"/>
    <col min="18" max="18" width="0" style="122" hidden="1" customWidth="1"/>
    <col min="19" max="22" width="16.28515625" style="122" customWidth="1"/>
    <col min="23" max="23" width="18.28515625" style="122" customWidth="1"/>
    <col min="24" max="24" width="0.7109375" style="122" customWidth="1"/>
    <col min="25" max="16384" width="11.42578125" style="122"/>
  </cols>
  <sheetData>
    <row r="1" spans="1:58" s="192" customFormat="1" ht="30" customHeight="1" x14ac:dyDescent="0.25">
      <c r="A1" s="756"/>
      <c r="B1" s="756"/>
      <c r="C1" s="756"/>
      <c r="D1" s="756"/>
      <c r="E1" s="756"/>
      <c r="F1" s="757" t="s">
        <v>3</v>
      </c>
      <c r="G1" s="757"/>
      <c r="H1" s="757"/>
      <c r="I1" s="757"/>
      <c r="J1" s="757"/>
      <c r="K1" s="757"/>
      <c r="L1" s="757"/>
      <c r="M1" s="757"/>
      <c r="N1" s="757"/>
      <c r="O1" s="757"/>
      <c r="P1" s="757"/>
      <c r="Q1" s="757"/>
      <c r="R1" s="223"/>
      <c r="S1" s="235" t="s">
        <v>1680</v>
      </c>
      <c r="T1" s="233">
        <v>44162</v>
      </c>
      <c r="U1" s="74"/>
      <c r="V1" s="74"/>
      <c r="W1" s="74"/>
      <c r="X1" s="74"/>
      <c r="Y1" s="74"/>
      <c r="Z1" s="74"/>
      <c r="AA1" s="74"/>
      <c r="AB1" s="74"/>
      <c r="AC1" s="74"/>
      <c r="AD1" s="74"/>
      <c r="AE1" s="74"/>
      <c r="AF1" s="74"/>
      <c r="AG1" s="74"/>
      <c r="AH1" s="74"/>
      <c r="AI1" s="74"/>
      <c r="AJ1" s="74"/>
      <c r="AK1" s="74"/>
      <c r="AL1" s="74"/>
      <c r="AM1" s="201"/>
      <c r="AN1" s="201"/>
      <c r="AO1" s="201"/>
      <c r="AP1" s="201"/>
      <c r="AQ1" s="74"/>
      <c r="AR1" s="74"/>
      <c r="AS1" s="74"/>
      <c r="AT1" s="74"/>
      <c r="AU1" s="202"/>
      <c r="AV1" s="74"/>
      <c r="AW1" s="74"/>
      <c r="AX1" s="74"/>
      <c r="AY1" s="74"/>
      <c r="AZ1" s="74"/>
    </row>
    <row r="2" spans="1:58" s="192" customFormat="1" ht="30" customHeight="1" x14ac:dyDescent="0.25">
      <c r="A2" s="756"/>
      <c r="B2" s="756"/>
      <c r="C2" s="756"/>
      <c r="D2" s="756"/>
      <c r="E2" s="756"/>
      <c r="F2" s="757" t="s">
        <v>1675</v>
      </c>
      <c r="G2" s="757"/>
      <c r="H2" s="757"/>
      <c r="I2" s="757"/>
      <c r="J2" s="757"/>
      <c r="K2" s="757"/>
      <c r="L2" s="757"/>
      <c r="M2" s="757"/>
      <c r="N2" s="757"/>
      <c r="O2" s="757"/>
      <c r="P2" s="757"/>
      <c r="Q2" s="757"/>
      <c r="R2" s="223"/>
      <c r="S2" s="234" t="s">
        <v>1812</v>
      </c>
      <c r="T2" s="234" t="s">
        <v>1787</v>
      </c>
      <c r="U2" s="74"/>
      <c r="V2" s="74"/>
      <c r="W2" s="74"/>
      <c r="X2" s="74"/>
      <c r="Y2" s="74"/>
      <c r="Z2" s="74"/>
      <c r="AA2" s="74"/>
      <c r="AB2" s="74"/>
      <c r="AC2" s="74"/>
      <c r="AD2" s="74"/>
      <c r="AE2" s="74"/>
      <c r="AF2" s="74"/>
      <c r="AG2" s="74"/>
      <c r="AH2" s="74"/>
      <c r="AI2" s="74"/>
      <c r="AJ2" s="74"/>
      <c r="AK2" s="74"/>
      <c r="AL2" s="74"/>
      <c r="AM2" s="201"/>
      <c r="AN2" s="201"/>
      <c r="AO2" s="201"/>
      <c r="AP2" s="201"/>
      <c r="AQ2" s="74"/>
      <c r="AR2" s="74"/>
      <c r="AS2" s="74"/>
      <c r="AT2" s="74"/>
      <c r="AU2" s="202"/>
      <c r="AV2" s="74"/>
      <c r="AW2" s="74"/>
      <c r="AX2" s="74"/>
      <c r="AY2" s="74"/>
      <c r="AZ2" s="74"/>
    </row>
    <row r="3" spans="1:58" s="192" customFormat="1" ht="30" customHeight="1" x14ac:dyDescent="0.25">
      <c r="A3" s="756"/>
      <c r="B3" s="756"/>
      <c r="C3" s="756"/>
      <c r="D3" s="756"/>
      <c r="E3" s="756"/>
      <c r="F3" s="757" t="s">
        <v>1792</v>
      </c>
      <c r="G3" s="757"/>
      <c r="H3" s="757"/>
      <c r="I3" s="757"/>
      <c r="J3" s="757"/>
      <c r="K3" s="757"/>
      <c r="L3" s="757"/>
      <c r="M3" s="757"/>
      <c r="N3" s="757"/>
      <c r="O3" s="757"/>
      <c r="P3" s="757"/>
      <c r="Q3" s="757"/>
      <c r="R3" s="223"/>
      <c r="S3" s="758" t="s">
        <v>1676</v>
      </c>
      <c r="T3" s="758"/>
      <c r="U3" s="74"/>
      <c r="V3" s="74"/>
      <c r="W3" s="74"/>
      <c r="X3" s="74"/>
      <c r="Y3" s="74"/>
      <c r="Z3" s="74"/>
      <c r="AA3" s="74"/>
      <c r="AB3" s="74"/>
      <c r="AC3" s="74"/>
      <c r="AD3" s="74"/>
      <c r="AE3" s="74"/>
      <c r="AF3" s="74"/>
      <c r="AG3" s="74"/>
      <c r="AH3" s="74"/>
      <c r="AI3" s="74"/>
      <c r="AJ3" s="74"/>
      <c r="AK3" s="74"/>
      <c r="AL3" s="74"/>
      <c r="AM3" s="201"/>
      <c r="AN3" s="201"/>
      <c r="AO3" s="201"/>
      <c r="AP3" s="201"/>
      <c r="AQ3" s="74"/>
      <c r="AR3" s="74"/>
      <c r="AS3" s="74"/>
      <c r="AT3" s="74"/>
      <c r="AU3" s="202"/>
      <c r="AV3" s="74"/>
      <c r="AW3" s="74"/>
      <c r="AX3" s="74"/>
      <c r="AY3" s="74"/>
      <c r="AZ3" s="74"/>
    </row>
    <row r="4" spans="1:58" s="170" customFormat="1" ht="12" x14ac:dyDescent="0.25">
      <c r="A4" s="1"/>
      <c r="B4" s="106"/>
      <c r="C4" s="106"/>
      <c r="D4" s="107"/>
      <c r="E4" s="106"/>
      <c r="F4" s="106"/>
      <c r="G4" s="106"/>
      <c r="H4" s="108"/>
      <c r="I4" s="108"/>
      <c r="J4" s="108"/>
      <c r="K4" s="108"/>
      <c r="L4" s="106"/>
      <c r="M4" s="106"/>
      <c r="N4" s="108"/>
      <c r="O4" s="106"/>
      <c r="P4" s="106"/>
      <c r="Q4" s="106"/>
      <c r="R4" s="106"/>
      <c r="S4" s="106"/>
      <c r="T4" s="106"/>
      <c r="U4" s="106"/>
      <c r="V4" s="106"/>
      <c r="W4" s="106"/>
      <c r="X4" s="106"/>
    </row>
    <row r="5" spans="1:58" s="170" customFormat="1" ht="15.75" hidden="1" customHeight="1" x14ac:dyDescent="0.25">
      <c r="A5" s="1"/>
      <c r="B5" s="3"/>
      <c r="C5" s="3"/>
      <c r="D5" s="109"/>
      <c r="E5" s="3"/>
      <c r="F5" s="760" t="s">
        <v>1677</v>
      </c>
      <c r="G5" s="760"/>
      <c r="H5" s="760"/>
      <c r="I5" s="760"/>
      <c r="J5" s="760"/>
      <c r="K5" s="760"/>
      <c r="L5" s="760"/>
      <c r="M5" s="760"/>
      <c r="N5" s="760"/>
      <c r="O5" s="760"/>
      <c r="P5" s="760"/>
      <c r="Q5" s="760"/>
      <c r="R5" s="760"/>
      <c r="S5" s="760"/>
      <c r="T5" s="760"/>
      <c r="U5" s="760"/>
      <c r="V5" s="760"/>
      <c r="W5" s="760"/>
      <c r="X5" s="110"/>
    </row>
    <row r="6" spans="1:58" s="170" customFormat="1" ht="12" hidden="1" x14ac:dyDescent="0.25">
      <c r="A6" s="1"/>
      <c r="B6" s="106"/>
      <c r="C6" s="106"/>
      <c r="D6" s="107"/>
      <c r="E6" s="106"/>
      <c r="F6" s="106"/>
      <c r="G6" s="106"/>
      <c r="H6" s="108"/>
      <c r="I6" s="108"/>
      <c r="J6" s="108"/>
      <c r="K6" s="108"/>
      <c r="L6" s="106"/>
      <c r="M6" s="106"/>
      <c r="N6" s="108"/>
      <c r="O6" s="106"/>
      <c r="P6" s="106"/>
      <c r="Q6" s="106"/>
      <c r="R6" s="106"/>
      <c r="S6" s="106"/>
      <c r="T6" s="106"/>
      <c r="U6" s="106"/>
      <c r="V6" s="106"/>
      <c r="W6" s="106"/>
      <c r="X6" s="106"/>
    </row>
    <row r="7" spans="1:58" s="80" customFormat="1" ht="9" customHeight="1" x14ac:dyDescent="0.25">
      <c r="A7" s="3"/>
      <c r="B7" s="111"/>
      <c r="C7" s="111"/>
      <c r="D7" s="112"/>
      <c r="E7" s="111"/>
      <c r="F7" s="111"/>
      <c r="G7" s="111"/>
      <c r="H7" s="111"/>
      <c r="I7" s="111"/>
      <c r="J7" s="111"/>
      <c r="K7" s="111"/>
      <c r="L7" s="111"/>
      <c r="M7" s="111"/>
      <c r="N7" s="111"/>
      <c r="O7" s="113"/>
      <c r="P7" s="113"/>
      <c r="Q7" s="113"/>
      <c r="R7" s="113"/>
      <c r="S7" s="113"/>
      <c r="T7" s="113"/>
      <c r="U7" s="113"/>
      <c r="V7" s="113"/>
      <c r="W7" s="113"/>
      <c r="X7" s="113"/>
    </row>
    <row r="8" spans="1:58" s="80" customFormat="1" ht="26.25" customHeight="1" x14ac:dyDescent="0.25">
      <c r="A8" s="3"/>
      <c r="B8" s="111"/>
      <c r="C8" s="111"/>
      <c r="D8" s="112"/>
      <c r="E8" s="111"/>
      <c r="F8" s="111"/>
      <c r="G8" s="111"/>
      <c r="H8" s="111"/>
      <c r="I8" s="761" t="s">
        <v>3</v>
      </c>
      <c r="J8" s="762"/>
      <c r="K8" s="763" t="str">
        <f>IF('1. IDENTIFICACION DEL RIESGO'!K8="","",'1. IDENTIFICACION DEL RIESGO'!K8)</f>
        <v>Promoción y Prevención</v>
      </c>
      <c r="L8" s="763"/>
      <c r="M8" s="111"/>
      <c r="N8" s="114"/>
      <c r="O8" s="115"/>
      <c r="P8" s="115"/>
      <c r="Q8" s="115"/>
      <c r="R8" s="115"/>
      <c r="S8" s="115"/>
      <c r="T8" s="115"/>
      <c r="U8" s="115"/>
      <c r="V8" s="115"/>
      <c r="W8" s="115"/>
      <c r="X8" s="115"/>
      <c r="Y8" s="164"/>
      <c r="Z8" s="164"/>
      <c r="AA8" s="164"/>
      <c r="AB8" s="165"/>
      <c r="AC8" s="165"/>
      <c r="AD8" s="166"/>
      <c r="AE8" s="166"/>
      <c r="AF8" s="166"/>
      <c r="AG8" s="164"/>
      <c r="AH8" s="167"/>
      <c r="AI8" s="166"/>
      <c r="AJ8" s="166"/>
      <c r="AK8" s="166"/>
      <c r="AL8" s="166"/>
      <c r="AN8" s="166"/>
      <c r="AO8" s="166"/>
      <c r="AP8" s="166"/>
      <c r="AQ8" s="166"/>
      <c r="AR8" s="166"/>
      <c r="AS8" s="166"/>
      <c r="AT8" s="166"/>
      <c r="AU8" s="166"/>
      <c r="AV8" s="166"/>
      <c r="AW8" s="166"/>
      <c r="AX8" s="166"/>
      <c r="AY8" s="166"/>
      <c r="AZ8" s="166"/>
      <c r="BA8" s="166"/>
      <c r="BB8" s="166"/>
      <c r="BC8" s="166"/>
      <c r="BD8" s="166"/>
      <c r="BE8" s="166"/>
      <c r="BF8" s="166"/>
    </row>
    <row r="9" spans="1:58" s="80" customFormat="1" ht="12" x14ac:dyDescent="0.25">
      <c r="A9" s="3"/>
      <c r="B9" s="111"/>
      <c r="C9" s="111"/>
      <c r="D9" s="112"/>
      <c r="E9" s="111"/>
      <c r="F9" s="111"/>
      <c r="G9" s="111"/>
      <c r="H9" s="111"/>
      <c r="I9" s="114"/>
      <c r="J9" s="114"/>
      <c r="K9" s="114"/>
      <c r="L9" s="114"/>
      <c r="M9" s="111"/>
      <c r="N9" s="114"/>
      <c r="O9" s="115"/>
      <c r="P9" s="115"/>
      <c r="Q9" s="115"/>
      <c r="R9" s="115"/>
      <c r="S9" s="115"/>
      <c r="T9" s="115"/>
      <c r="U9" s="115"/>
      <c r="V9" s="115"/>
      <c r="W9" s="115"/>
      <c r="X9" s="115"/>
      <c r="Y9" s="164"/>
      <c r="Z9" s="164"/>
      <c r="AA9" s="164"/>
      <c r="AB9" s="165"/>
      <c r="AC9" s="165"/>
      <c r="AD9" s="166"/>
      <c r="AE9" s="166"/>
      <c r="AF9" s="166"/>
      <c r="AG9" s="164"/>
      <c r="AH9" s="167"/>
      <c r="AI9" s="166"/>
      <c r="AJ9" s="166"/>
      <c r="AK9" s="166"/>
      <c r="AL9" s="166"/>
      <c r="AN9" s="166"/>
      <c r="AO9" s="166"/>
      <c r="AP9" s="166"/>
      <c r="AQ9" s="166"/>
      <c r="AR9" s="166"/>
      <c r="AS9" s="166"/>
      <c r="AT9" s="166"/>
      <c r="AU9" s="166"/>
      <c r="AV9" s="166"/>
      <c r="AW9" s="166"/>
      <c r="AX9" s="166"/>
      <c r="AY9" s="166"/>
      <c r="AZ9" s="166"/>
      <c r="BA9" s="166"/>
      <c r="BB9" s="166"/>
      <c r="BC9" s="166"/>
      <c r="BD9" s="166"/>
      <c r="BE9" s="166"/>
      <c r="BF9" s="166"/>
    </row>
    <row r="10" spans="1:58" s="80" customFormat="1" ht="12" hidden="1" x14ac:dyDescent="0.25">
      <c r="A10" s="3"/>
      <c r="B10" s="111"/>
      <c r="C10" s="111"/>
      <c r="D10" s="112"/>
      <c r="E10" s="111"/>
      <c r="F10" s="111"/>
      <c r="G10" s="111"/>
      <c r="H10" s="111"/>
      <c r="I10" s="761" t="s">
        <v>1283</v>
      </c>
      <c r="J10" s="762"/>
      <c r="K10" s="764" t="e">
        <f>IF(ISBLANK('2. ANALISIS DEL RIESGO'!#REF!),"",'2. ANALISIS DEL RIESGO'!#REF!)</f>
        <v>#REF!</v>
      </c>
      <c r="L10" s="764"/>
      <c r="M10" s="111"/>
      <c r="N10" s="114"/>
      <c r="O10" s="115"/>
      <c r="P10" s="115"/>
      <c r="Q10" s="115"/>
      <c r="R10" s="115"/>
      <c r="S10" s="115"/>
      <c r="T10" s="115"/>
      <c r="U10" s="115"/>
      <c r="V10" s="115"/>
      <c r="W10" s="115"/>
      <c r="X10" s="115"/>
      <c r="Y10" s="164"/>
      <c r="Z10" s="164"/>
      <c r="AA10" s="164"/>
      <c r="AB10" s="165"/>
      <c r="AC10" s="165"/>
      <c r="AD10" s="166"/>
      <c r="AE10" s="166"/>
      <c r="AF10" s="166"/>
      <c r="AG10" s="164"/>
      <c r="AH10" s="167"/>
      <c r="AI10" s="166"/>
      <c r="AJ10" s="166"/>
      <c r="AK10" s="166"/>
      <c r="AL10" s="166"/>
      <c r="AN10" s="166"/>
      <c r="AO10" s="166"/>
      <c r="AP10" s="166"/>
      <c r="AQ10" s="166"/>
      <c r="AR10" s="166"/>
      <c r="AS10" s="166"/>
      <c r="AT10" s="166"/>
      <c r="AU10" s="166"/>
      <c r="AV10" s="166"/>
      <c r="AW10" s="166"/>
      <c r="AX10" s="166"/>
      <c r="AY10" s="166"/>
      <c r="AZ10" s="166"/>
      <c r="BA10" s="166"/>
      <c r="BB10" s="166"/>
      <c r="BC10" s="166"/>
      <c r="BD10" s="166"/>
      <c r="BE10" s="166"/>
      <c r="BF10" s="166"/>
    </row>
    <row r="11" spans="1:58" s="80" customFormat="1" ht="12" x14ac:dyDescent="0.25">
      <c r="A11" s="3"/>
      <c r="B11" s="111"/>
      <c r="C11" s="111"/>
      <c r="D11" s="112"/>
      <c r="E11" s="111"/>
      <c r="F11" s="111"/>
      <c r="G11" s="111"/>
      <c r="H11" s="111"/>
      <c r="I11" s="111"/>
      <c r="J11" s="111"/>
      <c r="K11" s="111"/>
      <c r="L11" s="114"/>
      <c r="M11" s="111"/>
      <c r="N11" s="113"/>
      <c r="O11" s="113"/>
      <c r="P11" s="113"/>
      <c r="Q11" s="113"/>
      <c r="R11" s="113"/>
      <c r="S11" s="113"/>
      <c r="T11" s="113"/>
      <c r="U11" s="113"/>
      <c r="V11" s="113"/>
      <c r="W11" s="113"/>
      <c r="X11" s="113"/>
      <c r="Y11" s="166"/>
      <c r="Z11" s="166"/>
      <c r="AA11" s="166"/>
      <c r="AB11" s="165"/>
      <c r="AC11" s="165"/>
      <c r="AD11" s="166"/>
      <c r="AE11" s="166"/>
      <c r="AF11" s="166"/>
      <c r="AG11" s="166"/>
      <c r="AH11" s="168"/>
      <c r="AI11" s="166"/>
      <c r="AJ11" s="166"/>
      <c r="AK11" s="166"/>
      <c r="AL11" s="166"/>
      <c r="AN11" s="166"/>
      <c r="AO11" s="166"/>
      <c r="AP11" s="166"/>
      <c r="AQ11" s="166"/>
      <c r="AR11" s="166"/>
      <c r="AS11" s="166"/>
      <c r="AT11" s="166"/>
      <c r="AU11" s="166"/>
      <c r="AV11" s="166"/>
      <c r="AW11" s="166"/>
      <c r="AX11" s="166"/>
      <c r="AY11" s="166"/>
      <c r="AZ11" s="166"/>
      <c r="BA11" s="166"/>
      <c r="BB11" s="166"/>
      <c r="BC11" s="166"/>
      <c r="BD11" s="166"/>
      <c r="BE11" s="166"/>
      <c r="BF11" s="166"/>
    </row>
    <row r="12" spans="1:58" s="80" customFormat="1" ht="12" x14ac:dyDescent="0.25">
      <c r="A12" s="3"/>
      <c r="B12" s="111"/>
      <c r="C12" s="111"/>
      <c r="D12" s="112"/>
      <c r="E12" s="111"/>
      <c r="F12" s="111"/>
      <c r="G12" s="111"/>
      <c r="H12" s="111"/>
      <c r="I12" s="761" t="s">
        <v>1284</v>
      </c>
      <c r="J12" s="762"/>
      <c r="K12" s="764">
        <f>IF(ISBLANK('2. ANALISIS DEL RIESGO'!$I$11),"",'2. ANALISIS DEL RIESGO'!$I$11)</f>
        <v>44551</v>
      </c>
      <c r="L12" s="764"/>
      <c r="M12" s="111"/>
      <c r="N12" s="113"/>
      <c r="O12" s="113"/>
      <c r="P12" s="113"/>
      <c r="Q12" s="113"/>
      <c r="R12" s="113"/>
      <c r="S12" s="113"/>
      <c r="T12" s="113"/>
      <c r="U12" s="113"/>
      <c r="V12" s="113"/>
      <c r="W12" s="113"/>
      <c r="X12" s="113"/>
      <c r="Y12" s="166"/>
      <c r="Z12" s="166"/>
      <c r="AA12" s="166"/>
      <c r="AB12" s="169"/>
      <c r="AC12" s="169"/>
      <c r="AG12" s="166"/>
      <c r="AH12" s="168"/>
      <c r="AI12" s="166"/>
      <c r="AK12" s="170"/>
      <c r="AL12" s="170"/>
      <c r="AN12" s="166"/>
      <c r="AO12" s="166"/>
      <c r="AP12" s="166"/>
      <c r="AQ12" s="166"/>
      <c r="AR12" s="166"/>
      <c r="AS12" s="166"/>
      <c r="AT12" s="166"/>
      <c r="AU12" s="166"/>
      <c r="AV12" s="166"/>
      <c r="AW12" s="166"/>
      <c r="AX12" s="166"/>
      <c r="AY12" s="166"/>
      <c r="AZ12" s="166"/>
      <c r="BA12" s="166"/>
      <c r="BB12" s="166"/>
      <c r="BC12" s="166"/>
      <c r="BD12" s="166"/>
      <c r="BE12" s="166"/>
      <c r="BF12" s="166"/>
    </row>
    <row r="13" spans="1:58" s="80" customFormat="1" ht="9" customHeight="1" x14ac:dyDescent="0.25">
      <c r="A13" s="3"/>
      <c r="B13" s="111"/>
      <c r="C13" s="111"/>
      <c r="D13" s="112"/>
      <c r="E13" s="113"/>
      <c r="F13" s="111"/>
      <c r="G13" s="111"/>
      <c r="H13" s="113"/>
      <c r="I13" s="113"/>
      <c r="J13" s="113"/>
      <c r="K13" s="113"/>
      <c r="L13" s="113"/>
      <c r="M13" s="111"/>
      <c r="N13" s="113"/>
      <c r="O13" s="113"/>
      <c r="P13" s="113"/>
      <c r="Q13" s="113"/>
      <c r="R13" s="113"/>
      <c r="S13" s="113"/>
      <c r="T13" s="113"/>
      <c r="U13" s="113"/>
      <c r="V13" s="113"/>
      <c r="W13" s="113"/>
      <c r="X13" s="113"/>
    </row>
    <row r="14" spans="1:58" s="80" customFormat="1" ht="9" customHeight="1" x14ac:dyDescent="0.25">
      <c r="A14" s="3"/>
      <c r="B14" s="111"/>
      <c r="C14" s="111"/>
      <c r="D14" s="112"/>
      <c r="E14" s="111"/>
      <c r="F14" s="111"/>
      <c r="G14" s="111"/>
      <c r="H14" s="111"/>
      <c r="I14" s="111"/>
      <c r="J14" s="111"/>
      <c r="K14" s="111"/>
      <c r="L14" s="111"/>
      <c r="M14" s="111"/>
      <c r="N14" s="111"/>
      <c r="O14" s="111"/>
      <c r="P14" s="111"/>
      <c r="Q14" s="111"/>
      <c r="R14" s="111"/>
      <c r="S14" s="111"/>
      <c r="T14" s="111"/>
      <c r="U14" s="111"/>
      <c r="V14" s="111"/>
      <c r="W14" s="111"/>
      <c r="X14" s="111"/>
    </row>
    <row r="15" spans="1:58" s="3" customFormat="1" x14ac:dyDescent="0.25">
      <c r="B15" s="111"/>
      <c r="C15" s="111"/>
      <c r="D15" s="112"/>
      <c r="E15" s="116"/>
      <c r="F15" s="759" t="s">
        <v>1503</v>
      </c>
      <c r="G15" s="759"/>
      <c r="H15" s="759"/>
      <c r="I15" s="759"/>
      <c r="J15" s="759"/>
      <c r="K15" s="759"/>
      <c r="L15" s="759"/>
      <c r="M15" s="759"/>
      <c r="N15" s="759"/>
      <c r="O15" s="759"/>
      <c r="P15" s="759"/>
      <c r="Q15" s="759"/>
      <c r="R15" s="759"/>
      <c r="S15" s="759"/>
      <c r="T15" s="759"/>
      <c r="U15" s="759"/>
      <c r="V15" s="759"/>
      <c r="W15" s="759"/>
      <c r="X15" s="117"/>
    </row>
    <row r="16" spans="1:58" s="3" customFormat="1" ht="7.5" customHeight="1" x14ac:dyDescent="0.25">
      <c r="B16" s="111"/>
      <c r="C16" s="111"/>
      <c r="D16" s="112"/>
      <c r="E16" s="118"/>
      <c r="H16" s="119"/>
    </row>
    <row r="17" spans="1:23" s="3" customFormat="1" ht="12" x14ac:dyDescent="0.25">
      <c r="B17" s="111"/>
      <c r="C17" s="111"/>
      <c r="D17" s="112"/>
      <c r="E17" s="118"/>
      <c r="F17" s="752" t="s">
        <v>1743</v>
      </c>
      <c r="G17" s="753"/>
      <c r="H17" s="753"/>
      <c r="I17" s="753"/>
      <c r="J17" s="753"/>
      <c r="K17" s="753"/>
      <c r="L17" s="753"/>
      <c r="M17" s="754"/>
      <c r="P17" s="752" t="s">
        <v>1744</v>
      </c>
      <c r="Q17" s="753"/>
      <c r="R17" s="753"/>
      <c r="S17" s="753"/>
      <c r="T17" s="753"/>
      <c r="U17" s="753"/>
      <c r="V17" s="753"/>
      <c r="W17" s="754"/>
    </row>
    <row r="18" spans="1:23" s="3" customFormat="1" ht="7.5" customHeight="1" x14ac:dyDescent="0.25">
      <c r="B18" s="111"/>
      <c r="C18" s="111"/>
      <c r="D18" s="112"/>
      <c r="E18" s="118"/>
      <c r="H18" s="119"/>
    </row>
    <row r="19" spans="1:23" x14ac:dyDescent="0.25">
      <c r="A19" s="3"/>
      <c r="B19" s="111"/>
      <c r="C19" s="111"/>
      <c r="D19" s="112"/>
      <c r="E19" s="118"/>
      <c r="F19" s="120" t="s">
        <v>4</v>
      </c>
      <c r="G19" s="121" t="s">
        <v>4</v>
      </c>
      <c r="H19" s="121" t="s">
        <v>4</v>
      </c>
      <c r="I19" s="746" t="s">
        <v>6</v>
      </c>
      <c r="J19" s="747"/>
      <c r="K19" s="747"/>
      <c r="L19" s="747"/>
      <c r="M19" s="748"/>
      <c r="P19" s="120" t="s">
        <v>4</v>
      </c>
      <c r="Q19" s="121" t="s">
        <v>4</v>
      </c>
      <c r="R19" s="121" t="s">
        <v>4</v>
      </c>
      <c r="S19" s="746" t="s">
        <v>6</v>
      </c>
      <c r="T19" s="747"/>
      <c r="U19" s="747"/>
      <c r="V19" s="747"/>
      <c r="W19" s="748"/>
    </row>
    <row r="20" spans="1:23" ht="22.5" customHeight="1" x14ac:dyDescent="0.25">
      <c r="A20" s="3"/>
      <c r="B20" s="111"/>
      <c r="C20" s="111"/>
      <c r="D20" s="112"/>
      <c r="E20" s="118"/>
      <c r="F20" s="123" t="s">
        <v>4</v>
      </c>
      <c r="G20" s="124" t="s">
        <v>4</v>
      </c>
      <c r="H20" s="124" t="s">
        <v>4</v>
      </c>
      <c r="I20" s="125" t="s">
        <v>1504</v>
      </c>
      <c r="J20" s="126" t="s">
        <v>1101</v>
      </c>
      <c r="K20" s="126" t="s">
        <v>1097</v>
      </c>
      <c r="L20" s="127" t="s">
        <v>1505</v>
      </c>
      <c r="M20" s="128" t="s">
        <v>1672</v>
      </c>
      <c r="P20" s="123" t="s">
        <v>4</v>
      </c>
      <c r="Q20" s="124" t="s">
        <v>4</v>
      </c>
      <c r="R20" s="124" t="s">
        <v>4</v>
      </c>
      <c r="S20" s="125" t="s">
        <v>1504</v>
      </c>
      <c r="T20" s="126" t="s">
        <v>1101</v>
      </c>
      <c r="U20" s="126" t="s">
        <v>1097</v>
      </c>
      <c r="V20" s="127" t="s">
        <v>1505</v>
      </c>
      <c r="W20" s="128" t="s">
        <v>1672</v>
      </c>
    </row>
    <row r="21" spans="1:23" hidden="1" x14ac:dyDescent="0.25">
      <c r="A21" s="3"/>
      <c r="B21" s="111"/>
      <c r="C21" s="111"/>
      <c r="D21" s="112"/>
      <c r="E21" s="118"/>
      <c r="F21" s="123" t="s">
        <v>4</v>
      </c>
      <c r="G21" s="124" t="s">
        <v>4</v>
      </c>
      <c r="H21" s="124" t="s">
        <v>4</v>
      </c>
      <c r="I21" s="129">
        <v>1</v>
      </c>
      <c r="J21" s="129">
        <v>2</v>
      </c>
      <c r="K21" s="129">
        <v>3</v>
      </c>
      <c r="L21" s="129">
        <v>4</v>
      </c>
      <c r="M21" s="130">
        <v>5</v>
      </c>
      <c r="P21" s="123" t="s">
        <v>4</v>
      </c>
      <c r="Q21" s="124" t="s">
        <v>4</v>
      </c>
      <c r="R21" s="124" t="s">
        <v>4</v>
      </c>
      <c r="S21" s="129">
        <v>1</v>
      </c>
      <c r="T21" s="129">
        <v>2</v>
      </c>
      <c r="U21" s="129">
        <v>3</v>
      </c>
      <c r="V21" s="129">
        <v>4</v>
      </c>
      <c r="W21" s="130">
        <v>5</v>
      </c>
    </row>
    <row r="22" spans="1:23" ht="40.5" customHeight="1" x14ac:dyDescent="0.25">
      <c r="A22" s="3"/>
      <c r="B22" s="111"/>
      <c r="C22" s="111"/>
      <c r="D22" s="112"/>
      <c r="E22" s="118"/>
      <c r="F22" s="749" t="s">
        <v>5</v>
      </c>
      <c r="G22" s="132" t="s">
        <v>1613</v>
      </c>
      <c r="H22" s="131">
        <v>1</v>
      </c>
      <c r="I22" s="300" t="str">
        <f>concatenateif('2. ANALISIS DEL RIESGO'!$AG$17:$AG$32,DATOS!BD12,'2. ANALISIS DEL RIESGO'!$N$17:$N$32,", ")</f>
        <v/>
      </c>
      <c r="J22" s="300" t="str">
        <f>concatenateif('2. ANALISIS DEL RIESGO'!$AG$17:$AG$32,DATOS!BE12,'2. ANALISIS DEL RIESGO'!$N$17:$N$32,", ")</f>
        <v/>
      </c>
      <c r="K22" s="301" t="str">
        <f>concatenateif('2. ANALISIS DEL RIESGO'!$AG$17:$AG$32,DATOS!BF12,'2. ANALISIS DEL RIESGO'!$N$17:$N$32,", ")</f>
        <v/>
      </c>
      <c r="L22" s="301" t="str">
        <f>concatenateif('2. ANALISIS DEL RIESGO'!$AG$17:$AG$32,DATOS!BG12,'2. ANALISIS DEL RIESGO'!$N$17:$N$32,", ")</f>
        <v/>
      </c>
      <c r="M22" s="301" t="str">
        <f>concatenateif('2. ANALISIS DEL RIESGO'!$AG$17:$AG$32,DATOS!BH12,'2. ANALISIS DEL RIESGO'!$N$17:$N$32,", ")</f>
        <v/>
      </c>
      <c r="P22" s="749" t="s">
        <v>5</v>
      </c>
      <c r="Q22" s="132" t="s">
        <v>1613</v>
      </c>
      <c r="R22" s="129">
        <v>1</v>
      </c>
      <c r="S22" s="300" t="str">
        <f>concatenateif('2. ANALISIS DEL RIESGO'!$AY$17:$AY$32,DATOS!BD12,'2. ANALISIS DEL RIESGO'!$N$17:$N$32,", ")</f>
        <v/>
      </c>
      <c r="T22" s="300" t="str">
        <f>concatenateif('2. ANALISIS DEL RIESGO'!$AY$17:$AY$32,DATOS!BE12,'2. ANALISIS DEL RIESGO'!$N$17:$N$32,", ")</f>
        <v/>
      </c>
      <c r="U22" s="301" t="str">
        <f>concatenateif('2. ANALISIS DEL RIESGO'!$AY$17:$AY$32,DATOS!BF12,'2. ANALISIS DEL RIESGO'!$N$17:$N$32,", ")</f>
        <v/>
      </c>
      <c r="V22" s="301" t="str">
        <f>concatenateif('2. ANALISIS DEL RIESGO'!$AY$17:$AY$32,DATOS!BG12,'2. ANALISIS DEL RIESGO'!$N$17:$N$32,", ")</f>
        <v/>
      </c>
      <c r="W22" s="301" t="str">
        <f>concatenateif('2. ANALISIS DEL RIESGO'!$AY$17:$AY$32,DATOS!BH12,'2. ANALISIS DEL RIESGO'!$N$17:$N$32,", ")</f>
        <v/>
      </c>
    </row>
    <row r="23" spans="1:23" ht="40.5" customHeight="1" x14ac:dyDescent="0.25">
      <c r="A23" s="3"/>
      <c r="B23" s="111"/>
      <c r="C23" s="111"/>
      <c r="D23" s="112"/>
      <c r="E23" s="118"/>
      <c r="F23" s="750"/>
      <c r="G23" s="130" t="s">
        <v>1099</v>
      </c>
      <c r="H23" s="129">
        <v>2</v>
      </c>
      <c r="I23" s="302" t="str">
        <f>concatenateif('2. ANALISIS DEL RIESGO'!$AG$17:$AG$32,DATOS!BD13,'2. ANALISIS DEL RIESGO'!$N$17:$N$32,", ")</f>
        <v/>
      </c>
      <c r="J23" s="300" t="str">
        <f>concatenateif('2. ANALISIS DEL RIESGO'!$AG$17:$AG$32,DATOS!BE13,'2. ANALISIS DEL RIESGO'!$N$17:$N$32,", ")</f>
        <v/>
      </c>
      <c r="K23" s="300" t="str">
        <f>concatenateif('2. ANALISIS DEL RIESGO'!$AG$17:$AG$32,DATOS!BF13,'2. ANALISIS DEL RIESGO'!$N$17:$N$32,", ")</f>
        <v/>
      </c>
      <c r="L23" s="301" t="str">
        <f>concatenateif('2. ANALISIS DEL RIESGO'!$AG$17:$AG$32,DATOS!BG13,'2. ANALISIS DEL RIESGO'!$N$17:$N$32,", ")</f>
        <v/>
      </c>
      <c r="M23" s="301" t="str">
        <f>concatenateif('2. ANALISIS DEL RIESGO'!$AG$17:$AG$32,DATOS!BH13,'2. ANALISIS DEL RIESGO'!$N$17:$N$32,", ")</f>
        <v/>
      </c>
      <c r="P23" s="750"/>
      <c r="Q23" s="130" t="s">
        <v>1099</v>
      </c>
      <c r="R23" s="129">
        <v>2</v>
      </c>
      <c r="S23" s="302" t="str">
        <f>concatenateif('2. ANALISIS DEL RIESGO'!$AY$17:$AY$32,DATOS!BD13,'2. ANALISIS DEL RIESGO'!$N$17:$N$32,", ")</f>
        <v/>
      </c>
      <c r="T23" s="300" t="str">
        <f>concatenateif('2. ANALISIS DEL RIESGO'!$AY$17:$AY$32,DATOS!BE13,'2. ANALISIS DEL RIESGO'!$N$17:$N$32,", ")</f>
        <v/>
      </c>
      <c r="U23" s="300" t="str">
        <f>concatenateif('2. ANALISIS DEL RIESGO'!$AY$17:$AY$32,DATOS!BF13,'2. ANALISIS DEL RIESGO'!$N$17:$N$32,", ")</f>
        <v/>
      </c>
      <c r="V23" s="301" t="str">
        <f>concatenateif('2. ANALISIS DEL RIESGO'!$AY$17:$AY$32,DATOS!BG13,'2. ANALISIS DEL RIESGO'!$N$17:$N$32,", ")</f>
        <v/>
      </c>
      <c r="W23" s="301" t="str">
        <f>concatenateif('2. ANALISIS DEL RIESGO'!$AY$17:$AY$32,DATOS!BH13,'2. ANALISIS DEL RIESGO'!$N$17:$N$32,", ")</f>
        <v/>
      </c>
    </row>
    <row r="24" spans="1:23" ht="40.5" customHeight="1" x14ac:dyDescent="0.25">
      <c r="A24" s="3"/>
      <c r="B24" s="111"/>
      <c r="C24" s="111"/>
      <c r="D24" s="112"/>
      <c r="E24" s="118"/>
      <c r="F24" s="750"/>
      <c r="G24" s="130" t="s">
        <v>1612</v>
      </c>
      <c r="H24" s="129">
        <v>3</v>
      </c>
      <c r="I24" s="303" t="str">
        <f>concatenateif('2. ANALISIS DEL RIESGO'!$AG$17:$AG$32,DATOS!BD14,'2. ANALISIS DEL RIESGO'!$N$17:$N$32,", ")</f>
        <v/>
      </c>
      <c r="J24" s="302" t="str">
        <f>concatenateif('2. ANALISIS DEL RIESGO'!$AG$17:$AG$32,DATOS!BE14,'2. ANALISIS DEL RIESGO'!$N$17:$N$32,", ")</f>
        <v/>
      </c>
      <c r="K24" s="300" t="str">
        <f>concatenateif('2. ANALISIS DEL RIESGO'!$AG$17:$AG$32,DATOS!BF14,'2. ANALISIS DEL RIESGO'!$N$17:$N$32,", ")</f>
        <v/>
      </c>
      <c r="L24" s="301" t="str">
        <f>concatenateif('2. ANALISIS DEL RIESGO'!$AG$17:$AG$32,DATOS!BG14,'2. ANALISIS DEL RIESGO'!$N$17:$N$32,", ")</f>
        <v/>
      </c>
      <c r="M24" s="301" t="str">
        <f>concatenateif('2. ANALISIS DEL RIESGO'!$AG$17:$AG$32,DATOS!BH14,'2. ANALISIS DEL RIESGO'!$N$17:$N$32,", ")</f>
        <v/>
      </c>
      <c r="P24" s="750"/>
      <c r="Q24" s="130" t="s">
        <v>1612</v>
      </c>
      <c r="R24" s="129">
        <v>3</v>
      </c>
      <c r="S24" s="303" t="str">
        <f>concatenateif('2. ANALISIS DEL RIESGO'!$AY$17:$AY$32,DATOS!BD14,'2. ANALISIS DEL RIESGO'!$N$17:$N$32,", ")</f>
        <v/>
      </c>
      <c r="T24" s="302" t="str">
        <f>concatenateif('2. ANALISIS DEL RIESGO'!$AY$17:$AY$32,DATOS!BE14,'2. ANALISIS DEL RIESGO'!$N$17:$N$32,", ")</f>
        <v/>
      </c>
      <c r="U24" s="300" t="str">
        <f>concatenateif('2. ANALISIS DEL RIESGO'!$AY$17:$AY$32,DATOS!BF14,'2. ANALISIS DEL RIESGO'!$N$17:$N$32,", ")</f>
        <v/>
      </c>
      <c r="V24" s="301" t="str">
        <f>concatenateif('2. ANALISIS DEL RIESGO'!$AY$17:$AY$32,DATOS!BG14,'2. ANALISIS DEL RIESGO'!$N$17:$N$32,", ")</f>
        <v/>
      </c>
      <c r="W24" s="301" t="str">
        <f>concatenateif('2. ANALISIS DEL RIESGO'!$AY$17:$AY$32,DATOS!BH14,'2. ANALISIS DEL RIESGO'!$N$17:$N$32,", ")</f>
        <v/>
      </c>
    </row>
    <row r="25" spans="1:23" ht="40.5" customHeight="1" x14ac:dyDescent="0.25">
      <c r="A25" s="3"/>
      <c r="B25" s="111"/>
      <c r="C25" s="111"/>
      <c r="D25" s="112"/>
      <c r="E25" s="118"/>
      <c r="F25" s="750"/>
      <c r="G25" s="130" t="s">
        <v>1095</v>
      </c>
      <c r="H25" s="129">
        <v>4</v>
      </c>
      <c r="I25" s="303" t="str">
        <f>concatenateif('2. ANALISIS DEL RIESGO'!$AG$17:$AG$32,DATOS!BD15,'2. ANALISIS DEL RIESGO'!$N$17:$N$32,", ")</f>
        <v/>
      </c>
      <c r="J25" s="303" t="str">
        <f>concatenateif('2. ANALISIS DEL RIESGO'!$AG$17:$AG$32,DATOS!BE15,'2. ANALISIS DEL RIESGO'!$N$17:$N$32,", ")</f>
        <v/>
      </c>
      <c r="K25" s="302" t="str">
        <f>concatenateif('2. ANALISIS DEL RIESGO'!$AG$17:$AG$32,DATOS!BF15,'2. ANALISIS DEL RIESGO'!$N$17:$N$32,", ")</f>
        <v/>
      </c>
      <c r="L25" s="300" t="str">
        <f>concatenateif('2. ANALISIS DEL RIESGO'!$AG$17:$AG$32,DATOS!BG15,'2. ANALISIS DEL RIESGO'!$N$17:$N$32,", ")</f>
        <v/>
      </c>
      <c r="M25" s="301" t="str">
        <f>concatenateif('2. ANALISIS DEL RIESGO'!$AG$17:$AG$32,DATOS!BH15,'2. ANALISIS DEL RIESGO'!$N$17:$N$32,", ")</f>
        <v/>
      </c>
      <c r="P25" s="750"/>
      <c r="Q25" s="130" t="s">
        <v>1095</v>
      </c>
      <c r="R25" s="129">
        <v>4</v>
      </c>
      <c r="S25" s="303" t="str">
        <f>concatenateif('2. ANALISIS DEL RIESGO'!$AY$17:$AY$32,DATOS!BD15,'2. ANALISIS DEL RIESGO'!$N$17:$N$32,", ")</f>
        <v/>
      </c>
      <c r="T25" s="303" t="str">
        <f>concatenateif('2. ANALISIS DEL RIESGO'!$AY$17:$AY$32,DATOS!BE15,'2. ANALISIS DEL RIESGO'!$N$17:$N$32,", ")</f>
        <v/>
      </c>
      <c r="U25" s="302" t="str">
        <f>concatenateif('2. ANALISIS DEL RIESGO'!$AY$17:$AY$32,DATOS!BF15,'2. ANALISIS DEL RIESGO'!$N$17:$N$32,", ")</f>
        <v/>
      </c>
      <c r="V25" s="300" t="str">
        <f>concatenateif('2. ANALISIS DEL RIESGO'!$AY$17:$AY$32,DATOS!BG15,'2. ANALISIS DEL RIESGO'!$N$17:$N$32,", ")</f>
        <v/>
      </c>
      <c r="W25" s="301" t="str">
        <f>concatenateif('2. ANALISIS DEL RIESGO'!$AY$17:$AY$32,DATOS!BH15,'2. ANALISIS DEL RIESGO'!$N$17:$N$32,", ")</f>
        <v/>
      </c>
    </row>
    <row r="26" spans="1:23" ht="40.5" customHeight="1" x14ac:dyDescent="0.25">
      <c r="A26" s="3"/>
      <c r="B26" s="111"/>
      <c r="C26" s="111"/>
      <c r="D26" s="112"/>
      <c r="E26" s="118"/>
      <c r="F26" s="751"/>
      <c r="G26" s="133" t="s">
        <v>1611</v>
      </c>
      <c r="H26" s="126">
        <v>5</v>
      </c>
      <c r="I26" s="303" t="str">
        <f>concatenateif('2. ANALISIS DEL RIESGO'!$AG$17:$AG$32,DATOS!BD16,'2. ANALISIS DEL RIESGO'!$N$17:$N$32,", ")</f>
        <v/>
      </c>
      <c r="J26" s="303" t="str">
        <f>concatenateif('2. ANALISIS DEL RIESGO'!$AG$17:$AG$32,DATOS!BE16,'2. ANALISIS DEL RIESGO'!$N$17:$N$32,", ")</f>
        <v/>
      </c>
      <c r="K26" s="302" t="str">
        <f>concatenateif('2. ANALISIS DEL RIESGO'!$AG$17:$AG$32,DATOS!BF16,'2. ANALISIS DEL RIESGO'!$N$17:$N$32,", ")</f>
        <v/>
      </c>
      <c r="L26" s="300" t="str">
        <f>concatenateif('2. ANALISIS DEL RIESGO'!$AG$17:$AG$32,DATOS!BG16,'2. ANALISIS DEL RIESGO'!$N$17:$N$32,", ")</f>
        <v/>
      </c>
      <c r="M26" s="301" t="str">
        <f>concatenateif('2. ANALISIS DEL RIESGO'!$AG$17:$AG$32,DATOS!BH16,'2. ANALISIS DEL RIESGO'!$N$17:$N$32,", ")</f>
        <v/>
      </c>
      <c r="P26" s="751"/>
      <c r="Q26" s="133" t="s">
        <v>1611</v>
      </c>
      <c r="R26" s="126">
        <v>5</v>
      </c>
      <c r="S26" s="303" t="str">
        <f>concatenateif('2. ANALISIS DEL RIESGO'!$AY$17:$AY$32,DATOS!BD16,'2. ANALISIS DEL RIESGO'!$N$17:$N$32,", ")</f>
        <v/>
      </c>
      <c r="T26" s="303" t="str">
        <f>concatenateif('2. ANALISIS DEL RIESGO'!$AY$17:$AY$32,DATOS!BE16,'2. ANALISIS DEL RIESGO'!$N$17:$N$32,", ")</f>
        <v/>
      </c>
      <c r="U26" s="302" t="str">
        <f>concatenateif('2. ANALISIS DEL RIESGO'!$AY$17:$AY$32,DATOS!BF16,'2. ANALISIS DEL RIESGO'!$N$17:$N$32,", ")</f>
        <v/>
      </c>
      <c r="V26" s="300" t="str">
        <f>concatenateif('2. ANALISIS DEL RIESGO'!$AY$17:$AY$32,DATOS!BG16,'2. ANALISIS DEL RIESGO'!$N$17:$N$32,", ")</f>
        <v/>
      </c>
      <c r="W26" s="301" t="str">
        <f>concatenateif('2. ANALISIS DEL RIESGO'!$AY$17:$AY$32,DATOS!BH16,'2. ANALISIS DEL RIESGO'!$N$17:$N$32,", ")</f>
        <v/>
      </c>
    </row>
    <row r="27" spans="1:23" x14ac:dyDescent="0.25">
      <c r="A27" s="3"/>
      <c r="B27" s="111"/>
      <c r="C27" s="111"/>
      <c r="D27" s="112"/>
      <c r="E27" s="118"/>
    </row>
    <row r="28" spans="1:23" x14ac:dyDescent="0.25">
      <c r="A28" s="3"/>
      <c r="B28" s="111"/>
      <c r="C28" s="111"/>
      <c r="D28" s="112"/>
      <c r="E28" s="118"/>
      <c r="F28" s="752" t="s">
        <v>1745</v>
      </c>
      <c r="G28" s="753"/>
      <c r="H28" s="753"/>
      <c r="I28" s="753"/>
      <c r="J28" s="753"/>
      <c r="K28" s="753"/>
      <c r="L28" s="753"/>
      <c r="M28" s="754"/>
      <c r="P28" s="752" t="s">
        <v>1746</v>
      </c>
      <c r="Q28" s="753"/>
      <c r="R28" s="753"/>
      <c r="S28" s="753"/>
      <c r="T28" s="753"/>
      <c r="U28" s="753"/>
      <c r="V28" s="753"/>
      <c r="W28" s="754"/>
    </row>
    <row r="29" spans="1:23" ht="7.5" customHeight="1" x14ac:dyDescent="0.25">
      <c r="A29" s="3"/>
      <c r="B29" s="111"/>
      <c r="C29" s="111"/>
      <c r="D29" s="112"/>
      <c r="E29" s="118"/>
      <c r="F29" s="3"/>
      <c r="G29" s="3"/>
      <c r="H29" s="119"/>
      <c r="I29" s="3"/>
      <c r="J29" s="3"/>
      <c r="K29" s="3"/>
      <c r="L29" s="3"/>
      <c r="M29" s="3"/>
      <c r="P29" s="3"/>
      <c r="Q29" s="3"/>
      <c r="R29" s="119"/>
      <c r="S29" s="3"/>
      <c r="T29" s="3"/>
      <c r="U29" s="3"/>
      <c r="V29" s="3"/>
      <c r="W29" s="3"/>
    </row>
    <row r="30" spans="1:23" ht="15" customHeight="1" x14ac:dyDescent="0.25">
      <c r="A30" s="3"/>
      <c r="B30" s="111"/>
      <c r="C30" s="111"/>
      <c r="D30" s="112"/>
      <c r="E30" s="118"/>
      <c r="I30" s="755" t="s">
        <v>6</v>
      </c>
      <c r="J30" s="755"/>
      <c r="K30" s="755"/>
      <c r="S30" s="755" t="s">
        <v>6</v>
      </c>
      <c r="T30" s="755"/>
      <c r="U30" s="755"/>
    </row>
    <row r="31" spans="1:23" ht="22.5" customHeight="1" x14ac:dyDescent="0.25">
      <c r="A31" s="3"/>
      <c r="B31" s="111"/>
      <c r="C31" s="111"/>
      <c r="D31" s="112"/>
      <c r="E31" s="118"/>
      <c r="I31" s="219" t="s">
        <v>1098</v>
      </c>
      <c r="J31" s="129" t="s">
        <v>1505</v>
      </c>
      <c r="K31" s="128" t="s">
        <v>1672</v>
      </c>
      <c r="S31" s="125" t="s">
        <v>1098</v>
      </c>
      <c r="T31" s="126" t="s">
        <v>1505</v>
      </c>
      <c r="U31" s="128" t="s">
        <v>1672</v>
      </c>
    </row>
    <row r="32" spans="1:23" ht="40.5" customHeight="1" x14ac:dyDescent="0.25">
      <c r="B32" s="111"/>
      <c r="C32" s="111"/>
      <c r="D32" s="112"/>
      <c r="F32" s="749" t="s">
        <v>5</v>
      </c>
      <c r="G32" s="132" t="s">
        <v>1613</v>
      </c>
      <c r="H32" s="218">
        <v>5</v>
      </c>
      <c r="I32" s="213" t="str">
        <f>concatenateif('2. ANALISIS DEL RIESGO'!$AG$17:$AG$32,DATOS!BD26,'2. ANALISIS DEL RIESGO'!$N$17:$N$32,", ")</f>
        <v/>
      </c>
      <c r="J32" s="213" t="str">
        <f>concatenateif('2. ANALISIS DEL RIESGO'!$AG$17:$AG$32,DATOS!BE26,'2. ANALISIS DEL RIESGO'!$N$17:$N$32,", ")</f>
        <v/>
      </c>
      <c r="K32" s="213" t="str">
        <f>concatenateif('2. ANALISIS DEL RIESGO'!$AG$17:$AG$32,DATOS!BF26,'2. ANALISIS DEL RIESGO'!$N$17:$N$32,", ")</f>
        <v/>
      </c>
      <c r="P32" s="749" t="s">
        <v>5</v>
      </c>
      <c r="Q32" s="132" t="s">
        <v>1613</v>
      </c>
      <c r="R32" s="211">
        <v>5</v>
      </c>
      <c r="S32" s="214" t="str">
        <f>concatenateif('2. ANALISIS DEL RIESGO'!$AY$17:$AY$32,DATOS!BD26,'2. ANALISIS DEL RIESGO'!$N$17:$N$32,", ")</f>
        <v/>
      </c>
      <c r="T32" s="214" t="str">
        <f>concatenateif('2. ANALISIS DEL RIESGO'!$AY$17:$AY$32,DATOS!BE26,'2. ANALISIS DEL RIESGO'!$N$17:$N$32,", ")</f>
        <v/>
      </c>
      <c r="U32" s="214" t="str">
        <f>concatenateif('2. ANALISIS DEL RIESGO'!$AY$17:$AY$32,DATOS!BF26,'2. ANALISIS DEL RIESGO'!$N$17:$N$32,", ")</f>
        <v/>
      </c>
    </row>
    <row r="33" spans="2:33" ht="40.5" customHeight="1" x14ac:dyDescent="0.25">
      <c r="B33" s="111"/>
      <c r="C33" s="111"/>
      <c r="D33" s="112"/>
      <c r="F33" s="750"/>
      <c r="G33" s="130" t="s">
        <v>1099</v>
      </c>
      <c r="H33" s="218">
        <v>4</v>
      </c>
      <c r="I33" s="366" t="str">
        <f>concatenateif('2. ANALISIS DEL RIESGO'!$AG$17:$AG$32,DATOS!BD27,'2. ANALISIS DEL RIESGO'!$N$17:$N$32,", ")</f>
        <v/>
      </c>
      <c r="J33" s="213" t="str">
        <f>concatenateif('2. ANALISIS DEL RIESGO'!$AG$17:$AG$32,DATOS!BE27,'2. ANALISIS DEL RIESGO'!$N$17:$N$32,", ")</f>
        <v/>
      </c>
      <c r="K33" s="213" t="str">
        <f>concatenateif('2. ANALISIS DEL RIESGO'!$AG$17:$AG$32,DATOS!BF27,'2. ANALISIS DEL RIESGO'!$N$17:$N$32,", ")</f>
        <v>PR1+, PP3+</v>
      </c>
      <c r="P33" s="750"/>
      <c r="Q33" s="130" t="s">
        <v>1099</v>
      </c>
      <c r="R33" s="211">
        <v>4</v>
      </c>
      <c r="S33" s="212" t="str">
        <f>concatenateif('2. ANALISIS DEL RIESGO'!$AY$17:$AY$32,DATOS!BD27,'2. ANALISIS DEL RIESGO'!$N$17:$N$32,", ")</f>
        <v/>
      </c>
      <c r="T33" s="214" t="str">
        <f>concatenateif('2. ANALISIS DEL RIESGO'!$AY$17:$AY$32,DATOS!BE27,'2. ANALISIS DEL RIESGO'!$N$17:$N$32,", ")</f>
        <v/>
      </c>
      <c r="U33" s="214" t="str">
        <f>concatenateif('2. ANALISIS DEL RIESGO'!$AY$17:$AY$32,DATOS!BF27,'2. ANALISIS DEL RIESGO'!$N$17:$N$32,", ")</f>
        <v/>
      </c>
    </row>
    <row r="34" spans="2:33" ht="40.5" customHeight="1" x14ac:dyDescent="0.25">
      <c r="B34" s="111"/>
      <c r="C34" s="111"/>
      <c r="D34" s="112"/>
      <c r="F34" s="750"/>
      <c r="G34" s="130" t="s">
        <v>1612</v>
      </c>
      <c r="H34" s="218">
        <v>3</v>
      </c>
      <c r="I34" s="366" t="str">
        <f>concatenateif('2. ANALISIS DEL RIESGO'!$AG$17:$AG$32,DATOS!BD28,'2. ANALISIS DEL RIESGO'!$N$17:$N$32,", ")</f>
        <v/>
      </c>
      <c r="J34" s="213" t="str">
        <f>concatenateif('2. ANALISIS DEL RIESGO'!$AG$17:$AG$32,DATOS!BE28,'2. ANALISIS DEL RIESGO'!$N$17:$N$32,", ")</f>
        <v/>
      </c>
      <c r="K34" s="213" t="str">
        <f>concatenateif('2. ANALISIS DEL RIESGO'!$AG$17:$AG$32,DATOS!BF28,'2. ANALISIS DEL RIESGO'!$N$17:$N$32,", ")</f>
        <v>RC1+</v>
      </c>
      <c r="P34" s="750"/>
      <c r="Q34" s="130" t="s">
        <v>1612</v>
      </c>
      <c r="R34" s="211">
        <v>3</v>
      </c>
      <c r="S34" s="212" t="str">
        <f>concatenateif('2. ANALISIS DEL RIESGO'!$AY$17:$AY$32,DATOS!BD28,'2. ANALISIS DEL RIESGO'!$N$17:$N$32,", ")</f>
        <v/>
      </c>
      <c r="T34" s="214" t="str">
        <f>concatenateif('2. ANALISIS DEL RIESGO'!$AY$17:$AY$32,DATOS!BE28,'2. ANALISIS DEL RIESGO'!$N$17:$N$32,", ")</f>
        <v/>
      </c>
      <c r="U34" s="214" t="str">
        <f>concatenateif('2. ANALISIS DEL RIESGO'!$AY$17:$AY$32,DATOS!BF28,'2. ANALISIS DEL RIESGO'!$N$17:$N$32,", ")</f>
        <v/>
      </c>
    </row>
    <row r="35" spans="2:33" ht="40.5" customHeight="1" x14ac:dyDescent="0.25">
      <c r="B35" s="111"/>
      <c r="C35" s="111"/>
      <c r="D35" s="112"/>
      <c r="F35" s="750"/>
      <c r="G35" s="130" t="s">
        <v>1095</v>
      </c>
      <c r="H35" s="218">
        <v>2</v>
      </c>
      <c r="I35" s="367" t="str">
        <f>concatenateif('2. ANALISIS DEL RIESGO'!$AG$17:$AG$32,DATOS!BD29,'2. ANALISIS DEL RIESGO'!$N$17:$N$32,", ")</f>
        <v/>
      </c>
      <c r="J35" s="366" t="str">
        <f>concatenateif('2. ANALISIS DEL RIESGO'!$AG$17:$AG$32,DATOS!BE29,'2. ANALISIS DEL RIESGO'!$N$17:$N$32,", ")</f>
        <v>EI2+, EI3+, TH6+, GF9+, GF10+, SA5+, MS2+</v>
      </c>
      <c r="K35" s="213" t="str">
        <f>concatenateif('2. ANALISIS DEL RIESGO'!$AG$17:$AG$32,DATOS!BF29,'2. ANALISIS DEL RIESGO'!$N$17:$N$32,", ")</f>
        <v>AB2+, DE3+</v>
      </c>
      <c r="P35" s="750"/>
      <c r="Q35" s="130" t="s">
        <v>1095</v>
      </c>
      <c r="R35" s="211">
        <v>2</v>
      </c>
      <c r="S35" s="215" t="str">
        <f>concatenateif('2. ANALISIS DEL RIESGO'!$AY$17:$AY$32,DATOS!BD29,'2. ANALISIS DEL RIESGO'!$N$17:$N$32,", ")</f>
        <v/>
      </c>
      <c r="T35" s="212" t="str">
        <f>concatenateif('2. ANALISIS DEL RIESGO'!$AY$17:$AY$32,DATOS!BE29,'2. ANALISIS DEL RIESGO'!$N$17:$N$32,", ")</f>
        <v/>
      </c>
      <c r="U35" s="213" t="str">
        <f>concatenateif('2. ANALISIS DEL RIESGO'!$AY$17:$AY$32,DATOS!BF29,'2. ANALISIS DEL RIESGO'!$N$17:$N$32,", ")</f>
        <v>PR1+, PP3+</v>
      </c>
    </row>
    <row r="36" spans="2:33" ht="40.5" customHeight="1" x14ac:dyDescent="0.25">
      <c r="B36" s="111"/>
      <c r="C36" s="111"/>
      <c r="D36" s="112"/>
      <c r="F36" s="751"/>
      <c r="G36" s="133" t="s">
        <v>1611</v>
      </c>
      <c r="H36" s="218">
        <v>1</v>
      </c>
      <c r="I36" s="367" t="str">
        <f>concatenateif('2. ANALISIS DEL RIESGO'!$AG$17:$AG$32,DATOS!BD30,'2. ANALISIS DEL RIESGO'!$N$17:$N$32,", ")</f>
        <v>GJ4+</v>
      </c>
      <c r="J36" s="366" t="str">
        <f>concatenateif('2. ANALISIS DEL RIESGO'!$AG$17:$AG$32,DATOS!BE30,'2. ANALISIS DEL RIESGO'!$N$17:$N$32,", ")</f>
        <v>IV1+</v>
      </c>
      <c r="K36" s="213" t="str">
        <f>concatenateif('2. ANALISIS DEL RIESGO'!$AG$17:$AG$32,DATOS!BF30,'2. ANALISIS DEL RIESGO'!$N$17:$N$32,", ")</f>
        <v>PR4+, PR5+</v>
      </c>
      <c r="P36" s="751"/>
      <c r="Q36" s="133" t="s">
        <v>1611</v>
      </c>
      <c r="R36" s="211">
        <v>1</v>
      </c>
      <c r="S36" s="215" t="str">
        <f>concatenateif('2. ANALISIS DEL RIESGO'!$AY$17:$AY$32,DATOS!BD30,'2. ANALISIS DEL RIESGO'!$N$17:$N$32,", ")</f>
        <v>GJ4+</v>
      </c>
      <c r="T36" s="366" t="str">
        <f>concatenateif('2. ANALISIS DEL RIESGO'!$AY$17:$AY$32,DATOS!BE30,'2. ANALISIS DEL RIESGO'!$N$17:$N$32,", ")</f>
        <v>EI2+, EI3+, TH6+, GF9+, GF10+, SA5+, IV1+, MS2+</v>
      </c>
      <c r="U36" s="213" t="str">
        <f>concatenateif('2. ANALISIS DEL RIESGO'!$AY$17:$AY$32,DATOS!BF30,'2. ANALISIS DEL RIESGO'!$N$17:$N$32,", ")</f>
        <v>RC1+, PR4+, PR5+, AB2+, DE3+</v>
      </c>
    </row>
    <row r="37" spans="2:33" x14ac:dyDescent="0.25">
      <c r="B37" s="112"/>
      <c r="C37" s="112"/>
      <c r="D37" s="112"/>
      <c r="F37" s="12"/>
      <c r="G37" s="57"/>
      <c r="H37" s="11"/>
      <c r="I37" s="12"/>
      <c r="J37" s="12"/>
      <c r="K37" s="12"/>
    </row>
    <row r="38" spans="2:33" s="193" customFormat="1" ht="34.5" customHeight="1" x14ac:dyDescent="0.25">
      <c r="B38" s="112"/>
      <c r="C38" s="112"/>
      <c r="D38" s="112"/>
      <c r="E38" s="540"/>
      <c r="F38" s="678" t="s">
        <v>1678</v>
      </c>
      <c r="G38" s="678"/>
      <c r="H38" s="678"/>
      <c r="I38" s="678"/>
      <c r="J38" s="678"/>
      <c r="K38" s="678"/>
      <c r="L38" s="678"/>
      <c r="M38" s="678"/>
      <c r="N38" s="678"/>
      <c r="O38" s="678"/>
      <c r="P38" s="678"/>
      <c r="Q38" s="678"/>
      <c r="R38" s="678"/>
      <c r="S38" s="678"/>
      <c r="T38" s="678"/>
      <c r="U38" s="678"/>
      <c r="V38" s="192"/>
      <c r="W38" s="192"/>
      <c r="X38" s="192"/>
      <c r="Y38" s="192"/>
      <c r="Z38" s="75"/>
      <c r="AA38" s="75"/>
      <c r="AB38" s="192"/>
      <c r="AC38" s="194"/>
      <c r="AD38" s="195"/>
      <c r="AE38" s="194"/>
      <c r="AF38" s="194"/>
      <c r="AG38" s="194"/>
    </row>
    <row r="39" spans="2:33" x14ac:dyDescent="0.25">
      <c r="B39" s="111"/>
      <c r="C39" s="111"/>
      <c r="D39" s="112"/>
      <c r="F39" s="12"/>
      <c r="G39" s="33"/>
      <c r="H39" s="11"/>
    </row>
    <row r="40" spans="2:33" x14ac:dyDescent="0.25">
      <c r="B40" s="111"/>
      <c r="C40" s="111"/>
      <c r="D40" s="112"/>
    </row>
    <row r="41" spans="2:33" x14ac:dyDescent="0.25">
      <c r="B41" s="111"/>
      <c r="C41" s="111"/>
      <c r="D41" s="112"/>
    </row>
    <row r="42" spans="2:33" x14ac:dyDescent="0.25">
      <c r="B42" s="111"/>
      <c r="C42" s="111"/>
      <c r="D42" s="112"/>
    </row>
    <row r="43" spans="2:33" x14ac:dyDescent="0.25">
      <c r="B43" s="111"/>
      <c r="C43" s="111"/>
      <c r="D43" s="112"/>
    </row>
    <row r="44" spans="2:33" x14ac:dyDescent="0.25">
      <c r="B44" s="111"/>
      <c r="C44" s="111"/>
      <c r="D44" s="112"/>
    </row>
    <row r="45" spans="2:33" x14ac:dyDescent="0.25">
      <c r="B45" s="111"/>
      <c r="C45" s="111"/>
      <c r="D45" s="112"/>
    </row>
    <row r="46" spans="2:33" x14ac:dyDescent="0.25">
      <c r="B46" s="111"/>
      <c r="C46" s="111"/>
      <c r="D46" s="112"/>
    </row>
    <row r="47" spans="2:33" x14ac:dyDescent="0.25">
      <c r="B47" s="111"/>
      <c r="C47" s="111"/>
      <c r="D47" s="112"/>
    </row>
    <row r="48" spans="2:33" x14ac:dyDescent="0.25">
      <c r="B48" s="111"/>
      <c r="C48" s="111"/>
      <c r="D48" s="112"/>
    </row>
    <row r="49" spans="2:4" x14ac:dyDescent="0.25">
      <c r="B49" s="111"/>
      <c r="C49" s="111"/>
      <c r="D49" s="112"/>
    </row>
    <row r="50" spans="2:4" x14ac:dyDescent="0.25">
      <c r="B50" s="111"/>
      <c r="C50" s="111"/>
      <c r="D50" s="112"/>
    </row>
    <row r="51" spans="2:4" x14ac:dyDescent="0.25">
      <c r="B51" s="111"/>
      <c r="C51" s="111"/>
      <c r="D51" s="112"/>
    </row>
    <row r="52" spans="2:4" x14ac:dyDescent="0.25">
      <c r="B52" s="111"/>
      <c r="C52" s="111"/>
      <c r="D52" s="112"/>
    </row>
    <row r="53" spans="2:4" x14ac:dyDescent="0.25">
      <c r="B53" s="111"/>
      <c r="C53" s="111"/>
      <c r="D53" s="112"/>
    </row>
    <row r="54" spans="2:4" x14ac:dyDescent="0.25">
      <c r="B54" s="111"/>
      <c r="C54" s="111"/>
      <c r="D54" s="112"/>
    </row>
    <row r="55" spans="2:4" x14ac:dyDescent="0.25">
      <c r="B55" s="111"/>
      <c r="C55" s="111"/>
      <c r="D55" s="112"/>
    </row>
    <row r="56" spans="2:4" x14ac:dyDescent="0.25">
      <c r="B56" s="111"/>
      <c r="C56" s="111"/>
      <c r="D56" s="112"/>
    </row>
    <row r="57" spans="2:4" x14ac:dyDescent="0.25">
      <c r="B57" s="111"/>
      <c r="C57" s="111"/>
      <c r="D57" s="112"/>
    </row>
    <row r="58" spans="2:4" x14ac:dyDescent="0.25">
      <c r="B58" s="111"/>
      <c r="C58" s="111"/>
      <c r="D58" s="112"/>
    </row>
    <row r="59" spans="2:4" x14ac:dyDescent="0.25">
      <c r="B59" s="111"/>
      <c r="C59" s="111"/>
      <c r="D59" s="112"/>
    </row>
    <row r="60" spans="2:4" x14ac:dyDescent="0.25">
      <c r="B60" s="111"/>
      <c r="C60" s="111"/>
      <c r="D60" s="112"/>
    </row>
    <row r="61" spans="2:4" x14ac:dyDescent="0.25">
      <c r="B61" s="111"/>
      <c r="C61" s="111"/>
      <c r="D61" s="112"/>
    </row>
    <row r="62" spans="2:4" x14ac:dyDescent="0.25">
      <c r="B62" s="111"/>
      <c r="C62" s="111"/>
      <c r="D62" s="112"/>
    </row>
    <row r="63" spans="2:4" x14ac:dyDescent="0.25">
      <c r="B63" s="111"/>
      <c r="C63" s="111"/>
      <c r="D63" s="112"/>
    </row>
    <row r="64" spans="2:4" x14ac:dyDescent="0.25">
      <c r="B64" s="111"/>
      <c r="C64" s="111"/>
      <c r="D64" s="112"/>
    </row>
    <row r="65" spans="2:4" x14ac:dyDescent="0.25">
      <c r="B65" s="111"/>
      <c r="C65" s="111"/>
      <c r="D65" s="112"/>
    </row>
    <row r="66" spans="2:4" x14ac:dyDescent="0.25">
      <c r="B66" s="111"/>
      <c r="C66" s="111"/>
      <c r="D66" s="112"/>
    </row>
    <row r="67" spans="2:4" x14ac:dyDescent="0.25">
      <c r="B67" s="111"/>
      <c r="C67" s="111"/>
      <c r="D67" s="112"/>
    </row>
    <row r="68" spans="2:4" x14ac:dyDescent="0.25">
      <c r="B68" s="111"/>
      <c r="C68" s="111"/>
      <c r="D68" s="112"/>
    </row>
    <row r="69" spans="2:4" x14ac:dyDescent="0.25">
      <c r="B69" s="111"/>
      <c r="C69" s="111"/>
      <c r="D69" s="112"/>
    </row>
    <row r="70" spans="2:4" x14ac:dyDescent="0.25">
      <c r="B70" s="111"/>
      <c r="C70" s="111"/>
      <c r="D70" s="112"/>
    </row>
    <row r="71" spans="2:4" x14ac:dyDescent="0.25">
      <c r="B71" s="111"/>
      <c r="C71" s="111"/>
      <c r="D71" s="112"/>
    </row>
    <row r="72" spans="2:4" x14ac:dyDescent="0.25">
      <c r="B72" s="111"/>
      <c r="C72" s="111"/>
      <c r="D72" s="112"/>
    </row>
    <row r="73" spans="2:4" x14ac:dyDescent="0.25">
      <c r="B73" s="111"/>
      <c r="C73" s="111"/>
      <c r="D73" s="112"/>
    </row>
    <row r="109" spans="1:5" x14ac:dyDescent="0.25">
      <c r="B109" s="8"/>
      <c r="C109" s="8"/>
      <c r="D109" s="62"/>
      <c r="E109" s="8"/>
    </row>
    <row r="110" spans="1:5" x14ac:dyDescent="0.25">
      <c r="A110" s="8"/>
      <c r="B110" s="8"/>
      <c r="C110" s="8"/>
      <c r="D110" s="62"/>
      <c r="E110" s="8"/>
    </row>
    <row r="111" spans="1:5" x14ac:dyDescent="0.25">
      <c r="A111" s="8"/>
      <c r="B111" s="8"/>
      <c r="C111" s="8"/>
      <c r="D111" s="62"/>
      <c r="E111" s="8"/>
    </row>
    <row r="112" spans="1:5" x14ac:dyDescent="0.25">
      <c r="A112" s="8"/>
      <c r="B112" s="8"/>
      <c r="C112" s="8"/>
      <c r="D112" s="62"/>
      <c r="E112" s="8"/>
    </row>
    <row r="113" spans="1:5" x14ac:dyDescent="0.25">
      <c r="A113" s="8"/>
      <c r="B113" s="8"/>
      <c r="C113" s="8"/>
      <c r="D113" s="62"/>
      <c r="E113" s="8"/>
    </row>
    <row r="114" spans="1:5" x14ac:dyDescent="0.25">
      <c r="A114" s="8"/>
      <c r="B114" s="8"/>
      <c r="C114" s="8"/>
      <c r="D114" s="62"/>
      <c r="E114" s="8"/>
    </row>
    <row r="115" spans="1:5" x14ac:dyDescent="0.25">
      <c r="A115" s="8"/>
      <c r="B115" s="8"/>
      <c r="C115" s="8"/>
      <c r="D115" s="62"/>
      <c r="E115" s="8"/>
    </row>
    <row r="116" spans="1:5" x14ac:dyDescent="0.25">
      <c r="A116" s="8"/>
      <c r="B116" s="8"/>
      <c r="C116" s="8"/>
      <c r="D116" s="62"/>
      <c r="E116" s="8"/>
    </row>
    <row r="117" spans="1:5" x14ac:dyDescent="0.25">
      <c r="A117" s="8"/>
      <c r="B117" s="8"/>
      <c r="C117" s="8"/>
      <c r="D117" s="62"/>
      <c r="E117" s="8"/>
    </row>
    <row r="118" spans="1:5" x14ac:dyDescent="0.25">
      <c r="A118" s="8"/>
      <c r="B118" s="8"/>
      <c r="C118" s="8"/>
      <c r="D118" s="62"/>
      <c r="E118" s="8"/>
    </row>
    <row r="119" spans="1:5" x14ac:dyDescent="0.25">
      <c r="A119" s="8"/>
      <c r="B119" s="8"/>
      <c r="C119" s="8"/>
      <c r="D119" s="62"/>
      <c r="E119" s="8"/>
    </row>
    <row r="120" spans="1:5" x14ac:dyDescent="0.25">
      <c r="A120" s="8"/>
      <c r="B120" s="8"/>
      <c r="C120" s="8"/>
      <c r="D120" s="62"/>
      <c r="E120" s="8"/>
    </row>
    <row r="121" spans="1:5" x14ac:dyDescent="0.25">
      <c r="A121" s="8"/>
      <c r="B121" s="8"/>
      <c r="C121" s="8"/>
      <c r="D121" s="62"/>
      <c r="E121" s="8"/>
    </row>
    <row r="122" spans="1:5" x14ac:dyDescent="0.25">
      <c r="A122" s="8"/>
      <c r="B122" s="8"/>
      <c r="C122" s="8"/>
      <c r="D122" s="62"/>
      <c r="E122" s="8"/>
    </row>
    <row r="123" spans="1:5" x14ac:dyDescent="0.25">
      <c r="A123" s="8"/>
      <c r="B123" s="8"/>
      <c r="C123" s="8"/>
      <c r="D123" s="62"/>
      <c r="E123" s="8"/>
    </row>
    <row r="124" spans="1:5" x14ac:dyDescent="0.25">
      <c r="A124" s="8"/>
      <c r="B124" s="8"/>
      <c r="C124" s="8"/>
      <c r="D124" s="62"/>
      <c r="E124" s="8"/>
    </row>
    <row r="125" spans="1:5" x14ac:dyDescent="0.25">
      <c r="A125" s="8"/>
      <c r="B125" s="8"/>
      <c r="C125" s="8"/>
      <c r="D125" s="62"/>
      <c r="E125" s="8"/>
    </row>
    <row r="126" spans="1:5" x14ac:dyDescent="0.25">
      <c r="A126" s="8"/>
      <c r="B126" s="8"/>
      <c r="C126" s="8"/>
      <c r="D126" s="62"/>
      <c r="E126" s="8"/>
    </row>
    <row r="127" spans="1:5" x14ac:dyDescent="0.25">
      <c r="A127" s="8"/>
      <c r="B127" s="8"/>
      <c r="C127" s="8"/>
      <c r="D127" s="62"/>
      <c r="E127" s="8"/>
    </row>
    <row r="128" spans="1:5" x14ac:dyDescent="0.25">
      <c r="A128" s="8"/>
      <c r="B128" s="8"/>
      <c r="C128" s="8"/>
      <c r="D128" s="62"/>
      <c r="E128" s="8"/>
    </row>
    <row r="129" spans="1:5" x14ac:dyDescent="0.25">
      <c r="A129" s="8"/>
      <c r="B129" s="8"/>
      <c r="C129" s="8"/>
      <c r="D129" s="62"/>
      <c r="E129" s="8"/>
    </row>
    <row r="130" spans="1:5" x14ac:dyDescent="0.25">
      <c r="A130" s="8"/>
      <c r="B130" s="8"/>
      <c r="C130" s="8"/>
      <c r="D130" s="62"/>
      <c r="E130" s="8"/>
    </row>
    <row r="131" spans="1:5" x14ac:dyDescent="0.25">
      <c r="A131" s="8"/>
      <c r="B131" s="8"/>
      <c r="C131" s="8"/>
      <c r="D131" s="62"/>
      <c r="E131" s="8"/>
    </row>
    <row r="132" spans="1:5" x14ac:dyDescent="0.25">
      <c r="A132" s="8"/>
      <c r="B132" s="8"/>
      <c r="C132" s="8"/>
      <c r="D132" s="62"/>
      <c r="E132" s="8"/>
    </row>
    <row r="133" spans="1:5" x14ac:dyDescent="0.25">
      <c r="A133" s="8"/>
      <c r="B133" s="8"/>
      <c r="C133" s="8"/>
      <c r="D133" s="62"/>
      <c r="E133" s="8"/>
    </row>
    <row r="134" spans="1:5" x14ac:dyDescent="0.25">
      <c r="A134" s="8"/>
      <c r="B134" s="8"/>
      <c r="C134" s="8"/>
      <c r="D134" s="62"/>
      <c r="E134" s="8"/>
    </row>
    <row r="135" spans="1:5" x14ac:dyDescent="0.25">
      <c r="A135" s="8"/>
      <c r="B135" s="8"/>
      <c r="C135" s="8"/>
      <c r="D135" s="62"/>
      <c r="E135" s="8"/>
    </row>
    <row r="136" spans="1:5" x14ac:dyDescent="0.25">
      <c r="A136" s="8"/>
      <c r="B136" s="8"/>
      <c r="C136" s="8"/>
      <c r="D136" s="62"/>
      <c r="E136" s="8"/>
    </row>
    <row r="137" spans="1:5" x14ac:dyDescent="0.25">
      <c r="A137" s="8"/>
      <c r="B137" s="8"/>
      <c r="C137" s="8"/>
      <c r="D137" s="62"/>
      <c r="E137" s="8"/>
    </row>
    <row r="138" spans="1:5" x14ac:dyDescent="0.25">
      <c r="A138" s="8"/>
      <c r="B138" s="8"/>
      <c r="C138" s="8"/>
      <c r="D138" s="62"/>
      <c r="E138" s="8"/>
    </row>
    <row r="139" spans="1:5" x14ac:dyDescent="0.25">
      <c r="A139" s="8"/>
      <c r="B139" s="8"/>
      <c r="C139" s="8"/>
      <c r="D139" s="62"/>
      <c r="E139" s="8"/>
    </row>
    <row r="140" spans="1:5" x14ac:dyDescent="0.25">
      <c r="A140" s="8"/>
      <c r="B140" s="8"/>
      <c r="C140" s="8"/>
      <c r="D140" s="62"/>
      <c r="E140" s="8"/>
    </row>
    <row r="141" spans="1:5" x14ac:dyDescent="0.25">
      <c r="A141" s="8"/>
      <c r="B141" s="8"/>
      <c r="C141" s="8"/>
      <c r="D141" s="62"/>
      <c r="E141" s="8"/>
    </row>
    <row r="142" spans="1:5" x14ac:dyDescent="0.25">
      <c r="A142" s="8"/>
      <c r="B142" s="8"/>
      <c r="C142" s="8"/>
      <c r="D142" s="62"/>
      <c r="E142" s="8"/>
    </row>
    <row r="143" spans="1:5" x14ac:dyDescent="0.25">
      <c r="A143" s="8"/>
      <c r="B143" s="8"/>
      <c r="C143" s="8"/>
      <c r="D143" s="62"/>
      <c r="E143" s="8"/>
    </row>
    <row r="144" spans="1:5" x14ac:dyDescent="0.25">
      <c r="A144" s="8"/>
      <c r="B144" s="8"/>
      <c r="C144" s="8"/>
      <c r="D144" s="62"/>
      <c r="E144" s="8"/>
    </row>
    <row r="145" spans="1:5" x14ac:dyDescent="0.25">
      <c r="A145" s="8"/>
      <c r="B145" s="8"/>
      <c r="C145" s="8"/>
      <c r="D145" s="62"/>
      <c r="E145" s="8"/>
    </row>
    <row r="146" spans="1:5" x14ac:dyDescent="0.25">
      <c r="A146" s="8"/>
      <c r="B146" s="8"/>
      <c r="C146" s="8"/>
      <c r="D146" s="62"/>
      <c r="E146" s="8"/>
    </row>
    <row r="147" spans="1:5" x14ac:dyDescent="0.25">
      <c r="A147" s="8"/>
      <c r="B147" s="8"/>
      <c r="C147" s="8"/>
      <c r="D147" s="62"/>
      <c r="E147" s="8"/>
    </row>
    <row r="148" spans="1:5" x14ac:dyDescent="0.25">
      <c r="A148" s="8"/>
      <c r="B148" s="8"/>
      <c r="C148" s="8"/>
      <c r="D148" s="62"/>
      <c r="E148" s="8"/>
    </row>
    <row r="149" spans="1:5" x14ac:dyDescent="0.25">
      <c r="A149" s="8"/>
      <c r="B149" s="8"/>
      <c r="C149" s="8"/>
      <c r="D149" s="62"/>
      <c r="E149" s="8"/>
    </row>
    <row r="150" spans="1:5" x14ac:dyDescent="0.25">
      <c r="A150" s="8"/>
      <c r="B150" s="8"/>
      <c r="C150" s="8"/>
      <c r="D150" s="62"/>
      <c r="E150" s="8"/>
    </row>
    <row r="151" spans="1:5" x14ac:dyDescent="0.25">
      <c r="A151" s="8"/>
      <c r="B151" s="8"/>
      <c r="C151" s="8"/>
      <c r="D151" s="62"/>
      <c r="E151" s="8"/>
    </row>
    <row r="152" spans="1:5" x14ac:dyDescent="0.25">
      <c r="A152" s="8"/>
      <c r="B152" s="8"/>
      <c r="C152" s="8"/>
      <c r="D152" s="62"/>
      <c r="E152" s="8"/>
    </row>
    <row r="153" spans="1:5" x14ac:dyDescent="0.25">
      <c r="A153" s="8"/>
      <c r="B153" s="8"/>
      <c r="C153" s="8"/>
      <c r="D153" s="62"/>
      <c r="E153" s="8"/>
    </row>
    <row r="154" spans="1:5" x14ac:dyDescent="0.25">
      <c r="A154" s="8"/>
      <c r="B154" s="8"/>
      <c r="C154" s="8"/>
      <c r="D154" s="62"/>
      <c r="E154" s="8"/>
    </row>
    <row r="155" spans="1:5" x14ac:dyDescent="0.25">
      <c r="A155" s="8"/>
      <c r="B155" s="8"/>
      <c r="C155" s="8"/>
      <c r="D155" s="62"/>
      <c r="E155" s="8"/>
    </row>
    <row r="156" spans="1:5" x14ac:dyDescent="0.25">
      <c r="A156" s="8"/>
      <c r="B156" s="8"/>
      <c r="C156" s="8"/>
      <c r="D156" s="62"/>
      <c r="E156" s="8"/>
    </row>
    <row r="157" spans="1:5" x14ac:dyDescent="0.25">
      <c r="A157" s="8"/>
      <c r="B157" s="8"/>
      <c r="C157" s="8"/>
      <c r="D157" s="62"/>
      <c r="E157" s="8"/>
    </row>
    <row r="158" spans="1:5" x14ac:dyDescent="0.25">
      <c r="A158" s="8"/>
      <c r="B158" s="8"/>
      <c r="C158" s="8"/>
      <c r="D158" s="62"/>
      <c r="E158" s="8"/>
    </row>
    <row r="159" spans="1:5" x14ac:dyDescent="0.25">
      <c r="A159" s="8"/>
      <c r="B159" s="8"/>
      <c r="C159" s="8"/>
      <c r="D159" s="62"/>
      <c r="E159" s="8"/>
    </row>
    <row r="160" spans="1:5" x14ac:dyDescent="0.25">
      <c r="A160" s="8"/>
      <c r="B160" s="8"/>
      <c r="C160" s="8"/>
      <c r="D160" s="62"/>
      <c r="E160" s="8"/>
    </row>
    <row r="161" spans="1:5" x14ac:dyDescent="0.25">
      <c r="A161" s="8"/>
      <c r="B161" s="8"/>
      <c r="C161" s="8"/>
      <c r="D161" s="62"/>
      <c r="E161" s="8"/>
    </row>
    <row r="162" spans="1:5" x14ac:dyDescent="0.25">
      <c r="A162" s="8"/>
      <c r="B162" s="8"/>
      <c r="C162" s="8"/>
      <c r="D162" s="62"/>
      <c r="E162" s="8"/>
    </row>
    <row r="163" spans="1:5" x14ac:dyDescent="0.25">
      <c r="A163" s="8"/>
      <c r="B163" s="8"/>
      <c r="C163" s="8"/>
      <c r="D163" s="62"/>
      <c r="E163" s="8"/>
    </row>
    <row r="164" spans="1:5" x14ac:dyDescent="0.25">
      <c r="A164" s="8"/>
      <c r="B164" s="8"/>
      <c r="C164" s="8"/>
      <c r="D164" s="62"/>
      <c r="E164" s="8"/>
    </row>
    <row r="165" spans="1:5" x14ac:dyDescent="0.25">
      <c r="A165" s="8"/>
      <c r="B165" s="8"/>
      <c r="C165" s="8"/>
      <c r="D165" s="62"/>
      <c r="E165" s="8"/>
    </row>
    <row r="166" spans="1:5" x14ac:dyDescent="0.25">
      <c r="A166" s="8"/>
      <c r="B166" s="8"/>
      <c r="C166" s="8"/>
      <c r="D166" s="62"/>
      <c r="E166" s="8"/>
    </row>
    <row r="167" spans="1:5" x14ac:dyDescent="0.25">
      <c r="A167" s="8"/>
      <c r="B167" s="8"/>
      <c r="C167" s="8"/>
      <c r="D167" s="62"/>
      <c r="E167" s="8"/>
    </row>
    <row r="168" spans="1:5" x14ac:dyDescent="0.25">
      <c r="A168" s="8"/>
      <c r="B168" s="8"/>
      <c r="C168" s="8"/>
      <c r="D168" s="62"/>
      <c r="E168" s="8"/>
    </row>
    <row r="169" spans="1:5" x14ac:dyDescent="0.25">
      <c r="A169" s="8"/>
      <c r="B169" s="8"/>
      <c r="C169" s="8"/>
      <c r="D169" s="62"/>
      <c r="E169" s="8"/>
    </row>
    <row r="170" spans="1:5" x14ac:dyDescent="0.25">
      <c r="A170" s="8"/>
      <c r="B170" s="8"/>
      <c r="C170" s="8"/>
      <c r="D170" s="62"/>
      <c r="E170" s="8"/>
    </row>
    <row r="171" spans="1:5" x14ac:dyDescent="0.25">
      <c r="A171" s="8"/>
      <c r="B171" s="8"/>
      <c r="C171" s="8"/>
      <c r="D171" s="62"/>
      <c r="E171" s="8"/>
    </row>
    <row r="172" spans="1:5" x14ac:dyDescent="0.25">
      <c r="A172" s="8"/>
      <c r="B172" s="8"/>
      <c r="C172" s="8"/>
      <c r="D172" s="62"/>
      <c r="E172" s="8"/>
    </row>
    <row r="173" spans="1:5" x14ac:dyDescent="0.25">
      <c r="A173" s="8"/>
      <c r="B173" s="8"/>
      <c r="C173" s="8"/>
      <c r="D173" s="62"/>
      <c r="E173" s="8"/>
    </row>
    <row r="174" spans="1:5" x14ac:dyDescent="0.25">
      <c r="A174" s="8"/>
      <c r="B174" s="8"/>
      <c r="C174" s="8"/>
      <c r="D174" s="62"/>
      <c r="E174" s="8"/>
    </row>
    <row r="175" spans="1:5" x14ac:dyDescent="0.25">
      <c r="A175" s="8"/>
      <c r="B175" s="8"/>
      <c r="C175" s="8"/>
      <c r="D175" s="62"/>
      <c r="E175" s="8"/>
    </row>
    <row r="176" spans="1:5" x14ac:dyDescent="0.25">
      <c r="A176" s="8"/>
      <c r="B176" s="8"/>
      <c r="C176" s="8"/>
      <c r="D176" s="62"/>
      <c r="E176" s="8"/>
    </row>
    <row r="177" spans="1:5" x14ac:dyDescent="0.25">
      <c r="A177" s="8"/>
      <c r="B177" s="8"/>
      <c r="C177" s="8"/>
      <c r="D177" s="62"/>
      <c r="E177" s="8"/>
    </row>
    <row r="178" spans="1:5" x14ac:dyDescent="0.25">
      <c r="A178" s="8"/>
      <c r="B178" s="8"/>
      <c r="C178" s="8"/>
      <c r="D178" s="62"/>
      <c r="E178" s="8"/>
    </row>
    <row r="179" spans="1:5" x14ac:dyDescent="0.25">
      <c r="A179" s="8"/>
      <c r="B179" s="8"/>
      <c r="C179" s="8"/>
      <c r="D179" s="62"/>
      <c r="E179" s="8"/>
    </row>
    <row r="180" spans="1:5" x14ac:dyDescent="0.25">
      <c r="A180" s="8"/>
      <c r="B180" s="8"/>
      <c r="C180" s="8"/>
      <c r="D180" s="62"/>
      <c r="E180" s="8"/>
    </row>
    <row r="181" spans="1:5" x14ac:dyDescent="0.25">
      <c r="A181" s="8"/>
      <c r="B181" s="8"/>
      <c r="C181" s="8"/>
      <c r="D181" s="62"/>
      <c r="E181" s="8"/>
    </row>
    <row r="182" spans="1:5" x14ac:dyDescent="0.25">
      <c r="A182" s="8"/>
      <c r="B182" s="8"/>
      <c r="C182" s="8"/>
      <c r="D182" s="62"/>
      <c r="E182" s="8"/>
    </row>
    <row r="183" spans="1:5" x14ac:dyDescent="0.25">
      <c r="A183" s="8"/>
      <c r="B183" s="8"/>
      <c r="C183" s="8"/>
      <c r="D183" s="62"/>
      <c r="E183" s="8"/>
    </row>
    <row r="184" spans="1:5" x14ac:dyDescent="0.25">
      <c r="A184" s="8"/>
      <c r="B184" s="8"/>
      <c r="C184" s="8"/>
      <c r="D184" s="62"/>
      <c r="E184" s="8"/>
    </row>
    <row r="185" spans="1:5" x14ac:dyDescent="0.25">
      <c r="A185" s="8"/>
      <c r="B185" s="8"/>
      <c r="C185" s="8"/>
      <c r="D185" s="62"/>
      <c r="E185" s="8"/>
    </row>
    <row r="186" spans="1:5" x14ac:dyDescent="0.25">
      <c r="A186" s="8"/>
      <c r="B186" s="8"/>
      <c r="C186" s="8"/>
      <c r="D186" s="62"/>
      <c r="E186" s="8"/>
    </row>
    <row r="187" spans="1:5" x14ac:dyDescent="0.25">
      <c r="A187" s="8"/>
      <c r="B187" s="8"/>
      <c r="C187" s="8"/>
      <c r="D187" s="62"/>
      <c r="E187" s="8"/>
    </row>
    <row r="188" spans="1:5" x14ac:dyDescent="0.25">
      <c r="A188" s="8"/>
      <c r="B188" s="8"/>
      <c r="C188" s="8"/>
      <c r="D188" s="62"/>
      <c r="E188" s="8"/>
    </row>
    <row r="189" spans="1:5" x14ac:dyDescent="0.25">
      <c r="A189" s="8"/>
      <c r="B189" s="8"/>
      <c r="C189" s="8"/>
      <c r="D189" s="62"/>
      <c r="E189" s="8"/>
    </row>
    <row r="190" spans="1:5" x14ac:dyDescent="0.25">
      <c r="A190" s="8"/>
      <c r="B190" s="8"/>
      <c r="C190" s="8"/>
      <c r="D190" s="62"/>
      <c r="E190" s="8"/>
    </row>
    <row r="191" spans="1:5" x14ac:dyDescent="0.25">
      <c r="A191" s="8"/>
      <c r="B191" s="8"/>
      <c r="C191" s="8"/>
      <c r="D191" s="62"/>
      <c r="E191" s="8"/>
    </row>
    <row r="192" spans="1:5" x14ac:dyDescent="0.25">
      <c r="A192" s="8"/>
      <c r="B192" s="8"/>
      <c r="C192" s="8"/>
      <c r="D192" s="62"/>
      <c r="E192" s="8"/>
    </row>
    <row r="193" spans="1:5" x14ac:dyDescent="0.25">
      <c r="A193" s="8"/>
      <c r="B193" s="8"/>
      <c r="C193" s="8"/>
      <c r="D193" s="62"/>
      <c r="E193" s="8"/>
    </row>
    <row r="194" spans="1:5" x14ac:dyDescent="0.25">
      <c r="A194" s="8"/>
      <c r="B194" s="8"/>
      <c r="C194" s="8"/>
      <c r="D194" s="62"/>
      <c r="E194" s="8"/>
    </row>
    <row r="195" spans="1:5" x14ac:dyDescent="0.25">
      <c r="A195" s="8"/>
      <c r="B195" s="8"/>
      <c r="C195" s="8"/>
      <c r="D195" s="62"/>
      <c r="E195" s="8"/>
    </row>
    <row r="196" spans="1:5" x14ac:dyDescent="0.25">
      <c r="A196" s="8"/>
      <c r="B196" s="8"/>
      <c r="C196" s="8"/>
      <c r="D196" s="62"/>
      <c r="E196" s="8"/>
    </row>
    <row r="197" spans="1:5" x14ac:dyDescent="0.25">
      <c r="A197" s="8"/>
      <c r="B197" s="8"/>
      <c r="C197" s="8"/>
      <c r="D197" s="62"/>
      <c r="E197" s="8"/>
    </row>
    <row r="198" spans="1:5" x14ac:dyDescent="0.25">
      <c r="A198" s="8"/>
      <c r="B198" s="8"/>
      <c r="C198" s="8"/>
      <c r="D198" s="62"/>
      <c r="E198" s="8"/>
    </row>
    <row r="199" spans="1:5" x14ac:dyDescent="0.25">
      <c r="A199" s="8"/>
      <c r="B199" s="8"/>
      <c r="C199" s="8"/>
      <c r="D199" s="62"/>
      <c r="E199" s="8"/>
    </row>
    <row r="200" spans="1:5" x14ac:dyDescent="0.25">
      <c r="A200" s="8"/>
      <c r="B200" s="8"/>
      <c r="C200" s="8"/>
      <c r="D200" s="62"/>
      <c r="E200" s="8"/>
    </row>
    <row r="201" spans="1:5" x14ac:dyDescent="0.25">
      <c r="A201" s="8"/>
      <c r="B201" s="8"/>
      <c r="C201" s="8"/>
      <c r="D201" s="62"/>
      <c r="E201" s="8"/>
    </row>
    <row r="202" spans="1:5" x14ac:dyDescent="0.25">
      <c r="A202" s="8"/>
      <c r="B202" s="8"/>
      <c r="C202" s="8"/>
      <c r="D202" s="62"/>
      <c r="E202" s="8"/>
    </row>
    <row r="203" spans="1:5" x14ac:dyDescent="0.25">
      <c r="A203" s="8"/>
      <c r="B203" s="8"/>
      <c r="C203" s="8"/>
      <c r="D203" s="62"/>
      <c r="E203" s="8"/>
    </row>
    <row r="204" spans="1:5" x14ac:dyDescent="0.25">
      <c r="A204" s="8"/>
      <c r="B204" s="8"/>
      <c r="C204" s="8"/>
      <c r="D204" s="62"/>
      <c r="E204" s="8"/>
    </row>
    <row r="205" spans="1:5" x14ac:dyDescent="0.25">
      <c r="A205" s="8"/>
      <c r="B205" s="8"/>
      <c r="C205" s="8"/>
      <c r="D205" s="62"/>
      <c r="E205" s="8"/>
    </row>
    <row r="206" spans="1:5" x14ac:dyDescent="0.25">
      <c r="A206" s="8"/>
      <c r="B206" s="8"/>
      <c r="C206" s="8"/>
      <c r="D206" s="62"/>
      <c r="E206" s="8"/>
    </row>
    <row r="207" spans="1:5" x14ac:dyDescent="0.25">
      <c r="A207" s="8"/>
      <c r="B207" s="8"/>
      <c r="C207" s="8"/>
      <c r="D207" s="62"/>
      <c r="E207" s="8"/>
    </row>
    <row r="208" spans="1:5" x14ac:dyDescent="0.25">
      <c r="A208" s="8"/>
      <c r="B208" s="8"/>
      <c r="C208" s="8"/>
      <c r="D208" s="62"/>
      <c r="E208" s="8"/>
    </row>
    <row r="209" spans="1:5" x14ac:dyDescent="0.25">
      <c r="A209" s="8"/>
      <c r="B209" s="8"/>
      <c r="C209" s="8"/>
      <c r="D209" s="62"/>
      <c r="E209" s="8"/>
    </row>
    <row r="210" spans="1:5" x14ac:dyDescent="0.25">
      <c r="A210" s="8"/>
      <c r="B210" s="8"/>
      <c r="C210" s="8"/>
      <c r="D210" s="62"/>
      <c r="E210" s="8"/>
    </row>
    <row r="211" spans="1:5" x14ac:dyDescent="0.25">
      <c r="A211" s="8"/>
      <c r="B211" s="8"/>
      <c r="C211" s="8"/>
      <c r="D211" s="62"/>
      <c r="E211" s="8"/>
    </row>
    <row r="212" spans="1:5" x14ac:dyDescent="0.25">
      <c r="A212" s="8"/>
      <c r="B212" s="8"/>
      <c r="C212" s="8"/>
      <c r="D212" s="62"/>
      <c r="E212" s="8"/>
    </row>
    <row r="213" spans="1:5" x14ac:dyDescent="0.25">
      <c r="A213" s="8"/>
      <c r="B213" s="8"/>
      <c r="C213" s="8"/>
      <c r="D213" s="62"/>
      <c r="E213" s="8"/>
    </row>
    <row r="214" spans="1:5" x14ac:dyDescent="0.25">
      <c r="A214" s="8"/>
      <c r="B214" s="8"/>
      <c r="C214" s="8"/>
      <c r="D214" s="62"/>
      <c r="E214" s="8"/>
    </row>
    <row r="215" spans="1:5" x14ac:dyDescent="0.25">
      <c r="A215" s="8"/>
      <c r="B215" s="8"/>
      <c r="C215" s="8"/>
      <c r="D215" s="62"/>
      <c r="E215" s="8"/>
    </row>
    <row r="216" spans="1:5" x14ac:dyDescent="0.25">
      <c r="A216" s="8"/>
      <c r="B216" s="8"/>
      <c r="C216" s="8"/>
      <c r="D216" s="62"/>
      <c r="E216" s="8"/>
    </row>
    <row r="217" spans="1:5" x14ac:dyDescent="0.25">
      <c r="A217" s="8"/>
      <c r="B217" s="8"/>
      <c r="C217" s="8"/>
      <c r="D217" s="62"/>
      <c r="E217" s="8"/>
    </row>
    <row r="218" spans="1:5" x14ac:dyDescent="0.25">
      <c r="A218" s="8"/>
      <c r="B218" s="8"/>
      <c r="C218" s="8"/>
      <c r="D218" s="62"/>
      <c r="E218" s="8"/>
    </row>
    <row r="219" spans="1:5" x14ac:dyDescent="0.25">
      <c r="A219" s="8"/>
      <c r="B219" s="8"/>
      <c r="C219" s="8"/>
      <c r="D219" s="62"/>
      <c r="E219" s="8"/>
    </row>
    <row r="220" spans="1:5" x14ac:dyDescent="0.25">
      <c r="A220" s="8"/>
      <c r="B220" s="8"/>
      <c r="C220" s="8"/>
      <c r="D220" s="62"/>
      <c r="E220" s="8"/>
    </row>
    <row r="221" spans="1:5" x14ac:dyDescent="0.25">
      <c r="A221" s="8"/>
      <c r="B221" s="8"/>
      <c r="C221" s="8"/>
      <c r="D221" s="62"/>
      <c r="E221" s="8"/>
    </row>
    <row r="222" spans="1:5" x14ac:dyDescent="0.25">
      <c r="A222" s="8"/>
      <c r="B222" s="8"/>
      <c r="C222" s="8"/>
      <c r="D222" s="62"/>
      <c r="E222" s="8"/>
    </row>
    <row r="223" spans="1:5" x14ac:dyDescent="0.25">
      <c r="A223" s="8"/>
      <c r="B223" s="8"/>
      <c r="C223" s="8"/>
      <c r="D223" s="62"/>
      <c r="E223" s="8"/>
    </row>
    <row r="224" spans="1:5" x14ac:dyDescent="0.25">
      <c r="A224" s="8"/>
      <c r="B224" s="8"/>
      <c r="C224" s="8"/>
      <c r="D224" s="62"/>
      <c r="E224" s="8"/>
    </row>
    <row r="225" spans="1:5" x14ac:dyDescent="0.25">
      <c r="A225" s="8"/>
      <c r="B225" s="8"/>
      <c r="C225" s="8"/>
      <c r="D225" s="62"/>
      <c r="E225" s="8"/>
    </row>
    <row r="226" spans="1:5" x14ac:dyDescent="0.25">
      <c r="A226" s="8"/>
      <c r="B226" s="8"/>
      <c r="C226" s="8"/>
      <c r="D226" s="62"/>
      <c r="E226" s="8"/>
    </row>
    <row r="227" spans="1:5" x14ac:dyDescent="0.25">
      <c r="A227" s="8"/>
      <c r="B227" s="8"/>
      <c r="C227" s="8"/>
      <c r="D227" s="62"/>
      <c r="E227" s="8"/>
    </row>
    <row r="228" spans="1:5" x14ac:dyDescent="0.25">
      <c r="A228" s="8"/>
      <c r="B228" s="8"/>
      <c r="C228" s="8"/>
      <c r="D228" s="62"/>
      <c r="E228" s="8"/>
    </row>
    <row r="229" spans="1:5" x14ac:dyDescent="0.25">
      <c r="A229" s="8"/>
      <c r="B229" s="8"/>
      <c r="C229" s="8"/>
      <c r="D229" s="62"/>
      <c r="E229" s="8"/>
    </row>
    <row r="230" spans="1:5" x14ac:dyDescent="0.25">
      <c r="A230" s="8"/>
      <c r="B230" s="8"/>
      <c r="C230" s="8"/>
      <c r="D230" s="62"/>
      <c r="E230" s="8"/>
    </row>
    <row r="231" spans="1:5" x14ac:dyDescent="0.25">
      <c r="A231" s="8"/>
      <c r="B231" s="8"/>
      <c r="C231" s="8"/>
      <c r="D231" s="62"/>
      <c r="E231" s="8"/>
    </row>
    <row r="232" spans="1:5" x14ac:dyDescent="0.25">
      <c r="A232" s="8"/>
      <c r="B232" s="8"/>
      <c r="C232" s="8"/>
      <c r="D232" s="62"/>
      <c r="E232" s="8"/>
    </row>
    <row r="233" spans="1:5" x14ac:dyDescent="0.25">
      <c r="A233" s="8"/>
      <c r="B233" s="8"/>
      <c r="C233" s="8"/>
      <c r="D233" s="62"/>
      <c r="E233" s="8"/>
    </row>
    <row r="234" spans="1:5" x14ac:dyDescent="0.25">
      <c r="A234" s="8"/>
      <c r="B234" s="8"/>
      <c r="C234" s="8"/>
      <c r="D234" s="62"/>
      <c r="E234" s="8"/>
    </row>
    <row r="235" spans="1:5" x14ac:dyDescent="0.25">
      <c r="A235" s="8"/>
      <c r="B235" s="8"/>
      <c r="C235" s="8"/>
      <c r="D235" s="62"/>
      <c r="E235" s="8"/>
    </row>
    <row r="236" spans="1:5" x14ac:dyDescent="0.25">
      <c r="A236" s="8"/>
      <c r="B236" s="8"/>
      <c r="C236" s="8"/>
      <c r="D236" s="62"/>
      <c r="E236" s="8"/>
    </row>
    <row r="237" spans="1:5" x14ac:dyDescent="0.25">
      <c r="A237" s="8"/>
      <c r="B237" s="8"/>
      <c r="C237" s="8"/>
      <c r="D237" s="62"/>
      <c r="E237" s="8"/>
    </row>
    <row r="238" spans="1:5" x14ac:dyDescent="0.25">
      <c r="A238" s="8"/>
      <c r="B238" s="8"/>
      <c r="C238" s="8"/>
      <c r="D238" s="62"/>
      <c r="E238" s="8"/>
    </row>
    <row r="239" spans="1:5" x14ac:dyDescent="0.25">
      <c r="A239" s="8"/>
      <c r="B239" s="8"/>
      <c r="C239" s="8"/>
      <c r="D239" s="62"/>
      <c r="E239" s="8"/>
    </row>
    <row r="240" spans="1:5" x14ac:dyDescent="0.25">
      <c r="A240" s="8"/>
      <c r="B240" s="8"/>
      <c r="C240" s="8"/>
      <c r="D240" s="62"/>
      <c r="E240" s="8"/>
    </row>
    <row r="241" spans="1:5" x14ac:dyDescent="0.25">
      <c r="A241" s="8"/>
      <c r="B241" s="8"/>
      <c r="C241" s="8"/>
      <c r="D241" s="62"/>
      <c r="E241" s="8"/>
    </row>
    <row r="242" spans="1:5" x14ac:dyDescent="0.25">
      <c r="A242" s="8"/>
      <c r="B242" s="8"/>
      <c r="C242" s="8"/>
      <c r="D242" s="62"/>
      <c r="E242" s="8"/>
    </row>
    <row r="243" spans="1:5" x14ac:dyDescent="0.25">
      <c r="A243" s="8"/>
      <c r="B243" s="8"/>
      <c r="C243" s="8"/>
      <c r="D243" s="62"/>
      <c r="E243" s="8"/>
    </row>
    <row r="244" spans="1:5" x14ac:dyDescent="0.25">
      <c r="A244" s="8"/>
      <c r="B244" s="8"/>
      <c r="C244" s="8"/>
      <c r="D244" s="62"/>
      <c r="E244" s="8"/>
    </row>
    <row r="245" spans="1:5" x14ac:dyDescent="0.25">
      <c r="A245" s="8"/>
      <c r="B245" s="8"/>
      <c r="C245" s="8"/>
      <c r="D245" s="62"/>
      <c r="E245" s="8"/>
    </row>
    <row r="246" spans="1:5" x14ac:dyDescent="0.25">
      <c r="A246" s="8"/>
      <c r="B246" s="8"/>
      <c r="C246" s="8"/>
      <c r="D246" s="62"/>
      <c r="E246" s="8"/>
    </row>
    <row r="247" spans="1:5" x14ac:dyDescent="0.25">
      <c r="A247" s="8"/>
      <c r="B247" s="8"/>
      <c r="C247" s="8"/>
      <c r="D247" s="62"/>
      <c r="E247" s="8"/>
    </row>
    <row r="248" spans="1:5" x14ac:dyDescent="0.25">
      <c r="A248" s="8"/>
      <c r="B248" s="8"/>
      <c r="C248" s="8"/>
      <c r="D248" s="62"/>
      <c r="E248" s="8"/>
    </row>
    <row r="249" spans="1:5" x14ac:dyDescent="0.25">
      <c r="A249" s="8"/>
      <c r="B249" s="8"/>
      <c r="C249" s="8"/>
      <c r="D249" s="62"/>
      <c r="E249" s="8"/>
    </row>
    <row r="250" spans="1:5" x14ac:dyDescent="0.25">
      <c r="A250" s="8"/>
      <c r="B250" s="8"/>
      <c r="C250" s="8"/>
      <c r="D250" s="62"/>
      <c r="E250" s="8"/>
    </row>
    <row r="251" spans="1:5" x14ac:dyDescent="0.25">
      <c r="A251" s="8"/>
      <c r="B251" s="8"/>
      <c r="C251" s="8"/>
      <c r="D251" s="62"/>
      <c r="E251" s="8"/>
    </row>
    <row r="252" spans="1:5" x14ac:dyDescent="0.25">
      <c r="A252" s="8"/>
      <c r="B252" s="8"/>
      <c r="C252" s="8"/>
      <c r="D252" s="62"/>
      <c r="E252" s="8"/>
    </row>
    <row r="253" spans="1:5" x14ac:dyDescent="0.25">
      <c r="A253" s="8"/>
      <c r="B253" s="8"/>
      <c r="C253" s="8"/>
      <c r="D253" s="62"/>
      <c r="E253" s="8"/>
    </row>
    <row r="254" spans="1:5" x14ac:dyDescent="0.25">
      <c r="A254" s="8"/>
      <c r="B254" s="8"/>
      <c r="C254" s="8"/>
      <c r="D254" s="62"/>
      <c r="E254" s="8"/>
    </row>
    <row r="255" spans="1:5" x14ac:dyDescent="0.25">
      <c r="A255" s="8"/>
      <c r="B255" s="8"/>
      <c r="C255" s="8"/>
      <c r="D255" s="62"/>
      <c r="E255" s="8"/>
    </row>
    <row r="256" spans="1:5" x14ac:dyDescent="0.25">
      <c r="A256" s="8"/>
      <c r="B256" s="8"/>
      <c r="C256" s="8"/>
      <c r="D256" s="62"/>
      <c r="E256" s="8"/>
    </row>
    <row r="257" spans="1:5" x14ac:dyDescent="0.25">
      <c r="A257" s="8"/>
      <c r="B257" s="8"/>
      <c r="C257" s="8"/>
      <c r="D257" s="62"/>
      <c r="E257" s="8"/>
    </row>
    <row r="258" spans="1:5" x14ac:dyDescent="0.25">
      <c r="A258" s="8"/>
      <c r="B258" s="8"/>
      <c r="C258" s="8"/>
      <c r="D258" s="62"/>
      <c r="E258" s="8"/>
    </row>
    <row r="259" spans="1:5" x14ac:dyDescent="0.25">
      <c r="A259" s="8"/>
      <c r="B259" s="8"/>
      <c r="C259" s="8"/>
      <c r="D259" s="62"/>
      <c r="E259" s="8"/>
    </row>
    <row r="260" spans="1:5" x14ac:dyDescent="0.25">
      <c r="A260" s="8"/>
      <c r="B260" s="8"/>
      <c r="C260" s="8"/>
      <c r="D260" s="62"/>
      <c r="E260" s="8"/>
    </row>
    <row r="261" spans="1:5" x14ac:dyDescent="0.25">
      <c r="A261" s="8"/>
      <c r="B261" s="8"/>
      <c r="C261" s="8"/>
      <c r="D261" s="62"/>
      <c r="E261" s="8"/>
    </row>
    <row r="262" spans="1:5" x14ac:dyDescent="0.25">
      <c r="A262" s="8"/>
      <c r="B262" s="8"/>
      <c r="C262" s="8"/>
      <c r="D262" s="62"/>
      <c r="E262" s="8"/>
    </row>
    <row r="263" spans="1:5" x14ac:dyDescent="0.25">
      <c r="A263" s="8"/>
      <c r="B263" s="8"/>
      <c r="C263" s="8"/>
      <c r="D263" s="62"/>
      <c r="E263" s="8"/>
    </row>
    <row r="264" spans="1:5" x14ac:dyDescent="0.25">
      <c r="A264" s="8"/>
      <c r="B264" s="8"/>
      <c r="C264" s="8"/>
      <c r="D264" s="62"/>
      <c r="E264" s="8"/>
    </row>
    <row r="265" spans="1:5" x14ac:dyDescent="0.25">
      <c r="A265" s="8"/>
      <c r="B265" s="8"/>
      <c r="C265" s="8"/>
      <c r="D265" s="62"/>
      <c r="E265" s="8"/>
    </row>
    <row r="266" spans="1:5" x14ac:dyDescent="0.25">
      <c r="A266" s="8"/>
      <c r="B266" s="8"/>
      <c r="C266" s="8"/>
      <c r="D266" s="62"/>
      <c r="E266" s="8"/>
    </row>
    <row r="267" spans="1:5" x14ac:dyDescent="0.25">
      <c r="A267" s="8"/>
      <c r="B267" s="8"/>
      <c r="C267" s="8"/>
      <c r="D267" s="62"/>
      <c r="E267" s="8"/>
    </row>
    <row r="268" spans="1:5" x14ac:dyDescent="0.25">
      <c r="A268" s="8"/>
      <c r="B268" s="8"/>
      <c r="C268" s="8"/>
      <c r="D268" s="62"/>
      <c r="E268" s="8"/>
    </row>
    <row r="269" spans="1:5" x14ac:dyDescent="0.25">
      <c r="A269" s="8"/>
      <c r="B269" s="8"/>
      <c r="C269" s="8"/>
      <c r="D269" s="62"/>
      <c r="E269" s="8"/>
    </row>
    <row r="270" spans="1:5" x14ac:dyDescent="0.25">
      <c r="A270" s="8"/>
      <c r="B270" s="8"/>
      <c r="C270" s="8"/>
      <c r="D270" s="62"/>
      <c r="E270" s="8"/>
    </row>
    <row r="271" spans="1:5" x14ac:dyDescent="0.25">
      <c r="A271" s="8"/>
      <c r="B271" s="8"/>
      <c r="C271" s="8"/>
      <c r="D271" s="62"/>
      <c r="E271" s="8"/>
    </row>
    <row r="272" spans="1:5" x14ac:dyDescent="0.25">
      <c r="A272" s="8"/>
      <c r="B272" s="8"/>
      <c r="C272" s="8"/>
      <c r="D272" s="62"/>
      <c r="E272" s="8"/>
    </row>
    <row r="273" spans="1:5" x14ac:dyDescent="0.25">
      <c r="A273" s="8"/>
      <c r="B273" s="8"/>
      <c r="C273" s="8"/>
      <c r="D273" s="62"/>
      <c r="E273" s="8"/>
    </row>
    <row r="274" spans="1:5" x14ac:dyDescent="0.25">
      <c r="A274" s="8"/>
      <c r="B274" s="8"/>
      <c r="C274" s="8"/>
      <c r="D274" s="62"/>
      <c r="E274" s="8"/>
    </row>
    <row r="275" spans="1:5" x14ac:dyDescent="0.25">
      <c r="A275" s="8"/>
      <c r="B275" s="8"/>
      <c r="C275" s="8"/>
      <c r="D275" s="62"/>
      <c r="E275" s="8"/>
    </row>
    <row r="276" spans="1:5" x14ac:dyDescent="0.25">
      <c r="A276" s="8"/>
      <c r="B276" s="8"/>
      <c r="C276" s="8"/>
      <c r="D276" s="62"/>
      <c r="E276" s="8"/>
    </row>
    <row r="277" spans="1:5" x14ac:dyDescent="0.25">
      <c r="A277" s="8"/>
      <c r="B277" s="8"/>
      <c r="C277" s="8"/>
      <c r="D277" s="62"/>
      <c r="E277" s="8"/>
    </row>
    <row r="278" spans="1:5" x14ac:dyDescent="0.25">
      <c r="A278" s="8"/>
      <c r="B278" s="8"/>
      <c r="C278" s="8"/>
      <c r="D278" s="62"/>
      <c r="E278" s="8"/>
    </row>
    <row r="279" spans="1:5" x14ac:dyDescent="0.25">
      <c r="A279" s="8"/>
      <c r="B279" s="8"/>
      <c r="C279" s="8"/>
      <c r="D279" s="62"/>
      <c r="E279" s="8"/>
    </row>
    <row r="280" spans="1:5" x14ac:dyDescent="0.25">
      <c r="A280" s="8"/>
      <c r="B280" s="8"/>
      <c r="C280" s="8"/>
      <c r="D280" s="62"/>
      <c r="E280" s="8"/>
    </row>
    <row r="281" spans="1:5" x14ac:dyDescent="0.25">
      <c r="A281" s="8"/>
      <c r="B281" s="8"/>
      <c r="C281" s="8"/>
      <c r="D281" s="62"/>
      <c r="E281" s="8"/>
    </row>
    <row r="282" spans="1:5" x14ac:dyDescent="0.25">
      <c r="A282" s="8"/>
      <c r="B282" s="8"/>
      <c r="C282" s="8"/>
      <c r="D282" s="62"/>
      <c r="E282" s="8"/>
    </row>
    <row r="283" spans="1:5" x14ac:dyDescent="0.25">
      <c r="A283" s="8"/>
      <c r="B283" s="8"/>
      <c r="C283" s="8"/>
      <c r="D283" s="62"/>
      <c r="E283" s="8"/>
    </row>
    <row r="284" spans="1:5" x14ac:dyDescent="0.25">
      <c r="A284" s="8"/>
      <c r="B284" s="8"/>
      <c r="C284" s="8"/>
      <c r="D284" s="62"/>
      <c r="E284" s="8"/>
    </row>
    <row r="285" spans="1:5" x14ac:dyDescent="0.25">
      <c r="A285" s="8"/>
      <c r="B285" s="8"/>
      <c r="C285" s="8"/>
      <c r="D285" s="62"/>
      <c r="E285" s="8"/>
    </row>
    <row r="286" spans="1:5" x14ac:dyDescent="0.25">
      <c r="A286" s="8"/>
      <c r="B286" s="8"/>
      <c r="C286" s="8"/>
      <c r="D286" s="62"/>
      <c r="E286" s="8"/>
    </row>
    <row r="287" spans="1:5" x14ac:dyDescent="0.25">
      <c r="A287" s="8"/>
      <c r="B287" s="8"/>
      <c r="C287" s="8"/>
      <c r="D287" s="62"/>
      <c r="E287" s="8"/>
    </row>
    <row r="288" spans="1:5" x14ac:dyDescent="0.25">
      <c r="A288" s="8"/>
      <c r="B288" s="8"/>
      <c r="C288" s="8"/>
      <c r="D288" s="62"/>
      <c r="E288" s="8"/>
    </row>
    <row r="289" spans="1:5" x14ac:dyDescent="0.25">
      <c r="A289" s="8"/>
      <c r="B289" s="8"/>
      <c r="C289" s="8"/>
      <c r="D289" s="62"/>
      <c r="E289" s="8"/>
    </row>
    <row r="290" spans="1:5" x14ac:dyDescent="0.25">
      <c r="A290" s="8"/>
      <c r="B290" s="8"/>
      <c r="C290" s="8"/>
      <c r="D290" s="62"/>
      <c r="E290" s="8"/>
    </row>
    <row r="291" spans="1:5" x14ac:dyDescent="0.25">
      <c r="A291" s="8"/>
      <c r="B291" s="8"/>
      <c r="C291" s="8"/>
      <c r="D291" s="62"/>
      <c r="E291" s="8"/>
    </row>
    <row r="292" spans="1:5" x14ac:dyDescent="0.25">
      <c r="A292" s="8"/>
      <c r="B292" s="8"/>
      <c r="C292" s="8"/>
      <c r="D292" s="62"/>
      <c r="E292" s="8"/>
    </row>
    <row r="293" spans="1:5" x14ac:dyDescent="0.25">
      <c r="A293" s="8"/>
      <c r="B293" s="8"/>
      <c r="C293" s="8"/>
      <c r="D293" s="62"/>
      <c r="E293" s="8"/>
    </row>
    <row r="294" spans="1:5" x14ac:dyDescent="0.25">
      <c r="A294" s="8"/>
      <c r="B294" s="8"/>
      <c r="C294" s="8"/>
      <c r="D294" s="62"/>
      <c r="E294" s="8"/>
    </row>
    <row r="295" spans="1:5" x14ac:dyDescent="0.25">
      <c r="A295" s="8"/>
      <c r="B295" s="8"/>
      <c r="C295" s="8"/>
      <c r="D295" s="62"/>
      <c r="E295" s="8"/>
    </row>
    <row r="296" spans="1:5" x14ac:dyDescent="0.25">
      <c r="A296" s="8"/>
      <c r="B296" s="8"/>
      <c r="C296" s="8"/>
      <c r="D296" s="62"/>
      <c r="E296" s="8"/>
    </row>
    <row r="297" spans="1:5" x14ac:dyDescent="0.25">
      <c r="A297" s="8"/>
      <c r="B297" s="8"/>
      <c r="C297" s="8"/>
      <c r="D297" s="62"/>
      <c r="E297" s="8"/>
    </row>
    <row r="298" spans="1:5" x14ac:dyDescent="0.25">
      <c r="A298" s="8"/>
      <c r="B298" s="8"/>
      <c r="C298" s="8"/>
      <c r="D298" s="62"/>
      <c r="E298" s="8"/>
    </row>
    <row r="299" spans="1:5" x14ac:dyDescent="0.25">
      <c r="A299" s="8"/>
      <c r="B299" s="8"/>
      <c r="C299" s="8"/>
      <c r="D299" s="62"/>
      <c r="E299" s="8"/>
    </row>
    <row r="300" spans="1:5" x14ac:dyDescent="0.25">
      <c r="A300" s="8"/>
      <c r="B300" s="8"/>
      <c r="C300" s="8"/>
      <c r="D300" s="62"/>
      <c r="E300" s="8"/>
    </row>
    <row r="301" spans="1:5" x14ac:dyDescent="0.25">
      <c r="A301" s="8"/>
      <c r="B301" s="8"/>
      <c r="C301" s="8"/>
      <c r="D301" s="62"/>
      <c r="E301" s="8"/>
    </row>
    <row r="302" spans="1:5" x14ac:dyDescent="0.25">
      <c r="A302" s="8"/>
      <c r="B302" s="8"/>
      <c r="C302" s="8"/>
      <c r="D302" s="62"/>
      <c r="E302" s="8"/>
    </row>
    <row r="303" spans="1:5" x14ac:dyDescent="0.25">
      <c r="A303" s="8"/>
      <c r="B303" s="8"/>
      <c r="C303" s="8"/>
      <c r="D303" s="62"/>
      <c r="E303" s="8"/>
    </row>
    <row r="304" spans="1:5" x14ac:dyDescent="0.25">
      <c r="A304" s="8"/>
      <c r="B304" s="8"/>
      <c r="C304" s="8"/>
      <c r="D304" s="62"/>
      <c r="E304" s="8"/>
    </row>
    <row r="305" spans="1:5" x14ac:dyDescent="0.25">
      <c r="A305" s="8"/>
      <c r="B305" s="8"/>
      <c r="C305" s="8"/>
      <c r="D305" s="62"/>
      <c r="E305" s="8"/>
    </row>
    <row r="306" spans="1:5" x14ac:dyDescent="0.25">
      <c r="A306" s="8"/>
      <c r="B306" s="8"/>
      <c r="C306" s="8"/>
      <c r="D306" s="62"/>
      <c r="E306" s="8"/>
    </row>
    <row r="307" spans="1:5" x14ac:dyDescent="0.25">
      <c r="A307" s="8"/>
      <c r="B307" s="8"/>
      <c r="C307" s="8"/>
      <c r="D307" s="62"/>
      <c r="E307" s="8"/>
    </row>
    <row r="308" spans="1:5" x14ac:dyDescent="0.25">
      <c r="A308" s="8"/>
      <c r="B308" s="8"/>
      <c r="C308" s="8"/>
      <c r="D308" s="62"/>
      <c r="E308" s="8"/>
    </row>
    <row r="309" spans="1:5" x14ac:dyDescent="0.25">
      <c r="A309" s="8"/>
      <c r="B309" s="8"/>
      <c r="C309" s="8"/>
      <c r="D309" s="62"/>
      <c r="E309" s="8"/>
    </row>
    <row r="310" spans="1:5" x14ac:dyDescent="0.25">
      <c r="A310" s="8"/>
      <c r="B310" s="8"/>
      <c r="C310" s="8"/>
      <c r="D310" s="62"/>
      <c r="E310" s="8"/>
    </row>
    <row r="311" spans="1:5" x14ac:dyDescent="0.25">
      <c r="A311" s="8"/>
      <c r="B311" s="8"/>
      <c r="C311" s="8"/>
      <c r="D311" s="62"/>
      <c r="E311" s="8"/>
    </row>
    <row r="312" spans="1:5" x14ac:dyDescent="0.25">
      <c r="A312" s="8"/>
      <c r="B312" s="8"/>
      <c r="C312" s="8"/>
      <c r="D312" s="62"/>
      <c r="E312" s="8"/>
    </row>
    <row r="313" spans="1:5" x14ac:dyDescent="0.25">
      <c r="A313" s="8"/>
      <c r="B313" s="8"/>
      <c r="C313" s="8"/>
      <c r="D313" s="62"/>
      <c r="E313" s="8"/>
    </row>
    <row r="314" spans="1:5" x14ac:dyDescent="0.25">
      <c r="A314" s="8"/>
      <c r="B314" s="8"/>
      <c r="C314" s="8"/>
      <c r="D314" s="62"/>
      <c r="E314" s="8"/>
    </row>
    <row r="315" spans="1:5" x14ac:dyDescent="0.25">
      <c r="A315" s="8"/>
      <c r="B315" s="8"/>
      <c r="C315" s="8"/>
      <c r="D315" s="62"/>
      <c r="E315" s="8"/>
    </row>
    <row r="316" spans="1:5" x14ac:dyDescent="0.25">
      <c r="A316" s="8"/>
      <c r="B316" s="8"/>
      <c r="C316" s="8"/>
      <c r="D316" s="62"/>
      <c r="E316" s="8"/>
    </row>
    <row r="317" spans="1:5" x14ac:dyDescent="0.25">
      <c r="A317" s="8"/>
      <c r="B317" s="8"/>
      <c r="C317" s="8"/>
      <c r="D317" s="62"/>
      <c r="E317" s="8"/>
    </row>
    <row r="318" spans="1:5" x14ac:dyDescent="0.25">
      <c r="A318" s="8"/>
      <c r="B318" s="8"/>
      <c r="C318" s="8"/>
      <c r="D318" s="62"/>
      <c r="E318" s="8"/>
    </row>
    <row r="319" spans="1:5" x14ac:dyDescent="0.25">
      <c r="A319" s="8"/>
      <c r="B319" s="8"/>
      <c r="C319" s="8"/>
      <c r="D319" s="62"/>
      <c r="E319" s="8"/>
    </row>
    <row r="320" spans="1:5" x14ac:dyDescent="0.25">
      <c r="A320" s="8"/>
      <c r="B320" s="8"/>
      <c r="C320" s="8"/>
      <c r="D320" s="62"/>
      <c r="E320" s="8"/>
    </row>
    <row r="321" spans="1:5" x14ac:dyDescent="0.25">
      <c r="A321" s="8"/>
      <c r="B321" s="8"/>
      <c r="C321" s="8"/>
      <c r="D321" s="62"/>
      <c r="E321" s="8"/>
    </row>
    <row r="322" spans="1:5" x14ac:dyDescent="0.25">
      <c r="A322" s="8"/>
      <c r="B322" s="8"/>
      <c r="C322" s="8"/>
      <c r="D322" s="62"/>
      <c r="E322" s="8"/>
    </row>
    <row r="323" spans="1:5" x14ac:dyDescent="0.25">
      <c r="A323" s="8"/>
      <c r="B323" s="8"/>
      <c r="C323" s="8"/>
      <c r="D323" s="62"/>
      <c r="E323" s="8"/>
    </row>
    <row r="324" spans="1:5" x14ac:dyDescent="0.25">
      <c r="A324" s="8"/>
      <c r="B324" s="8"/>
      <c r="C324" s="8"/>
      <c r="D324" s="62"/>
      <c r="E324" s="8"/>
    </row>
    <row r="325" spans="1:5" x14ac:dyDescent="0.25">
      <c r="A325" s="8"/>
      <c r="B325" s="8"/>
      <c r="C325" s="8"/>
      <c r="D325" s="62"/>
      <c r="E325" s="8"/>
    </row>
    <row r="326" spans="1:5" x14ac:dyDescent="0.25">
      <c r="A326" s="8"/>
      <c r="B326" s="8"/>
      <c r="C326" s="8"/>
      <c r="D326" s="62"/>
      <c r="E326" s="8"/>
    </row>
    <row r="327" spans="1:5" x14ac:dyDescent="0.25">
      <c r="A327" s="8"/>
      <c r="B327" s="8"/>
      <c r="C327" s="8"/>
      <c r="D327" s="62"/>
      <c r="E327" s="8"/>
    </row>
    <row r="328" spans="1:5" x14ac:dyDescent="0.25">
      <c r="A328" s="8"/>
      <c r="B328" s="8"/>
      <c r="C328" s="8"/>
      <c r="D328" s="62"/>
      <c r="E328" s="8"/>
    </row>
    <row r="329" spans="1:5" x14ac:dyDescent="0.25">
      <c r="A329" s="8"/>
      <c r="B329" s="8"/>
      <c r="C329" s="8"/>
      <c r="D329" s="62"/>
      <c r="E329" s="8"/>
    </row>
    <row r="330" spans="1:5" x14ac:dyDescent="0.25">
      <c r="A330" s="8"/>
      <c r="B330" s="8"/>
      <c r="C330" s="8"/>
      <c r="D330" s="62"/>
      <c r="E330" s="8"/>
    </row>
    <row r="331" spans="1:5" x14ac:dyDescent="0.25">
      <c r="A331" s="8"/>
      <c r="B331" s="8"/>
      <c r="C331" s="8"/>
      <c r="D331" s="62"/>
      <c r="E331" s="8"/>
    </row>
    <row r="332" spans="1:5" x14ac:dyDescent="0.25">
      <c r="A332" s="8"/>
      <c r="B332" s="8"/>
      <c r="C332" s="8"/>
      <c r="D332" s="62"/>
      <c r="E332" s="8"/>
    </row>
    <row r="333" spans="1:5" x14ac:dyDescent="0.25">
      <c r="A333" s="8"/>
      <c r="B333" s="8"/>
      <c r="C333" s="8"/>
      <c r="D333" s="62"/>
      <c r="E333" s="8"/>
    </row>
    <row r="334" spans="1:5" x14ac:dyDescent="0.25">
      <c r="A334" s="8"/>
      <c r="B334" s="8"/>
      <c r="C334" s="8"/>
      <c r="D334" s="62"/>
      <c r="E334" s="8"/>
    </row>
    <row r="335" spans="1:5" x14ac:dyDescent="0.25">
      <c r="A335" s="8"/>
      <c r="B335" s="8"/>
      <c r="C335" s="8"/>
      <c r="D335" s="62"/>
      <c r="E335" s="8"/>
    </row>
    <row r="336" spans="1:5" x14ac:dyDescent="0.25">
      <c r="A336" s="8"/>
      <c r="B336" s="8"/>
      <c r="C336" s="8"/>
      <c r="D336" s="62"/>
      <c r="E336" s="8"/>
    </row>
    <row r="337" spans="1:5" x14ac:dyDescent="0.25">
      <c r="A337" s="8"/>
      <c r="B337" s="8"/>
      <c r="C337" s="8"/>
      <c r="D337" s="62"/>
      <c r="E337" s="8"/>
    </row>
    <row r="338" spans="1:5" x14ac:dyDescent="0.25">
      <c r="A338" s="8"/>
      <c r="B338" s="8"/>
      <c r="C338" s="8"/>
      <c r="D338" s="62"/>
      <c r="E338" s="8"/>
    </row>
    <row r="339" spans="1:5" x14ac:dyDescent="0.25">
      <c r="A339" s="8"/>
      <c r="B339" s="8"/>
      <c r="C339" s="8"/>
      <c r="D339" s="62"/>
      <c r="E339" s="8"/>
    </row>
    <row r="340" spans="1:5" x14ac:dyDescent="0.25">
      <c r="A340" s="8"/>
      <c r="B340" s="8"/>
      <c r="C340" s="8"/>
      <c r="D340" s="62"/>
      <c r="E340" s="8"/>
    </row>
    <row r="341" spans="1:5" x14ac:dyDescent="0.25">
      <c r="A341" s="8"/>
      <c r="B341" s="8"/>
      <c r="C341" s="8"/>
      <c r="D341" s="62"/>
      <c r="E341" s="8"/>
    </row>
    <row r="342" spans="1:5" x14ac:dyDescent="0.25">
      <c r="A342" s="8"/>
      <c r="B342" s="8"/>
      <c r="C342" s="8"/>
      <c r="D342" s="62"/>
      <c r="E342" s="8"/>
    </row>
    <row r="343" spans="1:5" x14ac:dyDescent="0.25">
      <c r="A343" s="8"/>
      <c r="B343" s="8"/>
      <c r="C343" s="8"/>
      <c r="D343" s="62"/>
      <c r="E343" s="8"/>
    </row>
    <row r="344" spans="1:5" x14ac:dyDescent="0.25">
      <c r="A344" s="8"/>
      <c r="B344" s="8"/>
      <c r="C344" s="8"/>
      <c r="D344" s="62"/>
      <c r="E344" s="8"/>
    </row>
    <row r="345" spans="1:5" x14ac:dyDescent="0.25">
      <c r="A345" s="8"/>
      <c r="B345" s="8"/>
      <c r="C345" s="8"/>
      <c r="D345" s="62"/>
      <c r="E345" s="8"/>
    </row>
    <row r="346" spans="1:5" x14ac:dyDescent="0.25">
      <c r="A346" s="8"/>
      <c r="B346" s="8"/>
      <c r="C346" s="8"/>
      <c r="D346" s="62"/>
      <c r="E346" s="8"/>
    </row>
    <row r="347" spans="1:5" x14ac:dyDescent="0.25">
      <c r="A347" s="8"/>
      <c r="B347" s="8"/>
      <c r="C347" s="8"/>
      <c r="D347" s="62"/>
      <c r="E347" s="8"/>
    </row>
    <row r="348" spans="1:5" x14ac:dyDescent="0.25">
      <c r="A348" s="8"/>
      <c r="B348" s="8"/>
      <c r="C348" s="8"/>
      <c r="D348" s="62"/>
      <c r="E348" s="8"/>
    </row>
    <row r="349" spans="1:5" x14ac:dyDescent="0.25">
      <c r="A349" s="8"/>
      <c r="B349" s="8"/>
      <c r="C349" s="8"/>
      <c r="D349" s="62"/>
      <c r="E349" s="8"/>
    </row>
    <row r="350" spans="1:5" x14ac:dyDescent="0.25">
      <c r="A350" s="8"/>
      <c r="B350" s="8"/>
      <c r="C350" s="8"/>
      <c r="D350" s="62"/>
      <c r="E350" s="8"/>
    </row>
    <row r="351" spans="1:5" x14ac:dyDescent="0.25">
      <c r="A351" s="8"/>
      <c r="B351" s="8"/>
      <c r="C351" s="8"/>
      <c r="D351" s="62"/>
      <c r="E351" s="8"/>
    </row>
    <row r="352" spans="1:5" x14ac:dyDescent="0.25">
      <c r="A352" s="8"/>
      <c r="B352" s="8"/>
      <c r="C352" s="8"/>
      <c r="D352" s="62"/>
      <c r="E352" s="8"/>
    </row>
    <row r="353" spans="1:5" x14ac:dyDescent="0.25">
      <c r="A353" s="8"/>
      <c r="B353" s="8"/>
      <c r="C353" s="8"/>
      <c r="D353" s="62"/>
      <c r="E353" s="8"/>
    </row>
    <row r="354" spans="1:5" x14ac:dyDescent="0.25">
      <c r="A354" s="8"/>
      <c r="B354" s="8"/>
      <c r="C354" s="8"/>
      <c r="D354" s="62"/>
      <c r="E354" s="8"/>
    </row>
    <row r="355" spans="1:5" x14ac:dyDescent="0.25">
      <c r="A355" s="8"/>
      <c r="B355" s="8"/>
      <c r="C355" s="8"/>
      <c r="D355" s="62"/>
      <c r="E355" s="8"/>
    </row>
    <row r="356" spans="1:5" x14ac:dyDescent="0.25">
      <c r="A356" s="8"/>
      <c r="B356" s="8"/>
      <c r="C356" s="8"/>
      <c r="D356" s="62"/>
      <c r="E356" s="8"/>
    </row>
    <row r="357" spans="1:5" x14ac:dyDescent="0.25">
      <c r="A357" s="8"/>
      <c r="B357" s="8"/>
      <c r="C357" s="8"/>
      <c r="D357" s="62"/>
      <c r="E357" s="8"/>
    </row>
    <row r="358" spans="1:5" x14ac:dyDescent="0.25">
      <c r="A358" s="8"/>
      <c r="B358" s="8"/>
      <c r="C358" s="8"/>
      <c r="D358" s="62"/>
      <c r="E358" s="8"/>
    </row>
    <row r="359" spans="1:5" x14ac:dyDescent="0.25">
      <c r="A359" s="8"/>
      <c r="B359" s="8"/>
      <c r="C359" s="8"/>
      <c r="D359" s="62"/>
      <c r="E359" s="8"/>
    </row>
    <row r="360" spans="1:5" x14ac:dyDescent="0.25">
      <c r="A360" s="8"/>
      <c r="B360" s="8"/>
      <c r="C360" s="8"/>
      <c r="D360" s="62"/>
      <c r="E360" s="8"/>
    </row>
    <row r="361" spans="1:5" x14ac:dyDescent="0.25">
      <c r="A361" s="8"/>
      <c r="B361" s="8"/>
      <c r="C361" s="8"/>
      <c r="D361" s="62"/>
      <c r="E361" s="8"/>
    </row>
    <row r="362" spans="1:5" x14ac:dyDescent="0.25">
      <c r="A362" s="8"/>
      <c r="B362" s="8"/>
      <c r="C362" s="8"/>
      <c r="D362" s="62"/>
      <c r="E362" s="8"/>
    </row>
    <row r="363" spans="1:5" x14ac:dyDescent="0.25">
      <c r="A363" s="8"/>
      <c r="B363" s="8"/>
      <c r="C363" s="8"/>
      <c r="D363" s="62"/>
      <c r="E363" s="8"/>
    </row>
    <row r="364" spans="1:5" x14ac:dyDescent="0.25">
      <c r="A364" s="8"/>
      <c r="B364" s="8"/>
      <c r="C364" s="8"/>
      <c r="D364" s="62"/>
      <c r="E364" s="8"/>
    </row>
    <row r="365" spans="1:5" x14ac:dyDescent="0.25">
      <c r="A365" s="8"/>
      <c r="B365" s="8"/>
      <c r="C365" s="8"/>
      <c r="D365" s="62"/>
      <c r="E365" s="8"/>
    </row>
    <row r="366" spans="1:5" x14ac:dyDescent="0.25">
      <c r="A366" s="8"/>
      <c r="B366" s="8"/>
      <c r="C366" s="8"/>
      <c r="D366" s="62"/>
      <c r="E366" s="8"/>
    </row>
    <row r="367" spans="1:5" x14ac:dyDescent="0.25">
      <c r="A367" s="8"/>
      <c r="B367" s="8"/>
      <c r="C367" s="8"/>
      <c r="D367" s="62"/>
      <c r="E367" s="8"/>
    </row>
    <row r="368" spans="1:5" x14ac:dyDescent="0.25">
      <c r="A368" s="8"/>
      <c r="B368" s="8"/>
      <c r="C368" s="8"/>
      <c r="D368" s="62"/>
      <c r="E368" s="8"/>
    </row>
    <row r="369" spans="1:5" x14ac:dyDescent="0.25">
      <c r="A369" s="8"/>
      <c r="B369" s="8"/>
      <c r="C369" s="8"/>
      <c r="D369" s="62"/>
      <c r="E369" s="8"/>
    </row>
    <row r="370" spans="1:5" x14ac:dyDescent="0.25">
      <c r="A370" s="8"/>
      <c r="B370" s="8"/>
      <c r="C370" s="8"/>
      <c r="D370" s="62"/>
      <c r="E370" s="8"/>
    </row>
    <row r="371" spans="1:5" x14ac:dyDescent="0.25">
      <c r="A371" s="8"/>
      <c r="B371" s="8"/>
      <c r="C371" s="8"/>
      <c r="D371" s="62"/>
      <c r="E371" s="8"/>
    </row>
    <row r="372" spans="1:5" x14ac:dyDescent="0.25">
      <c r="A372" s="8"/>
      <c r="B372" s="8"/>
      <c r="C372" s="8"/>
      <c r="D372" s="62"/>
      <c r="E372" s="8"/>
    </row>
    <row r="373" spans="1:5" x14ac:dyDescent="0.25">
      <c r="A373" s="8"/>
      <c r="B373" s="8"/>
      <c r="C373" s="8"/>
      <c r="D373" s="62"/>
      <c r="E373" s="8"/>
    </row>
    <row r="374" spans="1:5" x14ac:dyDescent="0.25">
      <c r="A374" s="8"/>
      <c r="B374" s="8"/>
      <c r="C374" s="8"/>
      <c r="D374" s="62"/>
      <c r="E374" s="8"/>
    </row>
    <row r="375" spans="1:5" x14ac:dyDescent="0.25">
      <c r="A375" s="8"/>
      <c r="B375" s="8"/>
      <c r="C375" s="8"/>
      <c r="D375" s="62"/>
      <c r="E375" s="8"/>
    </row>
    <row r="376" spans="1:5" x14ac:dyDescent="0.25">
      <c r="A376" s="8"/>
      <c r="B376" s="8"/>
      <c r="C376" s="8"/>
      <c r="D376" s="62"/>
      <c r="E376" s="8"/>
    </row>
    <row r="377" spans="1:5" x14ac:dyDescent="0.25">
      <c r="A377" s="8"/>
      <c r="B377" s="8"/>
      <c r="C377" s="8"/>
      <c r="D377" s="62"/>
      <c r="E377" s="8"/>
    </row>
    <row r="378" spans="1:5" x14ac:dyDescent="0.25">
      <c r="A378" s="8"/>
      <c r="B378" s="8"/>
      <c r="C378" s="8"/>
      <c r="D378" s="62"/>
      <c r="E378" s="8"/>
    </row>
    <row r="379" spans="1:5" x14ac:dyDescent="0.25">
      <c r="A379" s="8"/>
      <c r="B379" s="8"/>
      <c r="C379" s="8"/>
      <c r="D379" s="62"/>
      <c r="E379" s="8"/>
    </row>
    <row r="380" spans="1:5" x14ac:dyDescent="0.25">
      <c r="A380" s="8"/>
      <c r="B380" s="8"/>
      <c r="C380" s="8"/>
      <c r="D380" s="62"/>
      <c r="E380" s="8"/>
    </row>
    <row r="381" spans="1:5" x14ac:dyDescent="0.25">
      <c r="A381" s="8"/>
      <c r="B381" s="8"/>
      <c r="C381" s="8"/>
      <c r="D381" s="62"/>
      <c r="E381" s="8"/>
    </row>
    <row r="382" spans="1:5" x14ac:dyDescent="0.25">
      <c r="A382" s="8"/>
      <c r="B382" s="8"/>
      <c r="C382" s="8"/>
      <c r="D382" s="62"/>
      <c r="E382" s="8"/>
    </row>
    <row r="383" spans="1:5" x14ac:dyDescent="0.25">
      <c r="A383" s="8"/>
      <c r="B383" s="8"/>
      <c r="C383" s="8"/>
      <c r="D383" s="62"/>
      <c r="E383" s="8"/>
    </row>
    <row r="384" spans="1:5" x14ac:dyDescent="0.25">
      <c r="A384" s="8"/>
      <c r="B384" s="8"/>
      <c r="C384" s="8"/>
      <c r="D384" s="62"/>
      <c r="E384" s="8"/>
    </row>
    <row r="385" spans="1:5" x14ac:dyDescent="0.25">
      <c r="A385" s="8"/>
      <c r="B385" s="8"/>
      <c r="C385" s="8"/>
      <c r="D385" s="62"/>
      <c r="E385" s="8"/>
    </row>
    <row r="386" spans="1:5" x14ac:dyDescent="0.25">
      <c r="A386" s="8"/>
      <c r="B386" s="8"/>
      <c r="C386" s="8"/>
      <c r="D386" s="62"/>
      <c r="E386" s="8"/>
    </row>
    <row r="387" spans="1:5" x14ac:dyDescent="0.25">
      <c r="A387" s="8"/>
      <c r="B387" s="8"/>
      <c r="C387" s="8"/>
      <c r="D387" s="62"/>
      <c r="E387" s="8"/>
    </row>
    <row r="388" spans="1:5" x14ac:dyDescent="0.25">
      <c r="A388" s="8"/>
      <c r="B388" s="8"/>
      <c r="C388" s="8"/>
      <c r="D388" s="62"/>
      <c r="E388" s="8"/>
    </row>
    <row r="389" spans="1:5" x14ac:dyDescent="0.25">
      <c r="A389" s="8"/>
      <c r="B389" s="8"/>
      <c r="C389" s="8"/>
      <c r="D389" s="62"/>
      <c r="E389" s="8"/>
    </row>
    <row r="390" spans="1:5" x14ac:dyDescent="0.25">
      <c r="A390" s="8"/>
      <c r="B390" s="8"/>
      <c r="C390" s="8"/>
      <c r="D390" s="62"/>
      <c r="E390" s="8"/>
    </row>
    <row r="391" spans="1:5" x14ac:dyDescent="0.25">
      <c r="A391" s="8"/>
      <c r="B391" s="8"/>
      <c r="C391" s="8"/>
      <c r="D391" s="62"/>
      <c r="E391" s="8"/>
    </row>
    <row r="392" spans="1:5" x14ac:dyDescent="0.25">
      <c r="A392" s="8"/>
      <c r="B392" s="8"/>
      <c r="C392" s="8"/>
      <c r="D392" s="62"/>
      <c r="E392" s="8"/>
    </row>
    <row r="393" spans="1:5" x14ac:dyDescent="0.25">
      <c r="A393" s="8"/>
      <c r="B393" s="8"/>
      <c r="C393" s="8"/>
      <c r="D393" s="62"/>
      <c r="E393" s="8"/>
    </row>
    <row r="394" spans="1:5" x14ac:dyDescent="0.25">
      <c r="A394" s="8"/>
      <c r="B394" s="8"/>
      <c r="C394" s="8"/>
      <c r="D394" s="62"/>
      <c r="E394" s="8"/>
    </row>
    <row r="395" spans="1:5" x14ac:dyDescent="0.25">
      <c r="A395" s="8"/>
      <c r="B395" s="8"/>
      <c r="C395" s="8"/>
      <c r="D395" s="62"/>
      <c r="E395" s="8"/>
    </row>
    <row r="396" spans="1:5" x14ac:dyDescent="0.25">
      <c r="A396" s="8"/>
      <c r="B396" s="8"/>
      <c r="C396" s="8"/>
      <c r="D396" s="62"/>
      <c r="E396" s="8"/>
    </row>
    <row r="397" spans="1:5" x14ac:dyDescent="0.25">
      <c r="A397" s="8"/>
      <c r="B397" s="8"/>
      <c r="C397" s="8"/>
      <c r="D397" s="62"/>
      <c r="E397" s="8"/>
    </row>
    <row r="398" spans="1:5" x14ac:dyDescent="0.25">
      <c r="A398" s="8"/>
      <c r="B398" s="8"/>
      <c r="C398" s="8"/>
      <c r="D398" s="62"/>
      <c r="E398" s="8"/>
    </row>
    <row r="399" spans="1:5" x14ac:dyDescent="0.25">
      <c r="A399" s="8"/>
      <c r="B399" s="8"/>
      <c r="C399" s="8"/>
      <c r="D399" s="62"/>
      <c r="E399" s="8"/>
    </row>
    <row r="400" spans="1:5" x14ac:dyDescent="0.25">
      <c r="A400" s="8"/>
      <c r="B400" s="8"/>
      <c r="C400" s="8"/>
      <c r="D400" s="62"/>
      <c r="E400" s="8"/>
    </row>
    <row r="401" spans="1:5" x14ac:dyDescent="0.25">
      <c r="A401" s="8"/>
      <c r="B401" s="8"/>
      <c r="C401" s="8"/>
      <c r="D401" s="62"/>
      <c r="E401" s="8"/>
    </row>
    <row r="402" spans="1:5" x14ac:dyDescent="0.25">
      <c r="A402" s="8"/>
      <c r="B402" s="8"/>
      <c r="C402" s="8"/>
      <c r="D402" s="62"/>
      <c r="E402" s="8"/>
    </row>
    <row r="403" spans="1:5" x14ac:dyDescent="0.25">
      <c r="A403" s="8"/>
      <c r="B403" s="8"/>
      <c r="C403" s="8"/>
      <c r="D403" s="62"/>
      <c r="E403" s="8"/>
    </row>
    <row r="404" spans="1:5" x14ac:dyDescent="0.25">
      <c r="A404" s="8"/>
      <c r="B404" s="8"/>
      <c r="C404" s="8"/>
      <c r="D404" s="62"/>
      <c r="E404" s="8"/>
    </row>
    <row r="405" spans="1:5" x14ac:dyDescent="0.25">
      <c r="A405" s="8"/>
      <c r="B405" s="8"/>
      <c r="C405" s="8"/>
      <c r="D405" s="62"/>
      <c r="E405" s="8"/>
    </row>
    <row r="406" spans="1:5" x14ac:dyDescent="0.25">
      <c r="A406" s="8"/>
      <c r="B406" s="8"/>
      <c r="C406" s="8"/>
      <c r="D406" s="62"/>
      <c r="E406" s="8"/>
    </row>
    <row r="407" spans="1:5" x14ac:dyDescent="0.25">
      <c r="A407" s="8"/>
      <c r="B407" s="8"/>
      <c r="C407" s="8"/>
      <c r="D407" s="62"/>
      <c r="E407" s="8"/>
    </row>
    <row r="408" spans="1:5" x14ac:dyDescent="0.25">
      <c r="A408" s="8"/>
      <c r="B408" s="8"/>
      <c r="C408" s="8"/>
      <c r="D408" s="62"/>
      <c r="E408" s="8"/>
    </row>
    <row r="409" spans="1:5" x14ac:dyDescent="0.25">
      <c r="A409" s="8"/>
      <c r="B409" s="8"/>
      <c r="C409" s="8"/>
      <c r="D409" s="62"/>
      <c r="E409" s="8"/>
    </row>
    <row r="410" spans="1:5" x14ac:dyDescent="0.25">
      <c r="A410" s="8"/>
      <c r="B410" s="8"/>
      <c r="C410" s="8"/>
      <c r="D410" s="62"/>
      <c r="E410" s="8"/>
    </row>
    <row r="411" spans="1:5" x14ac:dyDescent="0.25">
      <c r="A411" s="8"/>
      <c r="B411" s="8"/>
      <c r="C411" s="8"/>
      <c r="D411" s="62"/>
      <c r="E411" s="8"/>
    </row>
    <row r="412" spans="1:5" x14ac:dyDescent="0.25">
      <c r="A412" s="8"/>
      <c r="B412" s="8"/>
      <c r="C412" s="8"/>
      <c r="D412" s="62"/>
      <c r="E412" s="8"/>
    </row>
    <row r="413" spans="1:5" x14ac:dyDescent="0.25">
      <c r="A413" s="8"/>
      <c r="B413" s="8"/>
      <c r="C413" s="8"/>
      <c r="D413" s="62"/>
      <c r="E413" s="8"/>
    </row>
    <row r="414" spans="1:5" x14ac:dyDescent="0.25">
      <c r="A414" s="8"/>
      <c r="B414" s="8"/>
      <c r="C414" s="8"/>
      <c r="D414" s="62"/>
      <c r="E414" s="8"/>
    </row>
    <row r="415" spans="1:5" x14ac:dyDescent="0.25">
      <c r="A415" s="8"/>
      <c r="B415" s="8"/>
      <c r="C415" s="8"/>
      <c r="D415" s="62"/>
      <c r="E415" s="8"/>
    </row>
    <row r="416" spans="1:5" x14ac:dyDescent="0.25">
      <c r="A416" s="8"/>
      <c r="B416" s="8"/>
      <c r="C416" s="8"/>
      <c r="D416" s="62"/>
      <c r="E416" s="8"/>
    </row>
    <row r="417" spans="1:5" x14ac:dyDescent="0.25">
      <c r="A417" s="8"/>
      <c r="B417" s="8"/>
      <c r="C417" s="8"/>
      <c r="D417" s="62"/>
      <c r="E417" s="8"/>
    </row>
    <row r="418" spans="1:5" x14ac:dyDescent="0.25">
      <c r="A418" s="8"/>
      <c r="B418" s="8"/>
      <c r="C418" s="8"/>
      <c r="D418" s="62"/>
      <c r="E418" s="8"/>
    </row>
    <row r="419" spans="1:5" x14ac:dyDescent="0.25">
      <c r="A419" s="8"/>
      <c r="B419" s="8"/>
      <c r="C419" s="8"/>
      <c r="D419" s="62"/>
      <c r="E419" s="8"/>
    </row>
    <row r="420" spans="1:5" x14ac:dyDescent="0.25">
      <c r="A420" s="8"/>
      <c r="B420" s="8"/>
      <c r="C420" s="8"/>
      <c r="D420" s="62"/>
      <c r="E420" s="8"/>
    </row>
    <row r="421" spans="1:5" x14ac:dyDescent="0.25">
      <c r="A421" s="8"/>
      <c r="B421" s="8"/>
      <c r="C421" s="8"/>
      <c r="D421" s="62"/>
      <c r="E421" s="8"/>
    </row>
    <row r="422" spans="1:5" x14ac:dyDescent="0.25">
      <c r="A422" s="8"/>
      <c r="B422" s="8"/>
      <c r="C422" s="8"/>
      <c r="D422" s="62"/>
      <c r="E422" s="8"/>
    </row>
    <row r="423" spans="1:5" x14ac:dyDescent="0.25">
      <c r="A423" s="8"/>
      <c r="B423" s="8"/>
      <c r="C423" s="8"/>
      <c r="D423" s="62"/>
      <c r="E423" s="8"/>
    </row>
    <row r="424" spans="1:5" x14ac:dyDescent="0.25">
      <c r="A424" s="8"/>
      <c r="B424" s="8"/>
      <c r="C424" s="8"/>
      <c r="D424" s="62"/>
      <c r="E424" s="8"/>
    </row>
    <row r="425" spans="1:5" x14ac:dyDescent="0.25">
      <c r="A425" s="8"/>
      <c r="B425" s="8"/>
      <c r="C425" s="8"/>
      <c r="D425" s="62"/>
      <c r="E425" s="8"/>
    </row>
    <row r="426" spans="1:5" x14ac:dyDescent="0.25">
      <c r="A426" s="8"/>
      <c r="B426" s="8"/>
      <c r="C426" s="8"/>
      <c r="D426" s="62"/>
      <c r="E426" s="8"/>
    </row>
    <row r="427" spans="1:5" x14ac:dyDescent="0.25">
      <c r="A427" s="8"/>
      <c r="B427" s="8"/>
      <c r="C427" s="8"/>
      <c r="D427" s="62"/>
      <c r="E427" s="8"/>
    </row>
    <row r="428" spans="1:5" x14ac:dyDescent="0.25">
      <c r="A428" s="8"/>
      <c r="B428" s="8"/>
      <c r="C428" s="8"/>
      <c r="D428" s="62"/>
      <c r="E428" s="8"/>
    </row>
    <row r="429" spans="1:5" x14ac:dyDescent="0.25">
      <c r="A429" s="8"/>
      <c r="B429" s="8"/>
      <c r="C429" s="8"/>
      <c r="D429" s="62"/>
      <c r="E429" s="8"/>
    </row>
    <row r="430" spans="1:5" x14ac:dyDescent="0.25">
      <c r="A430" s="8"/>
      <c r="B430" s="8"/>
      <c r="C430" s="8"/>
      <c r="D430" s="62"/>
      <c r="E430" s="8"/>
    </row>
    <row r="431" spans="1:5" x14ac:dyDescent="0.25">
      <c r="A431" s="8"/>
      <c r="B431" s="8"/>
      <c r="C431" s="8"/>
      <c r="D431" s="62"/>
      <c r="E431" s="8"/>
    </row>
    <row r="432" spans="1:5" x14ac:dyDescent="0.25">
      <c r="A432" s="8"/>
      <c r="B432" s="8"/>
      <c r="C432" s="8"/>
      <c r="D432" s="62"/>
      <c r="E432" s="8"/>
    </row>
    <row r="433" spans="1:5" x14ac:dyDescent="0.25">
      <c r="A433" s="8"/>
      <c r="B433" s="8"/>
      <c r="C433" s="8"/>
      <c r="D433" s="62"/>
      <c r="E433" s="8"/>
    </row>
    <row r="434" spans="1:5" x14ac:dyDescent="0.25">
      <c r="A434" s="8"/>
      <c r="B434" s="8"/>
      <c r="C434" s="8"/>
      <c r="D434" s="62"/>
      <c r="E434" s="8"/>
    </row>
    <row r="435" spans="1:5" x14ac:dyDescent="0.25">
      <c r="A435" s="8"/>
      <c r="B435" s="8"/>
      <c r="C435" s="8"/>
      <c r="D435" s="62"/>
      <c r="E435" s="8"/>
    </row>
    <row r="436" spans="1:5" x14ac:dyDescent="0.25">
      <c r="A436" s="8"/>
      <c r="B436" s="8"/>
      <c r="C436" s="8"/>
      <c r="D436" s="62"/>
      <c r="E436" s="8"/>
    </row>
    <row r="437" spans="1:5" x14ac:dyDescent="0.25">
      <c r="A437" s="8"/>
      <c r="B437" s="8"/>
      <c r="C437" s="8"/>
      <c r="D437" s="62"/>
      <c r="E437" s="8"/>
    </row>
    <row r="438" spans="1:5" x14ac:dyDescent="0.25">
      <c r="A438" s="8"/>
      <c r="B438" s="8"/>
      <c r="C438" s="8"/>
      <c r="D438" s="62"/>
      <c r="E438" s="8"/>
    </row>
    <row r="439" spans="1:5" x14ac:dyDescent="0.25">
      <c r="A439" s="8"/>
      <c r="B439" s="8"/>
      <c r="C439" s="8"/>
      <c r="D439" s="62"/>
      <c r="E439" s="8"/>
    </row>
    <row r="440" spans="1:5" x14ac:dyDescent="0.25">
      <c r="A440" s="8"/>
      <c r="B440" s="8"/>
      <c r="C440" s="8"/>
      <c r="D440" s="62"/>
      <c r="E440" s="8"/>
    </row>
    <row r="441" spans="1:5" x14ac:dyDescent="0.25">
      <c r="A441" s="8"/>
      <c r="B441" s="8"/>
      <c r="C441" s="8"/>
      <c r="D441" s="62"/>
      <c r="E441" s="8"/>
    </row>
    <row r="442" spans="1:5" x14ac:dyDescent="0.25">
      <c r="A442" s="8"/>
      <c r="B442" s="8"/>
      <c r="C442" s="8"/>
      <c r="D442" s="62"/>
      <c r="E442" s="8"/>
    </row>
    <row r="443" spans="1:5" x14ac:dyDescent="0.25">
      <c r="A443" s="8"/>
      <c r="B443" s="8"/>
      <c r="C443" s="8"/>
      <c r="D443" s="62"/>
      <c r="E443" s="8"/>
    </row>
    <row r="444" spans="1:5" x14ac:dyDescent="0.25">
      <c r="A444" s="8"/>
      <c r="B444" s="8"/>
      <c r="C444" s="8"/>
      <c r="D444" s="62"/>
      <c r="E444" s="8"/>
    </row>
    <row r="445" spans="1:5" x14ac:dyDescent="0.25">
      <c r="A445" s="8"/>
      <c r="B445" s="8"/>
      <c r="C445" s="8"/>
      <c r="D445" s="62"/>
      <c r="E445" s="8"/>
    </row>
    <row r="446" spans="1:5" x14ac:dyDescent="0.25">
      <c r="A446" s="8"/>
      <c r="B446" s="8"/>
      <c r="C446" s="8"/>
      <c r="D446" s="62"/>
      <c r="E446" s="8"/>
    </row>
    <row r="447" spans="1:5" x14ac:dyDescent="0.25">
      <c r="A447" s="8"/>
      <c r="B447" s="8"/>
      <c r="C447" s="8"/>
      <c r="D447" s="62"/>
      <c r="E447" s="8"/>
    </row>
    <row r="448" spans="1:5" x14ac:dyDescent="0.25">
      <c r="A448" s="8"/>
      <c r="B448" s="8"/>
      <c r="C448" s="8"/>
      <c r="D448" s="62"/>
      <c r="E448" s="8"/>
    </row>
    <row r="449" spans="1:5" x14ac:dyDescent="0.25">
      <c r="A449" s="8"/>
      <c r="B449" s="8"/>
      <c r="C449" s="8"/>
      <c r="D449" s="62"/>
      <c r="E449" s="8"/>
    </row>
    <row r="450" spans="1:5" x14ac:dyDescent="0.25">
      <c r="A450" s="8"/>
      <c r="B450" s="8"/>
      <c r="C450" s="8"/>
      <c r="D450" s="62"/>
      <c r="E450" s="8"/>
    </row>
    <row r="451" spans="1:5" x14ac:dyDescent="0.25">
      <c r="A451" s="8"/>
      <c r="B451" s="8"/>
      <c r="C451" s="8"/>
      <c r="D451" s="62"/>
      <c r="E451" s="8"/>
    </row>
    <row r="452" spans="1:5" x14ac:dyDescent="0.25">
      <c r="A452" s="8"/>
      <c r="B452" s="8"/>
      <c r="C452" s="8"/>
      <c r="D452" s="62"/>
      <c r="E452" s="8"/>
    </row>
    <row r="453" spans="1:5" x14ac:dyDescent="0.25">
      <c r="A453" s="8"/>
      <c r="B453" s="8"/>
      <c r="C453" s="8"/>
      <c r="D453" s="62"/>
      <c r="E453" s="8"/>
    </row>
    <row r="454" spans="1:5" x14ac:dyDescent="0.25">
      <c r="A454" s="8"/>
      <c r="B454" s="8"/>
      <c r="C454" s="8"/>
      <c r="D454" s="62"/>
      <c r="E454" s="8"/>
    </row>
    <row r="455" spans="1:5" x14ac:dyDescent="0.25">
      <c r="A455" s="8"/>
      <c r="B455" s="8"/>
      <c r="C455" s="8"/>
      <c r="D455" s="62"/>
      <c r="E455" s="8"/>
    </row>
    <row r="456" spans="1:5" x14ac:dyDescent="0.25">
      <c r="A456" s="8"/>
      <c r="B456" s="8"/>
      <c r="C456" s="8"/>
      <c r="D456" s="62"/>
      <c r="E456" s="8"/>
    </row>
    <row r="457" spans="1:5" x14ac:dyDescent="0.25">
      <c r="A457" s="8"/>
      <c r="B457" s="8"/>
      <c r="C457" s="8"/>
      <c r="D457" s="62"/>
      <c r="E457" s="8"/>
    </row>
    <row r="458" spans="1:5" x14ac:dyDescent="0.25">
      <c r="A458" s="8"/>
      <c r="B458" s="8"/>
      <c r="C458" s="8"/>
      <c r="D458" s="62"/>
      <c r="E458" s="8"/>
    </row>
    <row r="459" spans="1:5" x14ac:dyDescent="0.25">
      <c r="A459" s="8"/>
      <c r="B459" s="8"/>
      <c r="C459" s="8"/>
      <c r="D459" s="62"/>
      <c r="E459" s="8"/>
    </row>
    <row r="460" spans="1:5" x14ac:dyDescent="0.25">
      <c r="A460" s="8"/>
      <c r="B460" s="8"/>
      <c r="C460" s="8"/>
      <c r="D460" s="62"/>
      <c r="E460" s="8"/>
    </row>
    <row r="461" spans="1:5" x14ac:dyDescent="0.25">
      <c r="A461" s="8"/>
      <c r="B461" s="8"/>
      <c r="C461" s="8"/>
      <c r="D461" s="62"/>
      <c r="E461" s="8"/>
    </row>
    <row r="462" spans="1:5" x14ac:dyDescent="0.25">
      <c r="A462" s="8"/>
      <c r="B462" s="8"/>
      <c r="C462" s="8"/>
      <c r="D462" s="62"/>
      <c r="E462" s="8"/>
    </row>
    <row r="463" spans="1:5" x14ac:dyDescent="0.25">
      <c r="A463" s="8"/>
      <c r="B463" s="8"/>
      <c r="C463" s="8"/>
      <c r="D463" s="62"/>
      <c r="E463" s="8"/>
    </row>
    <row r="464" spans="1:5" x14ac:dyDescent="0.25">
      <c r="A464" s="8"/>
      <c r="B464" s="8"/>
      <c r="C464" s="8"/>
      <c r="D464" s="62"/>
      <c r="E464" s="8"/>
    </row>
    <row r="465" spans="1:5" x14ac:dyDescent="0.25">
      <c r="A465" s="8"/>
      <c r="B465" s="8"/>
      <c r="C465" s="8"/>
      <c r="D465" s="62"/>
      <c r="E465" s="8"/>
    </row>
    <row r="466" spans="1:5" x14ac:dyDescent="0.25">
      <c r="A466" s="8"/>
      <c r="B466" s="8"/>
      <c r="C466" s="8"/>
      <c r="D466" s="62"/>
      <c r="E466" s="8"/>
    </row>
    <row r="467" spans="1:5" x14ac:dyDescent="0.25">
      <c r="A467" s="8"/>
      <c r="B467" s="8"/>
      <c r="C467" s="8"/>
      <c r="D467" s="62"/>
      <c r="E467" s="8"/>
    </row>
    <row r="468" spans="1:5" x14ac:dyDescent="0.25">
      <c r="A468" s="8"/>
      <c r="B468" s="8"/>
      <c r="C468" s="8"/>
      <c r="D468" s="62"/>
      <c r="E468" s="8"/>
    </row>
    <row r="469" spans="1:5" x14ac:dyDescent="0.25">
      <c r="A469" s="8"/>
      <c r="B469" s="8"/>
      <c r="C469" s="8"/>
      <c r="D469" s="62"/>
      <c r="E469" s="8"/>
    </row>
    <row r="470" spans="1:5" x14ac:dyDescent="0.25">
      <c r="A470" s="8"/>
      <c r="B470" s="8"/>
      <c r="C470" s="8"/>
      <c r="D470" s="62"/>
      <c r="E470" s="8"/>
    </row>
    <row r="471" spans="1:5" x14ac:dyDescent="0.25">
      <c r="A471" s="8"/>
      <c r="B471" s="8"/>
      <c r="C471" s="8"/>
      <c r="D471" s="62"/>
      <c r="E471" s="8"/>
    </row>
    <row r="472" spans="1:5" x14ac:dyDescent="0.25">
      <c r="A472" s="8"/>
      <c r="B472" s="8"/>
      <c r="C472" s="8"/>
      <c r="D472" s="62"/>
      <c r="E472" s="8"/>
    </row>
    <row r="473" spans="1:5" x14ac:dyDescent="0.25">
      <c r="A473" s="8"/>
      <c r="B473" s="8"/>
      <c r="C473" s="8"/>
      <c r="D473" s="62"/>
      <c r="E473" s="8"/>
    </row>
    <row r="474" spans="1:5" x14ac:dyDescent="0.25">
      <c r="A474" s="8"/>
      <c r="B474" s="8"/>
      <c r="C474" s="8"/>
      <c r="D474" s="62"/>
      <c r="E474" s="8"/>
    </row>
    <row r="475" spans="1:5" x14ac:dyDescent="0.25">
      <c r="A475" s="8"/>
      <c r="B475" s="8"/>
      <c r="C475" s="8"/>
      <c r="D475" s="62"/>
      <c r="E475" s="8"/>
    </row>
    <row r="476" spans="1:5" x14ac:dyDescent="0.25">
      <c r="A476" s="8"/>
      <c r="B476" s="8"/>
      <c r="C476" s="8"/>
      <c r="D476" s="62"/>
      <c r="E476" s="8"/>
    </row>
    <row r="477" spans="1:5" x14ac:dyDescent="0.25">
      <c r="A477" s="8"/>
      <c r="B477" s="8"/>
      <c r="C477" s="8"/>
      <c r="D477" s="62"/>
      <c r="E477" s="8"/>
    </row>
    <row r="478" spans="1:5" x14ac:dyDescent="0.25">
      <c r="A478" s="8"/>
      <c r="B478" s="8"/>
      <c r="C478" s="8"/>
      <c r="D478" s="62"/>
      <c r="E478" s="8"/>
    </row>
    <row r="479" spans="1:5" x14ac:dyDescent="0.25">
      <c r="A479" s="8"/>
      <c r="B479" s="8"/>
      <c r="C479" s="8"/>
      <c r="D479" s="62"/>
      <c r="E479" s="8"/>
    </row>
    <row r="480" spans="1:5" x14ac:dyDescent="0.25">
      <c r="A480" s="8"/>
      <c r="B480" s="8"/>
      <c r="C480" s="8"/>
      <c r="D480" s="62"/>
      <c r="E480" s="8"/>
    </row>
    <row r="481" spans="1:5" x14ac:dyDescent="0.25">
      <c r="A481" s="8"/>
      <c r="B481" s="8"/>
      <c r="C481" s="8"/>
      <c r="D481" s="62"/>
      <c r="E481" s="8"/>
    </row>
    <row r="482" spans="1:5" x14ac:dyDescent="0.25">
      <c r="A482" s="8"/>
      <c r="B482" s="8"/>
      <c r="C482" s="8"/>
      <c r="D482" s="62"/>
      <c r="E482" s="8"/>
    </row>
    <row r="483" spans="1:5" x14ac:dyDescent="0.25">
      <c r="A483" s="8"/>
      <c r="B483" s="8"/>
      <c r="C483" s="8"/>
      <c r="D483" s="62"/>
      <c r="E483" s="8"/>
    </row>
    <row r="484" spans="1:5" x14ac:dyDescent="0.25">
      <c r="A484" s="8"/>
      <c r="B484" s="8"/>
      <c r="C484" s="8"/>
      <c r="D484" s="62"/>
      <c r="E484" s="8"/>
    </row>
    <row r="485" spans="1:5" x14ac:dyDescent="0.25">
      <c r="A485" s="8"/>
      <c r="B485" s="8"/>
      <c r="C485" s="8"/>
      <c r="D485" s="62"/>
      <c r="E485" s="8"/>
    </row>
    <row r="486" spans="1:5" x14ac:dyDescent="0.25">
      <c r="A486" s="8"/>
      <c r="B486" s="8"/>
      <c r="C486" s="8"/>
      <c r="D486" s="62"/>
      <c r="E486" s="8"/>
    </row>
    <row r="487" spans="1:5" x14ac:dyDescent="0.25">
      <c r="A487" s="8"/>
      <c r="B487" s="8"/>
      <c r="C487" s="8"/>
      <c r="D487" s="62"/>
      <c r="E487" s="8"/>
    </row>
    <row r="488" spans="1:5" x14ac:dyDescent="0.25">
      <c r="A488" s="8"/>
      <c r="B488" s="8"/>
      <c r="C488" s="8"/>
      <c r="D488" s="62"/>
      <c r="E488" s="8"/>
    </row>
    <row r="489" spans="1:5" x14ac:dyDescent="0.25">
      <c r="A489" s="8"/>
      <c r="B489" s="8"/>
      <c r="C489" s="8"/>
      <c r="D489" s="62"/>
      <c r="E489" s="8"/>
    </row>
    <row r="490" spans="1:5" x14ac:dyDescent="0.25">
      <c r="A490" s="8"/>
      <c r="B490" s="8"/>
      <c r="C490" s="8"/>
      <c r="D490" s="62"/>
      <c r="E490" s="8"/>
    </row>
    <row r="491" spans="1:5" x14ac:dyDescent="0.25">
      <c r="A491" s="8"/>
      <c r="B491" s="8"/>
      <c r="C491" s="8"/>
      <c r="D491" s="62"/>
      <c r="E491" s="8"/>
    </row>
    <row r="492" spans="1:5" x14ac:dyDescent="0.25">
      <c r="A492" s="8"/>
      <c r="B492" s="8"/>
      <c r="C492" s="8"/>
      <c r="D492" s="62"/>
      <c r="E492" s="8"/>
    </row>
    <row r="493" spans="1:5" x14ac:dyDescent="0.25">
      <c r="A493" s="8"/>
      <c r="B493" s="8"/>
      <c r="C493" s="8"/>
      <c r="D493" s="62"/>
      <c r="E493" s="8"/>
    </row>
    <row r="494" spans="1:5" x14ac:dyDescent="0.25">
      <c r="A494" s="8"/>
      <c r="B494" s="8"/>
      <c r="C494" s="8"/>
      <c r="D494" s="62"/>
      <c r="E494" s="8"/>
    </row>
    <row r="495" spans="1:5" x14ac:dyDescent="0.25">
      <c r="A495" s="8"/>
      <c r="B495" s="8"/>
      <c r="C495" s="8"/>
      <c r="D495" s="62"/>
      <c r="E495" s="8"/>
    </row>
    <row r="496" spans="1:5" x14ac:dyDescent="0.25">
      <c r="A496" s="8"/>
      <c r="B496" s="8"/>
      <c r="C496" s="8"/>
      <c r="D496" s="62"/>
      <c r="E496" s="8"/>
    </row>
    <row r="497" spans="1:5" x14ac:dyDescent="0.25">
      <c r="A497" s="8"/>
      <c r="B497" s="8"/>
      <c r="C497" s="8"/>
      <c r="D497" s="62"/>
      <c r="E497" s="8"/>
    </row>
    <row r="498" spans="1:5" x14ac:dyDescent="0.25">
      <c r="A498" s="8"/>
      <c r="B498" s="8"/>
      <c r="C498" s="8"/>
      <c r="D498" s="62"/>
      <c r="E498" s="8"/>
    </row>
    <row r="499" spans="1:5" x14ac:dyDescent="0.25">
      <c r="A499" s="8"/>
      <c r="B499" s="8"/>
      <c r="C499" s="8"/>
      <c r="D499" s="62"/>
      <c r="E499" s="8"/>
    </row>
    <row r="500" spans="1:5" x14ac:dyDescent="0.25">
      <c r="A500" s="8"/>
      <c r="B500" s="8"/>
      <c r="C500" s="8"/>
      <c r="D500" s="62"/>
      <c r="E500" s="8"/>
    </row>
    <row r="501" spans="1:5" x14ac:dyDescent="0.25">
      <c r="A501" s="8"/>
      <c r="B501" s="8"/>
      <c r="C501" s="8"/>
      <c r="D501" s="62"/>
      <c r="E501" s="8"/>
    </row>
    <row r="502" spans="1:5" x14ac:dyDescent="0.25">
      <c r="A502" s="8"/>
      <c r="B502" s="8"/>
      <c r="C502" s="8"/>
      <c r="D502" s="62"/>
      <c r="E502" s="8"/>
    </row>
    <row r="503" spans="1:5" x14ac:dyDescent="0.25">
      <c r="A503" s="8"/>
      <c r="B503" s="8"/>
      <c r="C503" s="8"/>
      <c r="D503" s="62"/>
      <c r="E503" s="8"/>
    </row>
    <row r="504" spans="1:5" x14ac:dyDescent="0.25">
      <c r="A504" s="8"/>
      <c r="B504" s="8"/>
      <c r="C504" s="8"/>
      <c r="D504" s="62"/>
      <c r="E504" s="8"/>
    </row>
    <row r="505" spans="1:5" x14ac:dyDescent="0.25">
      <c r="A505" s="8"/>
      <c r="B505" s="8"/>
      <c r="C505" s="8"/>
      <c r="D505" s="62"/>
      <c r="E505" s="8"/>
    </row>
    <row r="506" spans="1:5" x14ac:dyDescent="0.25">
      <c r="A506" s="8"/>
      <c r="B506" s="8"/>
      <c r="C506" s="8"/>
      <c r="D506" s="62"/>
      <c r="E506" s="8"/>
    </row>
    <row r="507" spans="1:5" x14ac:dyDescent="0.25">
      <c r="A507" s="8"/>
      <c r="B507" s="8"/>
      <c r="C507" s="8"/>
      <c r="D507" s="62"/>
      <c r="E507" s="8"/>
    </row>
    <row r="508" spans="1:5" x14ac:dyDescent="0.25">
      <c r="A508" s="8"/>
      <c r="B508" s="8"/>
      <c r="C508" s="8"/>
      <c r="D508" s="62"/>
      <c r="E508" s="8"/>
    </row>
    <row r="509" spans="1:5" x14ac:dyDescent="0.25">
      <c r="A509" s="8"/>
      <c r="B509" s="8"/>
      <c r="C509" s="8"/>
      <c r="D509" s="62"/>
      <c r="E509" s="8"/>
    </row>
    <row r="510" spans="1:5" x14ac:dyDescent="0.25">
      <c r="A510" s="8"/>
      <c r="B510" s="8"/>
      <c r="C510" s="8"/>
      <c r="D510" s="62"/>
      <c r="E510" s="8"/>
    </row>
    <row r="511" spans="1:5" x14ac:dyDescent="0.25">
      <c r="A511" s="8"/>
      <c r="B511" s="8"/>
      <c r="C511" s="8"/>
      <c r="D511" s="62"/>
      <c r="E511" s="8"/>
    </row>
    <row r="512" spans="1:5" x14ac:dyDescent="0.25">
      <c r="A512" s="8"/>
      <c r="B512" s="8"/>
      <c r="C512" s="8"/>
      <c r="D512" s="62"/>
      <c r="E512" s="8"/>
    </row>
    <row r="513" spans="1:5" x14ac:dyDescent="0.25">
      <c r="A513" s="8"/>
      <c r="B513" s="8"/>
      <c r="C513" s="8"/>
      <c r="D513" s="62"/>
      <c r="E513" s="8"/>
    </row>
    <row r="514" spans="1:5" x14ac:dyDescent="0.25">
      <c r="A514" s="8"/>
      <c r="B514" s="8"/>
      <c r="C514" s="8"/>
      <c r="D514" s="62"/>
      <c r="E514" s="8"/>
    </row>
    <row r="515" spans="1:5" x14ac:dyDescent="0.25">
      <c r="A515" s="8"/>
      <c r="B515" s="8"/>
      <c r="C515" s="8"/>
      <c r="D515" s="62"/>
      <c r="E515" s="8"/>
    </row>
    <row r="516" spans="1:5" x14ac:dyDescent="0.25">
      <c r="A516" s="8"/>
      <c r="B516" s="8"/>
      <c r="C516" s="8"/>
      <c r="D516" s="62"/>
      <c r="E516" s="8"/>
    </row>
    <row r="517" spans="1:5" x14ac:dyDescent="0.25">
      <c r="A517" s="8"/>
      <c r="B517" s="8"/>
      <c r="C517" s="8"/>
      <c r="D517" s="62"/>
      <c r="E517" s="8"/>
    </row>
    <row r="518" spans="1:5" x14ac:dyDescent="0.25">
      <c r="A518" s="8"/>
      <c r="B518" s="8"/>
      <c r="C518" s="8"/>
      <c r="D518" s="62"/>
      <c r="E518" s="8"/>
    </row>
    <row r="519" spans="1:5" x14ac:dyDescent="0.25">
      <c r="A519" s="8"/>
      <c r="B519" s="8"/>
      <c r="C519" s="8"/>
      <c r="D519" s="62"/>
      <c r="E519" s="8"/>
    </row>
    <row r="520" spans="1:5" x14ac:dyDescent="0.25">
      <c r="A520" s="8"/>
      <c r="B520" s="8"/>
      <c r="C520" s="8"/>
      <c r="D520" s="62"/>
      <c r="E520" s="8"/>
    </row>
    <row r="521" spans="1:5" x14ac:dyDescent="0.25">
      <c r="A521" s="8"/>
      <c r="B521" s="8"/>
      <c r="C521" s="8"/>
      <c r="D521" s="62"/>
      <c r="E521" s="8"/>
    </row>
    <row r="522" spans="1:5" x14ac:dyDescent="0.25">
      <c r="A522" s="8"/>
      <c r="B522" s="8"/>
      <c r="C522" s="8"/>
      <c r="D522" s="62"/>
      <c r="E522" s="8"/>
    </row>
    <row r="523" spans="1:5" x14ac:dyDescent="0.25">
      <c r="A523" s="8"/>
      <c r="B523" s="8"/>
      <c r="C523" s="8"/>
      <c r="D523" s="62"/>
      <c r="E523" s="8"/>
    </row>
    <row r="524" spans="1:5" x14ac:dyDescent="0.25">
      <c r="A524" s="8"/>
      <c r="B524" s="8"/>
      <c r="C524" s="8"/>
      <c r="D524" s="62"/>
      <c r="E524" s="8"/>
    </row>
    <row r="525" spans="1:5" x14ac:dyDescent="0.25">
      <c r="A525" s="8"/>
      <c r="B525" s="8"/>
      <c r="C525" s="8"/>
      <c r="D525" s="62"/>
      <c r="E525" s="8"/>
    </row>
    <row r="526" spans="1:5" x14ac:dyDescent="0.25">
      <c r="A526" s="8"/>
      <c r="B526" s="8"/>
      <c r="C526" s="8"/>
      <c r="D526" s="62"/>
      <c r="E526" s="8"/>
    </row>
    <row r="527" spans="1:5" x14ac:dyDescent="0.25">
      <c r="A527" s="8"/>
      <c r="B527" s="8"/>
      <c r="C527" s="8"/>
      <c r="D527" s="62"/>
      <c r="E527" s="8"/>
    </row>
    <row r="528" spans="1:5" x14ac:dyDescent="0.25">
      <c r="A528" s="8"/>
      <c r="B528" s="8"/>
      <c r="C528" s="8"/>
      <c r="D528" s="62"/>
      <c r="E528" s="8"/>
    </row>
    <row r="529" spans="1:5" x14ac:dyDescent="0.25">
      <c r="A529" s="8"/>
      <c r="B529" s="8"/>
      <c r="C529" s="8"/>
      <c r="D529" s="62"/>
      <c r="E529" s="8"/>
    </row>
    <row r="530" spans="1:5" x14ac:dyDescent="0.25">
      <c r="A530" s="8"/>
      <c r="B530" s="8"/>
      <c r="C530" s="8"/>
      <c r="D530" s="62"/>
      <c r="E530" s="8"/>
    </row>
    <row r="531" spans="1:5" x14ac:dyDescent="0.25">
      <c r="A531" s="8"/>
      <c r="B531" s="8"/>
      <c r="C531" s="8"/>
      <c r="D531" s="62"/>
      <c r="E531" s="8"/>
    </row>
    <row r="532" spans="1:5" x14ac:dyDescent="0.25">
      <c r="A532" s="8"/>
      <c r="B532" s="8"/>
      <c r="C532" s="8"/>
      <c r="D532" s="62"/>
      <c r="E532" s="8"/>
    </row>
    <row r="533" spans="1:5" x14ac:dyDescent="0.25">
      <c r="A533" s="8"/>
      <c r="B533" s="8"/>
      <c r="C533" s="8"/>
      <c r="D533" s="62"/>
      <c r="E533" s="8"/>
    </row>
    <row r="534" spans="1:5" x14ac:dyDescent="0.25">
      <c r="A534" s="8"/>
      <c r="B534" s="8"/>
      <c r="C534" s="8"/>
      <c r="D534" s="62"/>
      <c r="E534" s="8"/>
    </row>
    <row r="535" spans="1:5" x14ac:dyDescent="0.25">
      <c r="A535" s="8"/>
      <c r="B535" s="8"/>
      <c r="C535" s="8"/>
      <c r="D535" s="62"/>
      <c r="E535" s="8"/>
    </row>
    <row r="536" spans="1:5" x14ac:dyDescent="0.25">
      <c r="A536" s="8"/>
      <c r="B536" s="8"/>
      <c r="C536" s="8"/>
      <c r="D536" s="62"/>
      <c r="E536" s="8"/>
    </row>
    <row r="537" spans="1:5" x14ac:dyDescent="0.25">
      <c r="A537" s="8"/>
      <c r="B537" s="8"/>
      <c r="C537" s="8"/>
      <c r="D537" s="62"/>
      <c r="E537" s="8"/>
    </row>
    <row r="538" spans="1:5" x14ac:dyDescent="0.25">
      <c r="A538" s="8"/>
      <c r="B538" s="8"/>
      <c r="C538" s="8"/>
      <c r="D538" s="62"/>
      <c r="E538" s="8"/>
    </row>
    <row r="539" spans="1:5" x14ac:dyDescent="0.25">
      <c r="A539" s="8"/>
      <c r="B539" s="8"/>
      <c r="C539" s="8"/>
      <c r="D539" s="62"/>
      <c r="E539" s="8"/>
    </row>
    <row r="540" spans="1:5" x14ac:dyDescent="0.25">
      <c r="A540" s="8"/>
      <c r="B540" s="8"/>
      <c r="C540" s="8"/>
      <c r="D540" s="62"/>
      <c r="E540" s="8"/>
    </row>
    <row r="541" spans="1:5" x14ac:dyDescent="0.25">
      <c r="A541" s="8"/>
      <c r="B541" s="8"/>
      <c r="C541" s="8"/>
      <c r="D541" s="62"/>
      <c r="E541" s="8"/>
    </row>
    <row r="542" spans="1:5" x14ac:dyDescent="0.25">
      <c r="A542" s="8"/>
      <c r="B542" s="8"/>
      <c r="C542" s="8"/>
      <c r="D542" s="62"/>
      <c r="E542" s="8"/>
    </row>
    <row r="543" spans="1:5" x14ac:dyDescent="0.25">
      <c r="A543" s="8"/>
      <c r="B543" s="8"/>
      <c r="C543" s="8"/>
      <c r="D543" s="62"/>
      <c r="E543" s="8"/>
    </row>
    <row r="544" spans="1:5" x14ac:dyDescent="0.25">
      <c r="A544" s="8"/>
      <c r="B544" s="8"/>
      <c r="C544" s="8"/>
      <c r="D544" s="62"/>
      <c r="E544" s="8"/>
    </row>
    <row r="545" spans="1:5" x14ac:dyDescent="0.25">
      <c r="A545" s="8"/>
      <c r="B545" s="8"/>
      <c r="C545" s="8"/>
      <c r="D545" s="62"/>
      <c r="E545" s="8"/>
    </row>
    <row r="546" spans="1:5" x14ac:dyDescent="0.25">
      <c r="A546" s="8"/>
      <c r="B546" s="8"/>
      <c r="C546" s="8"/>
      <c r="D546" s="62"/>
      <c r="E546" s="8"/>
    </row>
    <row r="547" spans="1:5" x14ac:dyDescent="0.25">
      <c r="A547" s="8"/>
      <c r="B547" s="8"/>
      <c r="C547" s="8"/>
      <c r="D547" s="62"/>
      <c r="E547" s="8"/>
    </row>
    <row r="548" spans="1:5" x14ac:dyDescent="0.25">
      <c r="A548" s="8"/>
      <c r="B548" s="8"/>
      <c r="C548" s="8"/>
      <c r="D548" s="62"/>
      <c r="E548" s="8"/>
    </row>
    <row r="549" spans="1:5" x14ac:dyDescent="0.25">
      <c r="A549" s="8"/>
      <c r="B549" s="8"/>
      <c r="C549" s="8"/>
      <c r="D549" s="62"/>
      <c r="E549" s="8"/>
    </row>
    <row r="550" spans="1:5" x14ac:dyDescent="0.25">
      <c r="A550" s="8"/>
      <c r="B550" s="8"/>
      <c r="C550" s="8"/>
      <c r="D550" s="62"/>
      <c r="E550" s="8"/>
    </row>
    <row r="551" spans="1:5" x14ac:dyDescent="0.25">
      <c r="A551" s="8"/>
      <c r="B551" s="8"/>
      <c r="C551" s="8"/>
      <c r="D551" s="62"/>
      <c r="E551" s="8"/>
    </row>
    <row r="552" spans="1:5" x14ac:dyDescent="0.25">
      <c r="A552" s="8"/>
      <c r="B552" s="8"/>
      <c r="C552" s="8"/>
      <c r="D552" s="62"/>
      <c r="E552" s="8"/>
    </row>
    <row r="553" spans="1:5" x14ac:dyDescent="0.25">
      <c r="A553" s="8"/>
      <c r="B553" s="8"/>
      <c r="C553" s="8"/>
      <c r="D553" s="62"/>
      <c r="E553" s="8"/>
    </row>
    <row r="554" spans="1:5" x14ac:dyDescent="0.25">
      <c r="A554" s="8"/>
      <c r="B554" s="8"/>
      <c r="C554" s="8"/>
      <c r="D554" s="62"/>
      <c r="E554" s="8"/>
    </row>
    <row r="555" spans="1:5" x14ac:dyDescent="0.25">
      <c r="A555" s="8"/>
      <c r="B555" s="8"/>
      <c r="C555" s="8"/>
      <c r="D555" s="62"/>
      <c r="E555" s="8"/>
    </row>
    <row r="556" spans="1:5" x14ac:dyDescent="0.25">
      <c r="A556" s="8"/>
      <c r="B556" s="8"/>
      <c r="C556" s="8"/>
      <c r="D556" s="62"/>
      <c r="E556" s="8"/>
    </row>
    <row r="557" spans="1:5" x14ac:dyDescent="0.25">
      <c r="A557" s="8"/>
      <c r="B557" s="8"/>
      <c r="C557" s="8"/>
      <c r="D557" s="62"/>
      <c r="E557" s="8"/>
    </row>
    <row r="558" spans="1:5" x14ac:dyDescent="0.25">
      <c r="A558" s="8"/>
      <c r="B558" s="8"/>
      <c r="C558" s="8"/>
      <c r="D558" s="62"/>
      <c r="E558" s="8"/>
    </row>
    <row r="559" spans="1:5" x14ac:dyDescent="0.25">
      <c r="A559" s="8"/>
      <c r="B559" s="8"/>
      <c r="C559" s="8"/>
      <c r="D559" s="62"/>
      <c r="E559" s="8"/>
    </row>
    <row r="560" spans="1:5" x14ac:dyDescent="0.25">
      <c r="A560" s="8"/>
      <c r="B560" s="8"/>
      <c r="C560" s="8"/>
      <c r="D560" s="62"/>
      <c r="E560" s="8"/>
    </row>
    <row r="561" spans="1:5" x14ac:dyDescent="0.25">
      <c r="A561" s="8"/>
      <c r="B561" s="8"/>
      <c r="C561" s="8"/>
      <c r="D561" s="62"/>
      <c r="E561" s="8"/>
    </row>
    <row r="562" spans="1:5" x14ac:dyDescent="0.25">
      <c r="A562" s="8"/>
      <c r="B562" s="8"/>
      <c r="C562" s="8"/>
      <c r="D562" s="62"/>
      <c r="E562" s="8"/>
    </row>
    <row r="563" spans="1:5" x14ac:dyDescent="0.25">
      <c r="A563" s="8"/>
      <c r="B563" s="8"/>
      <c r="C563" s="8"/>
      <c r="D563" s="62"/>
      <c r="E563" s="8"/>
    </row>
    <row r="564" spans="1:5" x14ac:dyDescent="0.25">
      <c r="A564" s="8"/>
      <c r="B564" s="8"/>
      <c r="C564" s="8"/>
      <c r="D564" s="62"/>
      <c r="E564" s="8"/>
    </row>
    <row r="565" spans="1:5" x14ac:dyDescent="0.25">
      <c r="A565" s="8"/>
      <c r="B565" s="8"/>
      <c r="C565" s="8"/>
      <c r="D565" s="62"/>
      <c r="E565" s="8"/>
    </row>
    <row r="566" spans="1:5" x14ac:dyDescent="0.25">
      <c r="A566" s="8"/>
      <c r="B566" s="8"/>
      <c r="C566" s="8"/>
      <c r="D566" s="62"/>
      <c r="E566" s="8"/>
    </row>
    <row r="567" spans="1:5" x14ac:dyDescent="0.25">
      <c r="A567" s="8"/>
      <c r="B567" s="8"/>
      <c r="C567" s="8"/>
      <c r="D567" s="62"/>
      <c r="E567" s="8"/>
    </row>
    <row r="568" spans="1:5" x14ac:dyDescent="0.25">
      <c r="A568" s="8"/>
      <c r="B568" s="8"/>
      <c r="C568" s="8"/>
      <c r="D568" s="62"/>
      <c r="E568" s="8"/>
    </row>
    <row r="569" spans="1:5" x14ac:dyDescent="0.25">
      <c r="A569" s="8"/>
      <c r="B569" s="8"/>
      <c r="C569" s="8"/>
      <c r="D569" s="62"/>
      <c r="E569" s="8"/>
    </row>
    <row r="570" spans="1:5" x14ac:dyDescent="0.25">
      <c r="A570" s="8"/>
      <c r="B570" s="8"/>
      <c r="C570" s="8"/>
      <c r="D570" s="62"/>
      <c r="E570" s="8"/>
    </row>
    <row r="571" spans="1:5" x14ac:dyDescent="0.25">
      <c r="A571" s="8"/>
      <c r="B571" s="8"/>
      <c r="C571" s="8"/>
      <c r="D571" s="62"/>
      <c r="E571" s="8"/>
    </row>
    <row r="572" spans="1:5" x14ac:dyDescent="0.25">
      <c r="A572" s="8"/>
      <c r="B572" s="8"/>
      <c r="C572" s="8"/>
      <c r="D572" s="62"/>
      <c r="E572" s="8"/>
    </row>
    <row r="573" spans="1:5" x14ac:dyDescent="0.25">
      <c r="A573" s="8"/>
      <c r="B573" s="8"/>
      <c r="C573" s="8"/>
      <c r="D573" s="62"/>
      <c r="E573" s="8"/>
    </row>
    <row r="574" spans="1:5" x14ac:dyDescent="0.25">
      <c r="A574" s="8"/>
      <c r="B574" s="8"/>
      <c r="C574" s="8"/>
      <c r="D574" s="62"/>
      <c r="E574" s="8"/>
    </row>
    <row r="575" spans="1:5" x14ac:dyDescent="0.25">
      <c r="A575" s="8"/>
      <c r="B575" s="8"/>
      <c r="C575" s="8"/>
      <c r="D575" s="62"/>
      <c r="E575" s="8"/>
    </row>
    <row r="576" spans="1:5" x14ac:dyDescent="0.25">
      <c r="A576" s="8"/>
      <c r="B576" s="8"/>
      <c r="C576" s="8"/>
      <c r="D576" s="62"/>
      <c r="E576" s="8"/>
    </row>
    <row r="577" spans="1:5" x14ac:dyDescent="0.25">
      <c r="A577" s="8"/>
      <c r="B577" s="8"/>
      <c r="C577" s="8"/>
      <c r="D577" s="62"/>
      <c r="E577" s="8"/>
    </row>
    <row r="578" spans="1:5" x14ac:dyDescent="0.25">
      <c r="A578" s="8"/>
      <c r="B578" s="8"/>
      <c r="C578" s="8"/>
      <c r="D578" s="62"/>
      <c r="E578" s="8"/>
    </row>
    <row r="579" spans="1:5" x14ac:dyDescent="0.25">
      <c r="A579" s="8"/>
      <c r="B579" s="8"/>
      <c r="C579" s="8"/>
      <c r="D579" s="62"/>
      <c r="E579" s="8"/>
    </row>
    <row r="580" spans="1:5" x14ac:dyDescent="0.25">
      <c r="A580" s="8"/>
      <c r="B580" s="8"/>
      <c r="C580" s="8"/>
      <c r="D580" s="62"/>
      <c r="E580" s="8"/>
    </row>
    <row r="581" spans="1:5" x14ac:dyDescent="0.25">
      <c r="A581" s="8"/>
      <c r="B581" s="8"/>
      <c r="C581" s="8"/>
      <c r="D581" s="62"/>
      <c r="E581" s="8"/>
    </row>
    <row r="582" spans="1:5" x14ac:dyDescent="0.25">
      <c r="A582" s="8"/>
      <c r="B582" s="8"/>
      <c r="C582" s="8"/>
      <c r="D582" s="62"/>
      <c r="E582" s="8"/>
    </row>
    <row r="583" spans="1:5" x14ac:dyDescent="0.25">
      <c r="A583" s="8"/>
      <c r="B583" s="8"/>
      <c r="C583" s="8"/>
      <c r="D583" s="62"/>
      <c r="E583" s="8"/>
    </row>
    <row r="584" spans="1:5" x14ac:dyDescent="0.25">
      <c r="A584" s="8"/>
      <c r="B584" s="8"/>
      <c r="C584" s="8"/>
      <c r="D584" s="62"/>
      <c r="E584" s="8"/>
    </row>
    <row r="585" spans="1:5" x14ac:dyDescent="0.25">
      <c r="A585" s="8"/>
      <c r="B585" s="8"/>
      <c r="C585" s="8"/>
      <c r="D585" s="62"/>
      <c r="E585" s="8"/>
    </row>
    <row r="586" spans="1:5" x14ac:dyDescent="0.25">
      <c r="A586" s="8"/>
      <c r="B586" s="8"/>
      <c r="C586" s="8"/>
      <c r="D586" s="62"/>
      <c r="E586" s="8"/>
    </row>
    <row r="587" spans="1:5" x14ac:dyDescent="0.25">
      <c r="A587" s="8"/>
      <c r="B587" s="8"/>
      <c r="C587" s="8"/>
      <c r="D587" s="62"/>
      <c r="E587" s="8"/>
    </row>
    <row r="588" spans="1:5" x14ac:dyDescent="0.25">
      <c r="A588" s="8"/>
      <c r="B588" s="8"/>
      <c r="C588" s="8"/>
      <c r="D588" s="62"/>
      <c r="E588" s="8"/>
    </row>
    <row r="589" spans="1:5" x14ac:dyDescent="0.25">
      <c r="A589" s="8"/>
      <c r="B589" s="8"/>
      <c r="C589" s="8"/>
      <c r="D589" s="62"/>
      <c r="E589" s="8"/>
    </row>
    <row r="590" spans="1:5" x14ac:dyDescent="0.25">
      <c r="A590" s="8"/>
      <c r="B590" s="8"/>
      <c r="C590" s="8"/>
      <c r="D590" s="62"/>
      <c r="E590" s="8"/>
    </row>
    <row r="591" spans="1:5" x14ac:dyDescent="0.25">
      <c r="A591" s="8"/>
      <c r="B591" s="8"/>
      <c r="C591" s="8"/>
      <c r="D591" s="62"/>
      <c r="E591" s="8"/>
    </row>
    <row r="592" spans="1:5" x14ac:dyDescent="0.25">
      <c r="A592" s="8"/>
      <c r="B592" s="8"/>
      <c r="C592" s="8"/>
      <c r="D592" s="62"/>
      <c r="E592" s="8"/>
    </row>
    <row r="593" spans="1:5" x14ac:dyDescent="0.25">
      <c r="A593" s="8"/>
      <c r="B593" s="8"/>
      <c r="C593" s="8"/>
      <c r="D593" s="62"/>
      <c r="E593" s="8"/>
    </row>
    <row r="594" spans="1:5" x14ac:dyDescent="0.25">
      <c r="A594" s="8"/>
      <c r="B594" s="8"/>
      <c r="C594" s="8"/>
      <c r="D594" s="62"/>
      <c r="E594" s="8"/>
    </row>
    <row r="595" spans="1:5" x14ac:dyDescent="0.25">
      <c r="A595" s="8"/>
      <c r="B595" s="8"/>
      <c r="C595" s="8"/>
      <c r="D595" s="62"/>
      <c r="E595" s="8"/>
    </row>
    <row r="596" spans="1:5" x14ac:dyDescent="0.25">
      <c r="A596" s="8"/>
      <c r="B596" s="8"/>
      <c r="C596" s="8"/>
      <c r="D596" s="62"/>
      <c r="E596" s="8"/>
    </row>
    <row r="597" spans="1:5" x14ac:dyDescent="0.25">
      <c r="A597" s="8"/>
      <c r="B597" s="8"/>
      <c r="C597" s="8"/>
      <c r="D597" s="62"/>
      <c r="E597" s="8"/>
    </row>
    <row r="598" spans="1:5" x14ac:dyDescent="0.25">
      <c r="A598" s="8"/>
    </row>
  </sheetData>
  <mergeCells count="26">
    <mergeCell ref="F15:W15"/>
    <mergeCell ref="F5:W5"/>
    <mergeCell ref="I10:J10"/>
    <mergeCell ref="I12:J12"/>
    <mergeCell ref="I19:M19"/>
    <mergeCell ref="I8:J8"/>
    <mergeCell ref="K8:L8"/>
    <mergeCell ref="K10:L10"/>
    <mergeCell ref="K12:L12"/>
    <mergeCell ref="A1:E3"/>
    <mergeCell ref="F1:Q1"/>
    <mergeCell ref="F2:Q2"/>
    <mergeCell ref="F3:Q3"/>
    <mergeCell ref="S3:T3"/>
    <mergeCell ref="F38:U38"/>
    <mergeCell ref="S19:W19"/>
    <mergeCell ref="P22:P26"/>
    <mergeCell ref="F17:M17"/>
    <mergeCell ref="P17:W17"/>
    <mergeCell ref="F32:F36"/>
    <mergeCell ref="I30:K30"/>
    <mergeCell ref="S30:U30"/>
    <mergeCell ref="P32:P36"/>
    <mergeCell ref="F28:M28"/>
    <mergeCell ref="P28:W28"/>
    <mergeCell ref="F22:F26"/>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disablePrompts="1"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28515625" style="1" customWidth="1"/>
    <col min="2" max="3" width="1" style="1" customWidth="1"/>
    <col min="4" max="4" width="11.7109375" style="61" customWidth="1"/>
    <col min="5" max="5" width="0.7109375" style="1" customWidth="1"/>
    <col min="6" max="6" width="12" style="1" customWidth="1"/>
    <col min="7" max="7" width="0.7109375" style="1" customWidth="1"/>
    <col min="8" max="8" width="21.7109375" customWidth="1"/>
    <col min="9" max="9" width="0.7109375" customWidth="1"/>
    <col min="10" max="10" width="21.7109375" customWidth="1"/>
    <col min="11" max="11" width="0.7109375" customWidth="1"/>
    <col min="12" max="12" width="21.7109375" customWidth="1"/>
    <col min="13" max="13" width="0.7109375" customWidth="1"/>
    <col min="14" max="14" width="14.7109375" customWidth="1"/>
    <col min="15" max="15" width="0.7109375" customWidth="1"/>
    <col min="16" max="16" width="14.7109375" customWidth="1"/>
    <col min="17" max="17" width="0.7109375" customWidth="1"/>
    <col min="18" max="18" width="15.42578125" customWidth="1"/>
    <col min="19" max="19" width="0.7109375" customWidth="1"/>
    <col min="20" max="20" width="21.7109375" customWidth="1"/>
    <col min="21" max="21" width="0.7109375" customWidth="1"/>
    <col min="22" max="22" width="21.7109375" customWidth="1"/>
    <col min="23" max="23" width="0.7109375" customWidth="1"/>
  </cols>
  <sheetData>
    <row r="1" spans="1:57" s="170" customFormat="1" ht="12" x14ac:dyDescent="0.25">
      <c r="A1" s="1"/>
      <c r="B1" s="106"/>
      <c r="C1" s="106"/>
      <c r="D1" s="107"/>
      <c r="E1" s="106"/>
      <c r="F1" s="106"/>
      <c r="G1" s="106"/>
      <c r="H1" s="106"/>
      <c r="I1" s="106"/>
      <c r="J1" s="106"/>
      <c r="K1" s="106"/>
      <c r="L1" s="108"/>
      <c r="M1" s="108"/>
      <c r="N1" s="108"/>
      <c r="O1" s="108"/>
      <c r="P1" s="108"/>
      <c r="Q1" s="108"/>
      <c r="R1" s="108"/>
      <c r="S1" s="108"/>
      <c r="T1" s="106"/>
      <c r="U1" s="106"/>
      <c r="V1" s="106"/>
      <c r="W1" s="108"/>
    </row>
    <row r="2" spans="1:57" s="170" customFormat="1" ht="15.75" customHeight="1" x14ac:dyDescent="0.25">
      <c r="A2" s="1"/>
      <c r="B2" s="3"/>
      <c r="C2" s="3"/>
      <c r="D2" s="109"/>
      <c r="E2" s="3"/>
      <c r="F2" s="3"/>
      <c r="G2" s="3"/>
      <c r="H2" s="760" t="s">
        <v>1276</v>
      </c>
      <c r="I2" s="760"/>
      <c r="J2" s="760"/>
      <c r="K2" s="760"/>
      <c r="L2" s="760"/>
      <c r="M2" s="760"/>
      <c r="N2" s="760"/>
      <c r="O2" s="760"/>
      <c r="P2" s="760"/>
      <c r="Q2" s="760"/>
      <c r="R2" s="760"/>
      <c r="S2" s="760"/>
      <c r="T2" s="760"/>
      <c r="U2" s="760"/>
      <c r="V2" s="760"/>
      <c r="W2" s="163"/>
    </row>
    <row r="3" spans="1:57" s="170" customFormat="1" ht="12" x14ac:dyDescent="0.25">
      <c r="A3" s="1"/>
      <c r="B3" s="106"/>
      <c r="C3" s="106"/>
      <c r="D3" s="107"/>
      <c r="E3" s="106"/>
      <c r="F3" s="106"/>
      <c r="G3" s="106"/>
      <c r="H3" s="106"/>
      <c r="I3" s="106"/>
      <c r="J3" s="106"/>
      <c r="K3" s="106"/>
      <c r="L3" s="108"/>
      <c r="M3" s="108"/>
      <c r="N3" s="108"/>
      <c r="O3" s="108"/>
      <c r="P3" s="108"/>
      <c r="Q3" s="108"/>
      <c r="R3" s="108"/>
      <c r="S3" s="108"/>
      <c r="T3" s="106"/>
      <c r="U3" s="106"/>
      <c r="V3" s="106"/>
      <c r="W3" s="108"/>
    </row>
    <row r="4" spans="1:57" s="80" customFormat="1" ht="9" customHeight="1" x14ac:dyDescent="0.25">
      <c r="A4" s="3"/>
      <c r="B4" s="111"/>
      <c r="C4" s="111"/>
      <c r="D4" s="112"/>
      <c r="E4" s="111"/>
      <c r="F4" s="111"/>
      <c r="G4" s="111"/>
      <c r="H4" s="111"/>
      <c r="I4" s="111"/>
      <c r="J4" s="111"/>
      <c r="K4" s="111"/>
      <c r="L4" s="111"/>
      <c r="M4" s="111"/>
      <c r="N4" s="111"/>
      <c r="O4" s="111"/>
      <c r="P4" s="111"/>
      <c r="Q4" s="111"/>
      <c r="R4" s="111"/>
      <c r="S4" s="111"/>
      <c r="T4" s="111"/>
      <c r="U4" s="111"/>
      <c r="V4" s="111"/>
      <c r="W4" s="111"/>
    </row>
    <row r="5" spans="1:57" s="80" customFormat="1" ht="12" x14ac:dyDescent="0.25">
      <c r="A5" s="3"/>
      <c r="B5" s="111"/>
      <c r="C5" s="111"/>
      <c r="D5" s="112"/>
      <c r="E5" s="111"/>
      <c r="F5" s="111"/>
      <c r="G5" s="111"/>
      <c r="H5" s="111"/>
      <c r="I5" s="111"/>
      <c r="J5" s="111"/>
      <c r="K5" s="111"/>
      <c r="L5" s="111"/>
      <c r="M5" s="111"/>
      <c r="N5" s="114"/>
      <c r="O5" s="114"/>
      <c r="P5" s="114"/>
      <c r="Q5" s="114"/>
      <c r="R5" s="114"/>
      <c r="S5" s="114"/>
      <c r="T5" s="114"/>
      <c r="U5" s="111"/>
      <c r="V5" s="111"/>
      <c r="W5" s="114"/>
      <c r="X5" s="164"/>
      <c r="Y5" s="164"/>
      <c r="Z5" s="164"/>
      <c r="AA5" s="165"/>
      <c r="AB5" s="165"/>
      <c r="AC5" s="166"/>
      <c r="AD5" s="166"/>
      <c r="AE5" s="166"/>
      <c r="AF5" s="164"/>
      <c r="AG5" s="167"/>
      <c r="AH5" s="166"/>
      <c r="AI5" s="166"/>
      <c r="AJ5" s="166"/>
      <c r="AK5" s="166"/>
      <c r="AM5" s="166"/>
      <c r="AN5" s="166"/>
      <c r="AO5" s="166"/>
      <c r="AP5" s="166"/>
      <c r="AQ5" s="166"/>
      <c r="AR5" s="166"/>
      <c r="AS5" s="166"/>
      <c r="AT5" s="166"/>
      <c r="AU5" s="166"/>
      <c r="AV5" s="166"/>
      <c r="AW5" s="166"/>
      <c r="AX5" s="166"/>
      <c r="AY5" s="166"/>
      <c r="AZ5" s="166"/>
      <c r="BA5" s="166"/>
      <c r="BB5" s="166"/>
      <c r="BC5" s="166"/>
      <c r="BD5" s="166"/>
      <c r="BE5" s="166"/>
    </row>
    <row r="6" spans="1:57" s="80" customFormat="1" ht="12" x14ac:dyDescent="0.25">
      <c r="A6" s="3"/>
      <c r="B6" s="111"/>
      <c r="C6" s="111"/>
      <c r="D6" s="112"/>
      <c r="E6" s="111"/>
      <c r="F6" s="111"/>
      <c r="G6" s="111"/>
      <c r="H6" s="111"/>
      <c r="I6" s="111"/>
      <c r="J6" s="111"/>
      <c r="K6" s="111"/>
      <c r="L6" s="111"/>
      <c r="M6" s="111"/>
      <c r="N6" s="114"/>
      <c r="O6" s="114"/>
      <c r="P6" s="114"/>
      <c r="Q6" s="114"/>
      <c r="R6" s="114"/>
      <c r="S6" s="114"/>
      <c r="T6" s="114"/>
      <c r="U6" s="114"/>
      <c r="V6" s="111"/>
      <c r="W6" s="114"/>
      <c r="X6" s="164"/>
      <c r="Y6" s="164"/>
      <c r="Z6" s="164"/>
      <c r="AA6" s="165"/>
      <c r="AB6" s="165"/>
      <c r="AC6" s="166"/>
      <c r="AD6" s="166"/>
      <c r="AE6" s="166"/>
      <c r="AF6" s="164"/>
      <c r="AG6" s="167"/>
      <c r="AH6" s="166"/>
      <c r="AI6" s="166"/>
      <c r="AJ6" s="166"/>
      <c r="AK6" s="166"/>
      <c r="AM6" s="166"/>
      <c r="AN6" s="166"/>
      <c r="AO6" s="166"/>
      <c r="AP6" s="166"/>
      <c r="AQ6" s="166"/>
      <c r="AR6" s="166"/>
      <c r="AS6" s="166"/>
      <c r="AT6" s="166"/>
      <c r="AU6" s="166"/>
      <c r="AV6" s="166"/>
      <c r="AW6" s="166"/>
      <c r="AX6" s="166"/>
      <c r="AY6" s="166"/>
      <c r="AZ6" s="166"/>
      <c r="BA6" s="166"/>
      <c r="BB6" s="166"/>
      <c r="BC6" s="166"/>
      <c r="BD6" s="166"/>
      <c r="BE6" s="166"/>
    </row>
    <row r="7" spans="1:57" s="80" customFormat="1" ht="12" x14ac:dyDescent="0.25">
      <c r="A7" s="3"/>
      <c r="B7" s="111"/>
      <c r="C7" s="111"/>
      <c r="D7" s="112"/>
      <c r="E7" s="111"/>
      <c r="F7" s="111"/>
      <c r="G7" s="111"/>
      <c r="H7" s="111"/>
      <c r="I7" s="111"/>
      <c r="J7" s="111"/>
      <c r="K7" s="111"/>
      <c r="L7" s="111"/>
      <c r="M7" s="111"/>
      <c r="N7" s="114"/>
      <c r="O7" s="114"/>
      <c r="P7" s="114"/>
      <c r="Q7" s="114"/>
      <c r="R7" s="114" t="e">
        <f>IF(ISBLANK('2. ANALISIS DEL RIESGO'!#REF!),"",'2. ANALISIS DEL RIESGO'!#REF!)</f>
        <v>#REF!</v>
      </c>
      <c r="S7" s="114"/>
      <c r="T7" s="114"/>
      <c r="U7" s="114"/>
      <c r="V7" s="111"/>
      <c r="W7" s="114"/>
      <c r="X7" s="164"/>
      <c r="Y7" s="164"/>
      <c r="Z7" s="164"/>
      <c r="AA7" s="165"/>
      <c r="AB7" s="165"/>
      <c r="AC7" s="166"/>
      <c r="AD7" s="166"/>
      <c r="AE7" s="166"/>
      <c r="AF7" s="164"/>
      <c r="AG7" s="167"/>
      <c r="AH7" s="166"/>
      <c r="AI7" s="166"/>
      <c r="AJ7" s="166"/>
      <c r="AK7" s="166"/>
      <c r="AM7" s="166"/>
      <c r="AN7" s="166"/>
      <c r="AO7" s="166"/>
      <c r="AP7" s="166"/>
      <c r="AQ7" s="166"/>
      <c r="AR7" s="166"/>
      <c r="AS7" s="166"/>
      <c r="AT7" s="166"/>
      <c r="AU7" s="166"/>
      <c r="AV7" s="166"/>
      <c r="AW7" s="166"/>
      <c r="AX7" s="166"/>
      <c r="AY7" s="166"/>
      <c r="AZ7" s="166"/>
      <c r="BA7" s="166"/>
      <c r="BB7" s="166"/>
      <c r="BC7" s="166"/>
      <c r="BD7" s="166"/>
      <c r="BE7" s="166"/>
    </row>
    <row r="8" spans="1:57" s="80" customFormat="1" ht="12" x14ac:dyDescent="0.25">
      <c r="A8" s="3"/>
      <c r="B8" s="111"/>
      <c r="C8" s="111"/>
      <c r="D8" s="112"/>
      <c r="E8" s="111"/>
      <c r="F8" s="111"/>
      <c r="G8" s="111"/>
      <c r="H8" s="111"/>
      <c r="I8" s="111"/>
      <c r="J8" s="111"/>
      <c r="K8" s="111"/>
      <c r="L8" s="111"/>
      <c r="M8" s="111"/>
      <c r="N8" s="114"/>
      <c r="O8" s="114"/>
      <c r="P8" s="114"/>
      <c r="Q8" s="114"/>
      <c r="R8" s="114"/>
      <c r="S8" s="114"/>
      <c r="T8" s="114"/>
      <c r="U8" s="114"/>
      <c r="V8" s="111"/>
      <c r="W8" s="113"/>
      <c r="X8" s="166"/>
      <c r="Y8" s="166"/>
      <c r="Z8" s="166"/>
      <c r="AA8" s="165"/>
      <c r="AB8" s="165"/>
      <c r="AC8" s="166"/>
      <c r="AD8" s="166"/>
      <c r="AE8" s="166"/>
      <c r="AF8" s="166"/>
      <c r="AG8" s="168"/>
      <c r="AH8" s="166"/>
      <c r="AI8" s="166"/>
      <c r="AJ8" s="166"/>
      <c r="AK8" s="166"/>
      <c r="AM8" s="166"/>
      <c r="AN8" s="166"/>
      <c r="AO8" s="166"/>
      <c r="AP8" s="166"/>
      <c r="AQ8" s="166"/>
      <c r="AR8" s="166"/>
      <c r="AS8" s="166"/>
      <c r="AT8" s="166"/>
      <c r="AU8" s="166"/>
      <c r="AV8" s="166"/>
      <c r="AW8" s="166"/>
      <c r="AX8" s="166"/>
      <c r="AY8" s="166"/>
      <c r="AZ8" s="166"/>
      <c r="BA8" s="166"/>
      <c r="BB8" s="166"/>
      <c r="BC8" s="166"/>
      <c r="BD8" s="166"/>
      <c r="BE8" s="166"/>
    </row>
    <row r="9" spans="1:57" s="80" customFormat="1" ht="12" x14ac:dyDescent="0.25">
      <c r="A9" s="3"/>
      <c r="B9" s="111"/>
      <c r="C9" s="111"/>
      <c r="D9" s="112"/>
      <c r="E9" s="111"/>
      <c r="F9" s="111"/>
      <c r="G9" s="111"/>
      <c r="H9" s="111"/>
      <c r="I9" s="111"/>
      <c r="J9" s="111"/>
      <c r="K9" s="111"/>
      <c r="L9" s="111"/>
      <c r="M9" s="111"/>
      <c r="N9" s="114"/>
      <c r="O9" s="114"/>
      <c r="P9" s="114"/>
      <c r="Q9" s="114"/>
      <c r="R9" s="114">
        <f>IF(ISBLANK('2. ANALISIS DEL RIESGO'!$I$11),"",'2. ANALISIS DEL RIESGO'!$I$11)</f>
        <v>44551</v>
      </c>
      <c r="S9" s="114"/>
      <c r="T9" s="114"/>
      <c r="U9" s="114"/>
      <c r="V9" s="111"/>
      <c r="W9" s="113"/>
      <c r="X9" s="166"/>
      <c r="Y9" s="166"/>
      <c r="Z9" s="166"/>
      <c r="AA9" s="169"/>
      <c r="AB9" s="169"/>
      <c r="AF9" s="166"/>
      <c r="AG9" s="168"/>
      <c r="AH9" s="166"/>
      <c r="AJ9" s="170"/>
      <c r="AK9" s="170"/>
      <c r="AM9" s="166"/>
      <c r="AN9" s="166"/>
      <c r="AO9" s="166"/>
      <c r="AP9" s="166"/>
      <c r="AQ9" s="166"/>
      <c r="AR9" s="166"/>
      <c r="AS9" s="166"/>
      <c r="AT9" s="166"/>
      <c r="AU9" s="166"/>
      <c r="AV9" s="166"/>
      <c r="AW9" s="166"/>
      <c r="AX9" s="166"/>
      <c r="AY9" s="166"/>
      <c r="AZ9" s="166"/>
      <c r="BA9" s="166"/>
      <c r="BB9" s="166"/>
      <c r="BC9" s="166"/>
      <c r="BD9" s="166"/>
      <c r="BE9" s="166"/>
    </row>
    <row r="10" spans="1:57" s="80" customFormat="1" ht="9" customHeight="1" x14ac:dyDescent="0.25">
      <c r="A10" s="3"/>
      <c r="B10" s="111"/>
      <c r="C10" s="111"/>
      <c r="D10" s="112"/>
      <c r="E10" s="113"/>
      <c r="F10" s="113"/>
      <c r="G10" s="113"/>
      <c r="H10" s="111"/>
      <c r="I10" s="111"/>
      <c r="J10" s="111"/>
      <c r="K10" s="111"/>
      <c r="L10" s="113"/>
      <c r="M10" s="113"/>
      <c r="N10" s="114"/>
      <c r="O10" s="114"/>
      <c r="P10" s="114"/>
      <c r="Q10" s="114"/>
      <c r="R10" s="114"/>
      <c r="S10" s="114"/>
      <c r="T10" s="114"/>
      <c r="U10" s="113"/>
      <c r="V10" s="111"/>
      <c r="W10" s="113"/>
    </row>
    <row r="11" spans="1:57" s="80" customFormat="1" ht="9" customHeight="1" x14ac:dyDescent="0.25">
      <c r="A11" s="3"/>
      <c r="B11" s="111"/>
      <c r="C11" s="111"/>
      <c r="D11" s="112"/>
      <c r="E11" s="171"/>
      <c r="F11" s="171"/>
      <c r="G11" s="171"/>
      <c r="H11" s="171"/>
      <c r="I11" s="171"/>
      <c r="J11" s="171"/>
      <c r="K11" s="171"/>
      <c r="L11" s="171"/>
      <c r="M11" s="171"/>
      <c r="N11" s="171"/>
      <c r="O11" s="171"/>
      <c r="P11" s="171"/>
      <c r="Q11" s="171"/>
      <c r="R11" s="171"/>
      <c r="S11" s="171"/>
      <c r="T11" s="171"/>
      <c r="U11" s="171"/>
      <c r="V11" s="171"/>
      <c r="W11" s="171"/>
    </row>
    <row r="12" spans="1:57" x14ac:dyDescent="0.25">
      <c r="A12" s="3"/>
      <c r="B12" s="111"/>
      <c r="C12" s="111"/>
      <c r="D12" s="112"/>
      <c r="E12" s="118"/>
      <c r="F12" s="3"/>
      <c r="G12" s="3"/>
      <c r="H12" s="145" t="s">
        <v>1554</v>
      </c>
    </row>
    <row r="13" spans="1:57" x14ac:dyDescent="0.25">
      <c r="A13" s="3"/>
      <c r="B13" s="111"/>
      <c r="C13" s="111"/>
      <c r="D13" s="112"/>
      <c r="E13" s="118"/>
      <c r="F13" s="3"/>
      <c r="G13" s="3"/>
    </row>
    <row r="14" spans="1:57" x14ac:dyDescent="0.25">
      <c r="A14" s="3"/>
      <c r="B14" s="111"/>
      <c r="C14" s="111"/>
      <c r="D14" s="112"/>
      <c r="E14" s="118"/>
      <c r="F14" s="3"/>
      <c r="G14" s="3"/>
      <c r="H14" s="145" t="s">
        <v>1547</v>
      </c>
      <c r="J14" s="155"/>
      <c r="K14" s="155"/>
      <c r="L14" s="155"/>
      <c r="M14" s="155"/>
      <c r="N14" s="155"/>
    </row>
    <row r="15" spans="1:57" x14ac:dyDescent="0.25">
      <c r="A15" s="3"/>
      <c r="B15" s="111"/>
      <c r="C15" s="111"/>
      <c r="D15" s="112"/>
      <c r="E15" s="118"/>
      <c r="F15" s="3"/>
      <c r="G15" s="3"/>
    </row>
    <row r="16" spans="1:57" x14ac:dyDescent="0.25">
      <c r="A16" s="3"/>
      <c r="B16" s="111"/>
      <c r="C16" s="111"/>
      <c r="D16" s="112"/>
      <c r="E16" s="118"/>
      <c r="F16" s="161"/>
      <c r="G16" s="156"/>
      <c r="H16" s="765" t="s">
        <v>1540</v>
      </c>
      <c r="I16" s="765"/>
      <c r="J16" s="765"/>
      <c r="K16" s="765"/>
      <c r="L16" s="765"/>
      <c r="M16" s="146"/>
      <c r="N16" s="766" t="s">
        <v>1541</v>
      </c>
      <c r="O16" s="767"/>
      <c r="P16" s="768"/>
      <c r="Q16" s="146"/>
      <c r="R16" s="766" t="s">
        <v>1281</v>
      </c>
      <c r="S16" s="767"/>
      <c r="T16" s="767"/>
      <c r="U16" s="767"/>
      <c r="V16" s="768"/>
    </row>
    <row r="17" spans="1:22" ht="25.5" x14ac:dyDescent="0.25">
      <c r="A17" s="3"/>
      <c r="B17" s="111"/>
      <c r="C17" s="111"/>
      <c r="D17" s="112"/>
      <c r="E17" s="118"/>
      <c r="F17" s="162" t="s">
        <v>1271</v>
      </c>
      <c r="G17" s="156"/>
      <c r="H17" s="148" t="s">
        <v>1273</v>
      </c>
      <c r="I17" s="149"/>
      <c r="J17" s="148" t="s">
        <v>1274</v>
      </c>
      <c r="K17" s="149"/>
      <c r="L17" s="148" t="s">
        <v>1084</v>
      </c>
      <c r="M17" s="150"/>
      <c r="N17" s="151" t="s">
        <v>1542</v>
      </c>
      <c r="O17" s="150"/>
      <c r="P17" s="151" t="s">
        <v>1543</v>
      </c>
      <c r="Q17" s="150"/>
      <c r="R17" s="152" t="s">
        <v>1544</v>
      </c>
      <c r="S17" s="150"/>
      <c r="T17" s="153" t="s">
        <v>1545</v>
      </c>
      <c r="U17" s="150"/>
      <c r="V17" s="154" t="s">
        <v>1546</v>
      </c>
    </row>
    <row r="18" spans="1:22" ht="149.25" customHeight="1" x14ac:dyDescent="0.25">
      <c r="A18" s="3"/>
      <c r="B18" s="111"/>
      <c r="C18" s="111"/>
      <c r="D18" s="112"/>
      <c r="E18" s="147"/>
      <c r="F18" s="157" t="e">
        <f>'1. IDENTIFICACION DEL RIESGO'!#REF!</f>
        <v>#REF!</v>
      </c>
      <c r="G18" s="158"/>
      <c r="H18" s="172" t="e">
        <f>IF(ISBLANK('1. IDENTIFICACION DEL RIESGO'!#REF!),"",'1. IDENTIFICACION DEL RIESGO'!#REF!)</f>
        <v>#REF!</v>
      </c>
      <c r="I18" s="159"/>
      <c r="J18" s="172" t="e">
        <f>IF(ISBLANK('1. IDENTIFICACION DEL RIESGO'!#REF!),"",'1. IDENTIFICACION DEL RIESGO'!#REF!)</f>
        <v>#REF!</v>
      </c>
      <c r="K18" s="159"/>
      <c r="L18" s="172" t="e">
        <f>'2. ANALISIS DEL RIESGO'!#REF!</f>
        <v>#REF!</v>
      </c>
      <c r="M18" s="160"/>
      <c r="N18" s="173"/>
      <c r="O18" s="160"/>
      <c r="P18" s="173"/>
      <c r="Q18" s="160"/>
      <c r="R18" s="174" t="e">
        <f>'2. ANALISIS DEL RIESGO'!#REF!</f>
        <v>#REF!</v>
      </c>
      <c r="S18" s="160"/>
      <c r="T18" s="174" t="e">
        <f>IF(ISBLANK('2. ANALISIS DEL RIESGO'!#REF!),"",'2. ANALISIS DEL RIESGO'!#REF!)</f>
        <v>#REF!</v>
      </c>
      <c r="U18" s="160"/>
      <c r="V18" s="175"/>
    </row>
    <row r="19" spans="1:22" ht="149.25" hidden="1" customHeight="1" x14ac:dyDescent="0.25">
      <c r="A19" s="3"/>
      <c r="B19" s="111"/>
      <c r="C19" s="111"/>
      <c r="D19" s="112"/>
      <c r="E19" s="147"/>
      <c r="F19" s="157" t="e">
        <f>'1. IDENTIFICACION DEL RIESGO'!#REF!</f>
        <v>#REF!</v>
      </c>
      <c r="G19" s="158"/>
      <c r="H19" s="172" t="e">
        <f>IF(ISBLANK('1. IDENTIFICACION DEL RIESGO'!#REF!),"",'1. IDENTIFICACION DEL RIESGO'!#REF!)</f>
        <v>#REF!</v>
      </c>
      <c r="I19" s="159"/>
      <c r="J19" s="172" t="e">
        <f>IF(ISBLANK('1. IDENTIFICACION DEL RIESGO'!#REF!),"",'1. IDENTIFICACION DEL RIESGO'!#REF!)</f>
        <v>#REF!</v>
      </c>
      <c r="K19" s="159"/>
      <c r="L19" s="172" t="e">
        <f>'2. ANALISIS DEL RIESGO'!#REF!</f>
        <v>#REF!</v>
      </c>
      <c r="M19" s="160"/>
      <c r="N19" s="173"/>
      <c r="O19" s="160"/>
      <c r="P19" s="173"/>
      <c r="Q19" s="160"/>
      <c r="R19" s="174" t="e">
        <f>'2. ANALISIS DEL RIESGO'!#REF!</f>
        <v>#REF!</v>
      </c>
      <c r="S19" s="160"/>
      <c r="T19" s="174" t="e">
        <f>IF(ISBLANK('2. ANALISIS DEL RIESGO'!#REF!),"",'2. ANALISIS DEL RIESGO'!#REF!)</f>
        <v>#REF!</v>
      </c>
      <c r="U19" s="160"/>
      <c r="V19" s="175"/>
    </row>
    <row r="20" spans="1:22" ht="149.25" hidden="1" customHeight="1" x14ac:dyDescent="0.25">
      <c r="A20" s="3"/>
      <c r="B20" s="111"/>
      <c r="C20" s="111"/>
      <c r="D20" s="112"/>
      <c r="E20" s="147"/>
      <c r="F20" s="157" t="e">
        <f>'1. IDENTIFICACION DEL RIESGO'!#REF!</f>
        <v>#REF!</v>
      </c>
      <c r="G20" s="158"/>
      <c r="H20" s="172" t="e">
        <f>IF(ISBLANK('1. IDENTIFICACION DEL RIESGO'!#REF!),"",'1. IDENTIFICACION DEL RIESGO'!#REF!)</f>
        <v>#REF!</v>
      </c>
      <c r="I20" s="159"/>
      <c r="J20" s="172" t="e">
        <f>IF(ISBLANK('1. IDENTIFICACION DEL RIESGO'!#REF!),"",'1. IDENTIFICACION DEL RIESGO'!#REF!)</f>
        <v>#REF!</v>
      </c>
      <c r="K20" s="159"/>
      <c r="L20" s="172" t="e">
        <f>'2. ANALISIS DEL RIESGO'!#REF!</f>
        <v>#REF!</v>
      </c>
      <c r="M20" s="160"/>
      <c r="N20" s="173"/>
      <c r="O20" s="160"/>
      <c r="P20" s="173"/>
      <c r="Q20" s="160"/>
      <c r="R20" s="174" t="e">
        <f>'2. ANALISIS DEL RIESGO'!#REF!</f>
        <v>#REF!</v>
      </c>
      <c r="S20" s="160"/>
      <c r="T20" s="174" t="e">
        <f>IF(ISBLANK('2. ANALISIS DEL RIESGO'!#REF!),"",'2. ANALISIS DEL RIESGO'!#REF!)</f>
        <v>#REF!</v>
      </c>
      <c r="U20" s="160"/>
      <c r="V20" s="175"/>
    </row>
    <row r="21" spans="1:22" ht="149.25" hidden="1" customHeight="1" x14ac:dyDescent="0.25">
      <c r="A21" s="3"/>
      <c r="B21" s="111"/>
      <c r="C21" s="111"/>
      <c r="D21" s="112"/>
      <c r="E21" s="147"/>
      <c r="F21" s="157" t="e">
        <f>'1. IDENTIFICACION DEL RIESGO'!#REF!</f>
        <v>#REF!</v>
      </c>
      <c r="G21" s="158"/>
      <c r="H21" s="172" t="e">
        <f>IF(ISBLANK('1. IDENTIFICACION DEL RIESGO'!#REF!),"",'1. IDENTIFICACION DEL RIESGO'!#REF!)</f>
        <v>#REF!</v>
      </c>
      <c r="I21" s="159"/>
      <c r="J21" s="172" t="e">
        <f>IF(ISBLANK('1. IDENTIFICACION DEL RIESGO'!#REF!),"",'1. IDENTIFICACION DEL RIESGO'!#REF!)</f>
        <v>#REF!</v>
      </c>
      <c r="K21" s="159"/>
      <c r="L21" s="172" t="e">
        <f>'2. ANALISIS DEL RIESGO'!#REF!</f>
        <v>#REF!</v>
      </c>
      <c r="M21" s="160"/>
      <c r="N21" s="173"/>
      <c r="O21" s="160"/>
      <c r="P21" s="173"/>
      <c r="Q21" s="160"/>
      <c r="R21" s="174" t="e">
        <f>'2. ANALISIS DEL RIESGO'!#REF!</f>
        <v>#REF!</v>
      </c>
      <c r="S21" s="160"/>
      <c r="T21" s="174" t="e">
        <f>IF(ISBLANK('2. ANALISIS DEL RIESGO'!#REF!),"",'2. ANALISIS DEL RIESGO'!#REF!)</f>
        <v>#REF!</v>
      </c>
      <c r="U21" s="160"/>
      <c r="V21" s="175"/>
    </row>
    <row r="22" spans="1:22" ht="149.25" hidden="1" customHeight="1" x14ac:dyDescent="0.25">
      <c r="A22" s="3"/>
      <c r="B22" s="111"/>
      <c r="C22" s="111"/>
      <c r="D22" s="112"/>
      <c r="E22" s="147"/>
      <c r="F22" s="157" t="e">
        <f>'1. IDENTIFICACION DEL RIESGO'!#REF!</f>
        <v>#REF!</v>
      </c>
      <c r="G22" s="158"/>
      <c r="H22" s="172" t="e">
        <f>IF(ISBLANK('1. IDENTIFICACION DEL RIESGO'!#REF!),"",'1. IDENTIFICACION DEL RIESGO'!#REF!)</f>
        <v>#REF!</v>
      </c>
      <c r="I22" s="159"/>
      <c r="J22" s="172" t="e">
        <f>IF(ISBLANK('1. IDENTIFICACION DEL RIESGO'!#REF!),"",'1. IDENTIFICACION DEL RIESGO'!#REF!)</f>
        <v>#REF!</v>
      </c>
      <c r="K22" s="159"/>
      <c r="L22" s="172" t="e">
        <f>'2. ANALISIS DEL RIESGO'!#REF!</f>
        <v>#REF!</v>
      </c>
      <c r="M22" s="160"/>
      <c r="N22" s="173"/>
      <c r="O22" s="160"/>
      <c r="P22" s="173"/>
      <c r="Q22" s="160"/>
      <c r="R22" s="174" t="e">
        <f>'2. ANALISIS DEL RIESGO'!#REF!</f>
        <v>#REF!</v>
      </c>
      <c r="S22" s="160"/>
      <c r="T22" s="174" t="e">
        <f>IF(ISBLANK('2. ANALISIS DEL RIESGO'!#REF!),"",'2. ANALISIS DEL RIESGO'!#REF!)</f>
        <v>#REF!</v>
      </c>
      <c r="U22" s="160"/>
      <c r="V22" s="175"/>
    </row>
    <row r="23" spans="1:22" ht="149.25" hidden="1" customHeight="1" x14ac:dyDescent="0.25">
      <c r="A23" s="3"/>
      <c r="B23" s="111"/>
      <c r="C23" s="111"/>
      <c r="D23" s="112"/>
      <c r="E23" s="147"/>
      <c r="F23" s="157" t="e">
        <f>'1. IDENTIFICACION DEL RIESGO'!#REF!</f>
        <v>#REF!</v>
      </c>
      <c r="G23" s="158"/>
      <c r="H23" s="172" t="e">
        <f>IF(ISBLANK('1. IDENTIFICACION DEL RIESGO'!#REF!),"",'1. IDENTIFICACION DEL RIESGO'!#REF!)</f>
        <v>#REF!</v>
      </c>
      <c r="I23" s="159"/>
      <c r="J23" s="172" t="e">
        <f>IF(ISBLANK('1. IDENTIFICACION DEL RIESGO'!#REF!),"",'1. IDENTIFICACION DEL RIESGO'!#REF!)</f>
        <v>#REF!</v>
      </c>
      <c r="K23" s="159"/>
      <c r="L23" s="172" t="str">
        <f>'2. ANALISIS DEL RIESGO'!AI17</f>
        <v>Seguimiento a las denuncias de presuntos actos de corrupción asociados a el uso indebido de la información reservada y clasificada.
Seguimiento a peticiones negadas por solicitud de información clasificada o reservada de la Entidad.</v>
      </c>
      <c r="M23" s="160"/>
      <c r="N23" s="173"/>
      <c r="O23" s="160"/>
      <c r="P23" s="173"/>
      <c r="Q23" s="160"/>
      <c r="R23" s="174" t="str">
        <f>'2. ANALISIS DEL RIESGO'!AM17</f>
        <v>FUERTE</v>
      </c>
      <c r="S23" s="160"/>
      <c r="T23" s="174" t="e">
        <f>IF(ISBLANK('2. ANALISIS DEL RIESGO'!#REF!),"",'2. ANALISIS DEL RIESGO'!#REF!)</f>
        <v>#REF!</v>
      </c>
      <c r="U23" s="160"/>
      <c r="V23" s="175"/>
    </row>
    <row r="24" spans="1:22" ht="149.25" hidden="1" customHeight="1" x14ac:dyDescent="0.25">
      <c r="A24" s="3"/>
      <c r="B24" s="111"/>
      <c r="C24" s="111"/>
      <c r="D24" s="112"/>
      <c r="E24" s="147"/>
      <c r="F24" s="157" t="e">
        <f>'1. IDENTIFICACION DEL RIESGO'!#REF!</f>
        <v>#REF!</v>
      </c>
      <c r="G24" s="158"/>
      <c r="H24" s="172" t="e">
        <f>IF(ISBLANK('1. IDENTIFICACION DEL RIESGO'!#REF!),"",'1. IDENTIFICACION DEL RIESGO'!#REF!)</f>
        <v>#REF!</v>
      </c>
      <c r="I24" s="159"/>
      <c r="J24" s="172" t="e">
        <f>IF(ISBLANK('1. IDENTIFICACION DEL RIESGO'!#REF!),"",'1. IDENTIFICACION DEL RIESGO'!#REF!)</f>
        <v>#REF!</v>
      </c>
      <c r="K24" s="159"/>
      <c r="L24" s="172" t="e">
        <f>'2. ANALISIS DEL RIESGO'!#REF!</f>
        <v>#REF!</v>
      </c>
      <c r="M24" s="160"/>
      <c r="N24" s="173"/>
      <c r="O24" s="160"/>
      <c r="P24" s="173"/>
      <c r="Q24" s="160"/>
      <c r="R24" s="174" t="e">
        <f>'2. ANALISIS DEL RIESGO'!#REF!</f>
        <v>#REF!</v>
      </c>
      <c r="S24" s="160"/>
      <c r="T24" s="174" t="e">
        <f>IF(ISBLANK('2. ANALISIS DEL RIESGO'!#REF!),"",'2. ANALISIS DEL RIESGO'!#REF!)</f>
        <v>#REF!</v>
      </c>
      <c r="U24" s="160"/>
      <c r="V24" s="175"/>
    </row>
    <row r="25" spans="1:22" ht="149.25" hidden="1" customHeight="1" x14ac:dyDescent="0.25">
      <c r="A25" s="3"/>
      <c r="B25" s="111"/>
      <c r="C25" s="111"/>
      <c r="D25" s="112"/>
      <c r="E25" s="147"/>
      <c r="F25" s="157" t="e">
        <f>'1. IDENTIFICACION DEL RIESGO'!#REF!</f>
        <v>#REF!</v>
      </c>
      <c r="G25" s="158"/>
      <c r="H25" s="172" t="e">
        <f>IF(ISBLANK('1. IDENTIFICACION DEL RIESGO'!#REF!),"",'1. IDENTIFICACION DEL RIESGO'!#REF!)</f>
        <v>#REF!</v>
      </c>
      <c r="I25" s="159"/>
      <c r="J25" s="172" t="e">
        <f>IF(ISBLANK('1. IDENTIFICACION DEL RIESGO'!#REF!),"",'1. IDENTIFICACION DEL RIESGO'!#REF!)</f>
        <v>#REF!</v>
      </c>
      <c r="K25" s="159"/>
      <c r="L25" s="172" t="e">
        <f>'2. ANALISIS DEL RIESGO'!#REF!</f>
        <v>#REF!</v>
      </c>
      <c r="M25" s="160"/>
      <c r="N25" s="173"/>
      <c r="O25" s="160"/>
      <c r="P25" s="173"/>
      <c r="Q25" s="160"/>
      <c r="R25" s="174" t="e">
        <f>'2. ANALISIS DEL RIESGO'!#REF!</f>
        <v>#REF!</v>
      </c>
      <c r="S25" s="160"/>
      <c r="T25" s="174" t="e">
        <f>IF(ISBLANK('2. ANALISIS DEL RIESGO'!#REF!),"",'2. ANALISIS DEL RIESGO'!#REF!)</f>
        <v>#REF!</v>
      </c>
      <c r="U25" s="160"/>
      <c r="V25" s="175"/>
    </row>
    <row r="26" spans="1:22" ht="149.25" hidden="1" customHeight="1" x14ac:dyDescent="0.25">
      <c r="A26" s="3"/>
      <c r="B26" s="111"/>
      <c r="C26" s="111"/>
      <c r="D26" s="112"/>
      <c r="E26" s="147"/>
      <c r="F26" s="157" t="e">
        <f>'1. IDENTIFICACION DEL RIESGO'!#REF!</f>
        <v>#REF!</v>
      </c>
      <c r="G26" s="158"/>
      <c r="H26" s="172" t="e">
        <f>IF(ISBLANK('1. IDENTIFICACION DEL RIESGO'!#REF!),"",'1. IDENTIFICACION DEL RIESGO'!#REF!)</f>
        <v>#REF!</v>
      </c>
      <c r="I26" s="159"/>
      <c r="J26" s="172" t="e">
        <f>IF(ISBLANK('1. IDENTIFICACION DEL RIESGO'!#REF!),"",'1. IDENTIFICACION DEL RIESGO'!#REF!)</f>
        <v>#REF!</v>
      </c>
      <c r="K26" s="159"/>
      <c r="L26" s="172" t="str">
        <f>'2. ANALISIS DEL RIESGO'!AI18</f>
        <v>Realización del Comité Consultivo Nacional de Restablecimiento.
  Brindar asistencia técnica a los Defensores de Familia y equipos técnicos interdisciplinarios cuya temática es el proceso Administrativo de Restablecimiento de Derechos, normatividad vigente, Lineamientos, Procedimientos. (Nivel Nacional)
 Brindar asistencia técnica a los Defensores de Familia y equipos técnicos interdisciplinarios cuya temática es el proceso Administrativo de Restablecimiento de Derechos, normatividad vigente, Lineamientos, Procedimientos.(Nivel Regional)</v>
      </c>
      <c r="M26" s="160"/>
      <c r="N26" s="173"/>
      <c r="O26" s="160"/>
      <c r="P26" s="173"/>
      <c r="Q26" s="160"/>
      <c r="R26" s="174" t="str">
        <f>'2. ANALISIS DEL RIESGO'!AM18</f>
        <v>FUERTE</v>
      </c>
      <c r="S26" s="160"/>
      <c r="T26" s="174" t="e">
        <f>IF(ISBLANK('2. ANALISIS DEL RIESGO'!#REF!),"",'2. ANALISIS DEL RIESGO'!#REF!)</f>
        <v>#REF!</v>
      </c>
      <c r="U26" s="160"/>
      <c r="V26" s="175"/>
    </row>
    <row r="27" spans="1:22" ht="149.25" hidden="1" customHeight="1" x14ac:dyDescent="0.25">
      <c r="A27" s="3"/>
      <c r="B27" s="111"/>
      <c r="C27" s="111"/>
      <c r="D27" s="112"/>
      <c r="E27" s="147"/>
      <c r="F27" s="157" t="e">
        <f>'1. IDENTIFICACION DEL RIESGO'!#REF!</f>
        <v>#REF!</v>
      </c>
      <c r="G27" s="158"/>
      <c r="H27" s="172" t="e">
        <f>IF(ISBLANK('1. IDENTIFICACION DEL RIESGO'!#REF!),"",'1. IDENTIFICACION DEL RIESGO'!#REF!)</f>
        <v>#REF!</v>
      </c>
      <c r="I27" s="159"/>
      <c r="J27" s="172" t="e">
        <f>IF(ISBLANK('1. IDENTIFICACION DEL RIESGO'!#REF!),"",'1. IDENTIFICACION DEL RIESGO'!#REF!)</f>
        <v>#REF!</v>
      </c>
      <c r="K27" s="159"/>
      <c r="L27" s="172" t="e">
        <f>'2. ANALISIS DEL RIESGO'!#REF!</f>
        <v>#REF!</v>
      </c>
      <c r="M27" s="160"/>
      <c r="N27" s="173"/>
      <c r="O27" s="160"/>
      <c r="P27" s="173"/>
      <c r="Q27" s="160"/>
      <c r="R27" s="174" t="e">
        <f>'2. ANALISIS DEL RIESGO'!#REF!</f>
        <v>#REF!</v>
      </c>
      <c r="S27" s="160"/>
      <c r="T27" s="174" t="e">
        <f>IF(ISBLANK('2. ANALISIS DEL RIESGO'!#REF!),"",'2. ANALISIS DEL RIESGO'!#REF!)</f>
        <v>#REF!</v>
      </c>
      <c r="U27" s="160"/>
      <c r="V27" s="175"/>
    </row>
    <row r="28" spans="1:22" ht="149.25" hidden="1" customHeight="1" x14ac:dyDescent="0.25">
      <c r="A28" s="3"/>
      <c r="B28" s="111"/>
      <c r="C28" s="111"/>
      <c r="D28" s="112"/>
      <c r="E28" s="147"/>
      <c r="F28" s="157" t="e">
        <f>'1. IDENTIFICACION DEL RIESGO'!#REF!</f>
        <v>#REF!</v>
      </c>
      <c r="G28" s="158"/>
      <c r="H28" s="172" t="e">
        <f>IF(ISBLANK('1. IDENTIFICACION DEL RIESGO'!#REF!),"",'1. IDENTIFICACION DEL RIESGO'!#REF!)</f>
        <v>#REF!</v>
      </c>
      <c r="I28" s="159"/>
      <c r="J28" s="172" t="e">
        <f>IF(ISBLANK('1. IDENTIFICACION DEL RIESGO'!#REF!),"",'1. IDENTIFICACION DEL RIESGO'!#REF!)</f>
        <v>#REF!</v>
      </c>
      <c r="K28" s="159"/>
      <c r="L28" s="172" t="e">
        <f>'2. ANALISIS DEL RIESGO'!#REF!</f>
        <v>#REF!</v>
      </c>
      <c r="M28" s="160"/>
      <c r="N28" s="173"/>
      <c r="O28" s="160"/>
      <c r="P28" s="173"/>
      <c r="Q28" s="160"/>
      <c r="R28" s="174" t="e">
        <f>'2. ANALISIS DEL RIESGO'!#REF!</f>
        <v>#REF!</v>
      </c>
      <c r="S28" s="160"/>
      <c r="T28" s="174" t="e">
        <f>IF(ISBLANK('2. ANALISIS DEL RIESGO'!#REF!),"",'2. ANALISIS DEL RIESGO'!#REF!)</f>
        <v>#REF!</v>
      </c>
      <c r="U28" s="160"/>
      <c r="V28" s="175"/>
    </row>
    <row r="29" spans="1:22" ht="149.25" hidden="1" customHeight="1" x14ac:dyDescent="0.25">
      <c r="B29" s="111"/>
      <c r="C29" s="111"/>
      <c r="D29" s="112"/>
      <c r="E29" s="147"/>
      <c r="F29" s="157" t="e">
        <f>'1. IDENTIFICACION DEL RIESGO'!#REF!</f>
        <v>#REF!</v>
      </c>
      <c r="G29" s="158"/>
      <c r="H29" s="172" t="e">
        <f>IF(ISBLANK('1. IDENTIFICACION DEL RIESGO'!#REF!),"",'1. IDENTIFICACION DEL RIESGO'!#REF!)</f>
        <v>#REF!</v>
      </c>
      <c r="I29" s="159"/>
      <c r="J29" s="172" t="e">
        <f>IF(ISBLANK('1. IDENTIFICACION DEL RIESGO'!#REF!),"",'1. IDENTIFICACION DEL RIESGO'!#REF!)</f>
        <v>#REF!</v>
      </c>
      <c r="K29" s="159"/>
      <c r="L29" s="172" t="e">
        <f>'2. ANALISIS DEL RIESGO'!#REF!</f>
        <v>#REF!</v>
      </c>
      <c r="M29" s="160"/>
      <c r="N29" s="173"/>
      <c r="O29" s="160"/>
      <c r="P29" s="173"/>
      <c r="Q29" s="160"/>
      <c r="R29" s="174" t="e">
        <f>'2. ANALISIS DEL RIESGO'!#REF!</f>
        <v>#REF!</v>
      </c>
      <c r="S29" s="160"/>
      <c r="T29" s="174" t="e">
        <f>IF(ISBLANK('2. ANALISIS DEL RIESGO'!#REF!),"",'2. ANALISIS DEL RIESGO'!#REF!)</f>
        <v>#REF!</v>
      </c>
      <c r="U29" s="160"/>
      <c r="V29" s="175"/>
    </row>
    <row r="30" spans="1:22" ht="149.25" hidden="1" customHeight="1" x14ac:dyDescent="0.25">
      <c r="B30" s="111"/>
      <c r="C30" s="111"/>
      <c r="D30" s="112"/>
      <c r="E30" s="147"/>
      <c r="F30" s="157" t="e">
        <f>'1. IDENTIFICACION DEL RIESGO'!#REF!</f>
        <v>#REF!</v>
      </c>
      <c r="G30" s="158"/>
      <c r="H30" s="172" t="e">
        <f>IF(ISBLANK('1. IDENTIFICACION DEL RIESGO'!#REF!),"",'1. IDENTIFICACION DEL RIESGO'!#REF!)</f>
        <v>#REF!</v>
      </c>
      <c r="I30" s="159"/>
      <c r="J30" s="172" t="e">
        <f>IF(ISBLANK('1. IDENTIFICACION DEL RIESGO'!#REF!),"",'1. IDENTIFICACION DEL RIESGO'!#REF!)</f>
        <v>#REF!</v>
      </c>
      <c r="K30" s="159"/>
      <c r="L30" s="172" t="e">
        <f>'2. ANALISIS DEL RIESGO'!#REF!</f>
        <v>#REF!</v>
      </c>
      <c r="M30" s="160"/>
      <c r="N30" s="173"/>
      <c r="O30" s="160"/>
      <c r="P30" s="173"/>
      <c r="Q30" s="160"/>
      <c r="R30" s="174" t="e">
        <f>'2. ANALISIS DEL RIESGO'!#REF!</f>
        <v>#REF!</v>
      </c>
      <c r="S30" s="160"/>
      <c r="T30" s="174" t="e">
        <f>IF(ISBLANK('2. ANALISIS DEL RIESGO'!#REF!),"",'2. ANALISIS DEL RIESGO'!#REF!)</f>
        <v>#REF!</v>
      </c>
      <c r="U30" s="160"/>
      <c r="V30" s="175"/>
    </row>
    <row r="31" spans="1:22" ht="149.25" hidden="1" customHeight="1" x14ac:dyDescent="0.25">
      <c r="B31" s="111"/>
      <c r="C31" s="111"/>
      <c r="D31" s="112"/>
      <c r="E31" s="147"/>
      <c r="F31" s="157" t="e">
        <f>'1. IDENTIFICACION DEL RIESGO'!#REF!</f>
        <v>#REF!</v>
      </c>
      <c r="G31" s="158"/>
      <c r="H31" s="172" t="e">
        <f>IF(ISBLANK('1. IDENTIFICACION DEL RIESGO'!#REF!),"",'1. IDENTIFICACION DEL RIESGO'!#REF!)</f>
        <v>#REF!</v>
      </c>
      <c r="I31" s="159"/>
      <c r="J31" s="172" t="e">
        <f>IF(ISBLANK('1. IDENTIFICACION DEL RIESGO'!#REF!),"",'1. IDENTIFICACION DEL RIESGO'!#REF!)</f>
        <v>#REF!</v>
      </c>
      <c r="K31" s="159"/>
      <c r="L31" s="172" t="e">
        <f>'2. ANALISIS DEL RIESGO'!#REF!</f>
        <v>#REF!</v>
      </c>
      <c r="M31" s="160"/>
      <c r="N31" s="173"/>
      <c r="O31" s="160"/>
      <c r="P31" s="173"/>
      <c r="Q31" s="160"/>
      <c r="R31" s="174" t="e">
        <f>'2. ANALISIS DEL RIESGO'!#REF!</f>
        <v>#REF!</v>
      </c>
      <c r="S31" s="160"/>
      <c r="T31" s="174" t="e">
        <f>IF(ISBLANK('2. ANALISIS DEL RIESGO'!#REF!),"",'2. ANALISIS DEL RIESGO'!#REF!)</f>
        <v>#REF!</v>
      </c>
      <c r="U31" s="160"/>
      <c r="V31" s="175"/>
    </row>
    <row r="32" spans="1:22" ht="149.25" hidden="1" customHeight="1" x14ac:dyDescent="0.25">
      <c r="B32" s="111"/>
      <c r="C32" s="111"/>
      <c r="D32" s="112"/>
      <c r="E32" s="147"/>
      <c r="F32" s="157" t="e">
        <f>'1. IDENTIFICACION DEL RIESGO'!#REF!</f>
        <v>#REF!</v>
      </c>
      <c r="G32" s="158"/>
      <c r="H32" s="172" t="e">
        <f>IF(ISBLANK('1. IDENTIFICACION DEL RIESGO'!#REF!),"",'1. IDENTIFICACION DEL RIESGO'!#REF!)</f>
        <v>#REF!</v>
      </c>
      <c r="I32" s="159"/>
      <c r="J32" s="172" t="e">
        <f>IF(ISBLANK('1. IDENTIFICACION DEL RIESGO'!#REF!),"",'1. IDENTIFICACION DEL RIESGO'!#REF!)</f>
        <v>#REF!</v>
      </c>
      <c r="K32" s="159"/>
      <c r="L32" s="172" t="e">
        <f>'2. ANALISIS DEL RIESGO'!#REF!</f>
        <v>#REF!</v>
      </c>
      <c r="M32" s="160"/>
      <c r="N32" s="173"/>
      <c r="O32" s="160"/>
      <c r="P32" s="173"/>
      <c r="Q32" s="160"/>
      <c r="R32" s="174" t="e">
        <f>'2. ANALISIS DEL RIESGO'!#REF!</f>
        <v>#REF!</v>
      </c>
      <c r="S32" s="160"/>
      <c r="T32" s="174" t="e">
        <f>IF(ISBLANK('2. ANALISIS DEL RIESGO'!#REF!),"",'2. ANALISIS DEL RIESGO'!#REF!)</f>
        <v>#REF!</v>
      </c>
      <c r="U32" s="160"/>
      <c r="V32" s="175"/>
    </row>
    <row r="33" spans="2:22" ht="149.25" hidden="1" customHeight="1" x14ac:dyDescent="0.25">
      <c r="B33" s="111"/>
      <c r="C33" s="111"/>
      <c r="D33" s="112"/>
      <c r="E33" s="147"/>
      <c r="F33" s="157" t="e">
        <f>'1. IDENTIFICACION DEL RIESGO'!#REF!</f>
        <v>#REF!</v>
      </c>
      <c r="G33" s="158"/>
      <c r="H33" s="172" t="e">
        <f>IF(ISBLANK('1. IDENTIFICACION DEL RIESGO'!#REF!),"",'1. IDENTIFICACION DEL RIESGO'!#REF!)</f>
        <v>#REF!</v>
      </c>
      <c r="I33" s="159"/>
      <c r="J33" s="172" t="e">
        <f>IF(ISBLANK('1. IDENTIFICACION DEL RIESGO'!#REF!),"",'1. IDENTIFICACION DEL RIESGO'!#REF!)</f>
        <v>#REF!</v>
      </c>
      <c r="K33" s="159"/>
      <c r="L33" s="172" t="e">
        <f>'2. ANALISIS DEL RIESGO'!#REF!</f>
        <v>#REF!</v>
      </c>
      <c r="M33" s="160"/>
      <c r="N33" s="173"/>
      <c r="O33" s="160"/>
      <c r="P33" s="173"/>
      <c r="Q33" s="160"/>
      <c r="R33" s="174" t="e">
        <f>'2. ANALISIS DEL RIESGO'!#REF!</f>
        <v>#REF!</v>
      </c>
      <c r="S33" s="160"/>
      <c r="T33" s="174" t="e">
        <f>IF(ISBLANK('2. ANALISIS DEL RIESGO'!#REF!),"",'2. ANALISIS DEL RIESGO'!#REF!)</f>
        <v>#REF!</v>
      </c>
      <c r="U33" s="160"/>
      <c r="V33" s="175"/>
    </row>
    <row r="34" spans="2:22" ht="149.25" hidden="1" customHeight="1" x14ac:dyDescent="0.25">
      <c r="B34" s="111"/>
      <c r="C34" s="111"/>
      <c r="D34" s="112"/>
      <c r="E34" s="147"/>
      <c r="F34" s="157" t="e">
        <f>'1. IDENTIFICACION DEL RIESGO'!#REF!</f>
        <v>#REF!</v>
      </c>
      <c r="G34" s="158"/>
      <c r="H34" s="172" t="e">
        <f>IF(ISBLANK('1. IDENTIFICACION DEL RIESGO'!#REF!),"",'1. IDENTIFICACION DEL RIESGO'!#REF!)</f>
        <v>#REF!</v>
      </c>
      <c r="I34" s="159"/>
      <c r="J34" s="172" t="e">
        <f>IF(ISBLANK('1. IDENTIFICACION DEL RIESGO'!#REF!),"",'1. IDENTIFICACION DEL RIESGO'!#REF!)</f>
        <v>#REF!</v>
      </c>
      <c r="K34" s="159"/>
      <c r="L34" s="172" t="e">
        <f>'2. ANALISIS DEL RIESGO'!#REF!</f>
        <v>#REF!</v>
      </c>
      <c r="M34" s="160"/>
      <c r="N34" s="173"/>
      <c r="O34" s="160"/>
      <c r="P34" s="173"/>
      <c r="Q34" s="160"/>
      <c r="R34" s="174" t="e">
        <f>'2. ANALISIS DEL RIESGO'!#REF!</f>
        <v>#REF!</v>
      </c>
      <c r="S34" s="160"/>
      <c r="T34" s="174" t="e">
        <f>IF(ISBLANK('2. ANALISIS DEL RIESGO'!#REF!),"",'2. ANALISIS DEL RIESGO'!#REF!)</f>
        <v>#REF!</v>
      </c>
      <c r="U34" s="160"/>
      <c r="V34" s="175"/>
    </row>
    <row r="35" spans="2:22" ht="149.25" hidden="1" customHeight="1" x14ac:dyDescent="0.25">
      <c r="B35" s="111"/>
      <c r="C35" s="111"/>
      <c r="D35" s="112"/>
      <c r="E35" s="147"/>
      <c r="F35" s="157" t="e">
        <f>'1. IDENTIFICACION DEL RIESGO'!#REF!</f>
        <v>#REF!</v>
      </c>
      <c r="G35" s="158"/>
      <c r="H35" s="172" t="e">
        <f>IF(ISBLANK('1. IDENTIFICACION DEL RIESGO'!#REF!),"",'1. IDENTIFICACION DEL RIESGO'!#REF!)</f>
        <v>#REF!</v>
      </c>
      <c r="I35" s="159"/>
      <c r="J35" s="172" t="e">
        <f>IF(ISBLANK('1. IDENTIFICACION DEL RIESGO'!#REF!),"",'1. IDENTIFICACION DEL RIESGO'!#REF!)</f>
        <v>#REF!</v>
      </c>
      <c r="K35" s="159"/>
      <c r="L35" s="172" t="e">
        <f>'2. ANALISIS DEL RIESGO'!#REF!</f>
        <v>#REF!</v>
      </c>
      <c r="M35" s="160"/>
      <c r="N35" s="173"/>
      <c r="O35" s="160"/>
      <c r="P35" s="173"/>
      <c r="Q35" s="160"/>
      <c r="R35" s="174" t="e">
        <f>'2. ANALISIS DEL RIESGO'!#REF!</f>
        <v>#REF!</v>
      </c>
      <c r="S35" s="160"/>
      <c r="T35" s="174" t="e">
        <f>IF(ISBLANK('2. ANALISIS DEL RIESGO'!#REF!),"",'2. ANALISIS DEL RIESGO'!#REF!)</f>
        <v>#REF!</v>
      </c>
      <c r="U35" s="160"/>
      <c r="V35" s="175"/>
    </row>
    <row r="36" spans="2:22" ht="149.25" hidden="1" customHeight="1" x14ac:dyDescent="0.25">
      <c r="B36" s="111"/>
      <c r="C36" s="111"/>
      <c r="D36" s="112"/>
      <c r="E36" s="147"/>
      <c r="F36" s="157" t="e">
        <f>'1. IDENTIFICACION DEL RIESGO'!#REF!</f>
        <v>#REF!</v>
      </c>
      <c r="G36" s="158"/>
      <c r="H36" s="172" t="e">
        <f>IF(ISBLANK('1. IDENTIFICACION DEL RIESGO'!#REF!),"",'1. IDENTIFICACION DEL RIESGO'!#REF!)</f>
        <v>#REF!</v>
      </c>
      <c r="I36" s="159"/>
      <c r="J36" s="172" t="e">
        <f>IF(ISBLANK('1. IDENTIFICACION DEL RIESGO'!#REF!),"",'1. IDENTIFICACION DEL RIESGO'!#REF!)</f>
        <v>#REF!</v>
      </c>
      <c r="K36" s="159"/>
      <c r="L36" s="172" t="e">
        <f>'2. ANALISIS DEL RIESGO'!#REF!</f>
        <v>#REF!</v>
      </c>
      <c r="M36" s="160"/>
      <c r="N36" s="173"/>
      <c r="O36" s="160"/>
      <c r="P36" s="173"/>
      <c r="Q36" s="160"/>
      <c r="R36" s="174" t="e">
        <f>'2. ANALISIS DEL RIESGO'!#REF!</f>
        <v>#REF!</v>
      </c>
      <c r="S36" s="160"/>
      <c r="T36" s="174" t="e">
        <f>IF(ISBLANK('2. ANALISIS DEL RIESGO'!#REF!),"",'2. ANALISIS DEL RIESGO'!#REF!)</f>
        <v>#REF!</v>
      </c>
      <c r="U36" s="160"/>
      <c r="V36" s="175"/>
    </row>
    <row r="37" spans="2:22" ht="149.25" hidden="1" customHeight="1" x14ac:dyDescent="0.25">
      <c r="B37" s="111"/>
      <c r="C37" s="111"/>
      <c r="D37" s="112"/>
      <c r="E37" s="147"/>
      <c r="F37" s="157" t="e">
        <f>'1. IDENTIFICACION DEL RIESGO'!#REF!</f>
        <v>#REF!</v>
      </c>
      <c r="G37" s="158"/>
      <c r="H37" s="172" t="e">
        <f>IF(ISBLANK('1. IDENTIFICACION DEL RIESGO'!#REF!),"",'1. IDENTIFICACION DEL RIESGO'!#REF!)</f>
        <v>#REF!</v>
      </c>
      <c r="I37" s="159"/>
      <c r="J37" s="172" t="e">
        <f>IF(ISBLANK('1. IDENTIFICACION DEL RIESGO'!#REF!),"",'1. IDENTIFICACION DEL RIESGO'!#REF!)</f>
        <v>#REF!</v>
      </c>
      <c r="K37" s="159"/>
      <c r="L37" s="172" t="e">
        <f>'2. ANALISIS DEL RIESGO'!#REF!</f>
        <v>#REF!</v>
      </c>
      <c r="M37" s="160"/>
      <c r="N37" s="173"/>
      <c r="O37" s="160"/>
      <c r="P37" s="173"/>
      <c r="Q37" s="160"/>
      <c r="R37" s="174" t="e">
        <f>'2. ANALISIS DEL RIESGO'!#REF!</f>
        <v>#REF!</v>
      </c>
      <c r="S37" s="160"/>
      <c r="T37" s="174" t="e">
        <f>IF(ISBLANK('2. ANALISIS DEL RIESGO'!#REF!),"",'2. ANALISIS DEL RIESGO'!#REF!)</f>
        <v>#REF!</v>
      </c>
      <c r="U37" s="160"/>
      <c r="V37" s="175"/>
    </row>
    <row r="38" spans="2:22" ht="149.25" hidden="1" customHeight="1" x14ac:dyDescent="0.25">
      <c r="B38" s="111"/>
      <c r="C38" s="111"/>
      <c r="D38" s="112"/>
      <c r="E38" s="147"/>
      <c r="F38" s="157" t="e">
        <f>'1. IDENTIFICACION DEL RIESGO'!#REF!</f>
        <v>#REF!</v>
      </c>
      <c r="G38" s="158"/>
      <c r="H38" s="172" t="e">
        <f>IF(ISBLANK('1. IDENTIFICACION DEL RIESGO'!#REF!),"",'1. IDENTIFICACION DEL RIESGO'!#REF!)</f>
        <v>#REF!</v>
      </c>
      <c r="I38" s="159"/>
      <c r="J38" s="172" t="e">
        <f>IF(ISBLANK('1. IDENTIFICACION DEL RIESGO'!#REF!),"",'1. IDENTIFICACION DEL RIESGO'!#REF!)</f>
        <v>#REF!</v>
      </c>
      <c r="K38" s="159"/>
      <c r="L38" s="172" t="e">
        <f>'2. ANALISIS DEL RIESGO'!#REF!</f>
        <v>#REF!</v>
      </c>
      <c r="M38" s="160"/>
      <c r="N38" s="173"/>
      <c r="O38" s="160"/>
      <c r="P38" s="173"/>
      <c r="Q38" s="160"/>
      <c r="R38" s="174" t="e">
        <f>'2. ANALISIS DEL RIESGO'!#REF!</f>
        <v>#REF!</v>
      </c>
      <c r="S38" s="160"/>
      <c r="T38" s="174" t="e">
        <f>IF(ISBLANK('2. ANALISIS DEL RIESGO'!#REF!),"",'2. ANALISIS DEL RIESGO'!#REF!)</f>
        <v>#REF!</v>
      </c>
      <c r="U38" s="160"/>
      <c r="V38" s="175"/>
    </row>
    <row r="39" spans="2:22" ht="149.25" hidden="1" customHeight="1" x14ac:dyDescent="0.25">
      <c r="B39" s="111"/>
      <c r="C39" s="111"/>
      <c r="D39" s="112"/>
      <c r="E39" s="147"/>
      <c r="F39" s="157" t="e">
        <f>'1. IDENTIFICACION DEL RIESGO'!#REF!</f>
        <v>#REF!</v>
      </c>
      <c r="G39" s="158"/>
      <c r="H39" s="172" t="e">
        <f>IF(ISBLANK('1. IDENTIFICACION DEL RIESGO'!#REF!),"",'1. IDENTIFICACION DEL RIESGO'!#REF!)</f>
        <v>#REF!</v>
      </c>
      <c r="I39" s="159"/>
      <c r="J39" s="172" t="e">
        <f>IF(ISBLANK('1. IDENTIFICACION DEL RIESGO'!#REF!),"",'1. IDENTIFICACION DEL RIESGO'!#REF!)</f>
        <v>#REF!</v>
      </c>
      <c r="K39" s="159"/>
      <c r="L39" s="172" t="e">
        <f>'2. ANALISIS DEL RIESGO'!#REF!</f>
        <v>#REF!</v>
      </c>
      <c r="M39" s="160"/>
      <c r="N39" s="173"/>
      <c r="O39" s="160"/>
      <c r="P39" s="173"/>
      <c r="Q39" s="160"/>
      <c r="R39" s="174" t="e">
        <f>'2. ANALISIS DEL RIESGO'!#REF!</f>
        <v>#REF!</v>
      </c>
      <c r="S39" s="160"/>
      <c r="T39" s="174" t="e">
        <f>IF(ISBLANK('2. ANALISIS DEL RIESGO'!#REF!),"",'2. ANALISIS DEL RIESGO'!#REF!)</f>
        <v>#REF!</v>
      </c>
      <c r="U39" s="160"/>
      <c r="V39" s="175"/>
    </row>
    <row r="40" spans="2:22" ht="149.25" hidden="1" customHeight="1" x14ac:dyDescent="0.25">
      <c r="B40" s="111"/>
      <c r="C40" s="111"/>
      <c r="D40" s="112"/>
      <c r="E40" s="147"/>
      <c r="F40" s="157" t="e">
        <f>'1. IDENTIFICACION DEL RIESGO'!#REF!</f>
        <v>#REF!</v>
      </c>
      <c r="G40" s="158"/>
      <c r="H40" s="172" t="e">
        <f>IF(ISBLANK('1. IDENTIFICACION DEL RIESGO'!#REF!),"",'1. IDENTIFICACION DEL RIESGO'!#REF!)</f>
        <v>#REF!</v>
      </c>
      <c r="I40" s="159"/>
      <c r="J40" s="172" t="e">
        <f>IF(ISBLANK('1. IDENTIFICACION DEL RIESGO'!#REF!),"",'1. IDENTIFICACION DEL RIESGO'!#REF!)</f>
        <v>#REF!</v>
      </c>
      <c r="K40" s="159"/>
      <c r="L40" s="172" t="e">
        <f>'2. ANALISIS DEL RIESGO'!#REF!</f>
        <v>#REF!</v>
      </c>
      <c r="M40" s="160"/>
      <c r="N40" s="173"/>
      <c r="O40" s="160"/>
      <c r="P40" s="173"/>
      <c r="Q40" s="160"/>
      <c r="R40" s="174" t="e">
        <f>'2. ANALISIS DEL RIESGO'!#REF!</f>
        <v>#REF!</v>
      </c>
      <c r="S40" s="160"/>
      <c r="T40" s="174" t="e">
        <f>IF(ISBLANK('2. ANALISIS DEL RIESGO'!#REF!),"",'2. ANALISIS DEL RIESGO'!#REF!)</f>
        <v>#REF!</v>
      </c>
      <c r="U40" s="160"/>
      <c r="V40" s="175"/>
    </row>
    <row r="41" spans="2:22" ht="149.25" hidden="1" customHeight="1" x14ac:dyDescent="0.25">
      <c r="B41" s="111"/>
      <c r="C41" s="111"/>
      <c r="D41" s="112"/>
      <c r="E41" s="147"/>
      <c r="F41" s="157" t="e">
        <f>'1. IDENTIFICACION DEL RIESGO'!#REF!</f>
        <v>#REF!</v>
      </c>
      <c r="G41" s="158"/>
      <c r="H41" s="172" t="e">
        <f>IF(ISBLANK('1. IDENTIFICACION DEL RIESGO'!#REF!),"",'1. IDENTIFICACION DEL RIESGO'!#REF!)</f>
        <v>#REF!</v>
      </c>
      <c r="I41" s="159"/>
      <c r="J41" s="172" t="e">
        <f>IF(ISBLANK('1. IDENTIFICACION DEL RIESGO'!#REF!),"",'1. IDENTIFICACION DEL RIESGO'!#REF!)</f>
        <v>#REF!</v>
      </c>
      <c r="K41" s="159"/>
      <c r="L41" s="172" t="e">
        <f>'2. ANALISIS DEL RIESGO'!#REF!</f>
        <v>#REF!</v>
      </c>
      <c r="M41" s="160"/>
      <c r="N41" s="173"/>
      <c r="O41" s="160"/>
      <c r="P41" s="173"/>
      <c r="Q41" s="160"/>
      <c r="R41" s="174" t="e">
        <f>'2. ANALISIS DEL RIESGO'!#REF!</f>
        <v>#REF!</v>
      </c>
      <c r="S41" s="160"/>
      <c r="T41" s="174" t="e">
        <f>IF(ISBLANK('2. ANALISIS DEL RIESGO'!#REF!),"",'2. ANALISIS DEL RIESGO'!#REF!)</f>
        <v>#REF!</v>
      </c>
      <c r="U41" s="160"/>
      <c r="V41" s="175"/>
    </row>
    <row r="42" spans="2:22" ht="149.25" hidden="1" customHeight="1" x14ac:dyDescent="0.25">
      <c r="B42" s="111"/>
      <c r="C42" s="111"/>
      <c r="D42" s="112"/>
      <c r="E42" s="147"/>
      <c r="F42" s="157" t="e">
        <f>'1. IDENTIFICACION DEL RIESGO'!#REF!</f>
        <v>#REF!</v>
      </c>
      <c r="G42" s="158"/>
      <c r="H42" s="172" t="e">
        <f>IF(ISBLANK('1. IDENTIFICACION DEL RIESGO'!#REF!),"",'1. IDENTIFICACION DEL RIESGO'!#REF!)</f>
        <v>#REF!</v>
      </c>
      <c r="I42" s="159"/>
      <c r="J42" s="172" t="e">
        <f>IF(ISBLANK('1. IDENTIFICACION DEL RIESGO'!#REF!),"",'1. IDENTIFICACION DEL RIESGO'!#REF!)</f>
        <v>#REF!</v>
      </c>
      <c r="K42" s="159"/>
      <c r="L42" s="172" t="e">
        <f>'2. ANALISIS DEL RIESGO'!#REF!</f>
        <v>#REF!</v>
      </c>
      <c r="M42" s="160"/>
      <c r="N42" s="173"/>
      <c r="O42" s="160"/>
      <c r="P42" s="173"/>
      <c r="Q42" s="160"/>
      <c r="R42" s="174" t="e">
        <f>'2. ANALISIS DEL RIESGO'!#REF!</f>
        <v>#REF!</v>
      </c>
      <c r="S42" s="160"/>
      <c r="T42" s="174" t="e">
        <f>IF(ISBLANK('2. ANALISIS DEL RIESGO'!#REF!),"",'2. ANALISIS DEL RIESGO'!#REF!)</f>
        <v>#REF!</v>
      </c>
      <c r="U42" s="160"/>
      <c r="V42" s="175"/>
    </row>
    <row r="43" spans="2:22" ht="149.25" hidden="1" customHeight="1" x14ac:dyDescent="0.25">
      <c r="B43" s="111"/>
      <c r="C43" s="111"/>
      <c r="D43" s="112"/>
      <c r="E43" s="147"/>
      <c r="F43" s="157" t="e">
        <f>'1. IDENTIFICACION DEL RIESGO'!#REF!</f>
        <v>#REF!</v>
      </c>
      <c r="G43" s="158"/>
      <c r="H43" s="172" t="e">
        <f>IF(ISBLANK('1. IDENTIFICACION DEL RIESGO'!#REF!),"",'1. IDENTIFICACION DEL RIESGO'!#REF!)</f>
        <v>#REF!</v>
      </c>
      <c r="I43" s="159"/>
      <c r="J43" s="172" t="e">
        <f>IF(ISBLANK('1. IDENTIFICACION DEL RIESGO'!#REF!),"",'1. IDENTIFICACION DEL RIESGO'!#REF!)</f>
        <v>#REF!</v>
      </c>
      <c r="K43" s="159"/>
      <c r="L43" s="172" t="e">
        <f>'2. ANALISIS DEL RIESGO'!#REF!</f>
        <v>#REF!</v>
      </c>
      <c r="M43" s="160"/>
      <c r="N43" s="173"/>
      <c r="O43" s="160"/>
      <c r="P43" s="173"/>
      <c r="Q43" s="160"/>
      <c r="R43" s="174" t="e">
        <f>'2. ANALISIS DEL RIESGO'!#REF!</f>
        <v>#REF!</v>
      </c>
      <c r="S43" s="160"/>
      <c r="T43" s="174" t="e">
        <f>IF(ISBLANK('2. ANALISIS DEL RIESGO'!#REF!),"",'2. ANALISIS DEL RIESGO'!#REF!)</f>
        <v>#REF!</v>
      </c>
      <c r="U43" s="160"/>
      <c r="V43" s="175"/>
    </row>
    <row r="44" spans="2:22" ht="149.25" hidden="1" customHeight="1" x14ac:dyDescent="0.25">
      <c r="B44" s="111"/>
      <c r="C44" s="111"/>
      <c r="D44" s="112"/>
      <c r="E44" s="147"/>
      <c r="F44" s="157" t="e">
        <f>'1. IDENTIFICACION DEL RIESGO'!#REF!</f>
        <v>#REF!</v>
      </c>
      <c r="G44" s="158"/>
      <c r="H44" s="172" t="e">
        <f>IF(ISBLANK('1. IDENTIFICACION DEL RIESGO'!#REF!),"",'1. IDENTIFICACION DEL RIESGO'!#REF!)</f>
        <v>#REF!</v>
      </c>
      <c r="I44" s="159"/>
      <c r="J44" s="172" t="e">
        <f>IF(ISBLANK('1. IDENTIFICACION DEL RIESGO'!#REF!),"",'1. IDENTIFICACION DEL RIESGO'!#REF!)</f>
        <v>#REF!</v>
      </c>
      <c r="K44" s="159"/>
      <c r="L44" s="172" t="e">
        <f>'2. ANALISIS DEL RIESGO'!#REF!</f>
        <v>#REF!</v>
      </c>
      <c r="M44" s="160"/>
      <c r="N44" s="173"/>
      <c r="O44" s="160"/>
      <c r="P44" s="173"/>
      <c r="Q44" s="160"/>
      <c r="R44" s="174" t="e">
        <f>'2. ANALISIS DEL RIESGO'!#REF!</f>
        <v>#REF!</v>
      </c>
      <c r="S44" s="160"/>
      <c r="T44" s="174" t="e">
        <f>IF(ISBLANK('2. ANALISIS DEL RIESGO'!#REF!),"",'2. ANALISIS DEL RIESGO'!#REF!)</f>
        <v>#REF!</v>
      </c>
      <c r="U44" s="160"/>
      <c r="V44" s="175"/>
    </row>
    <row r="45" spans="2:22" ht="149.25" hidden="1" customHeight="1" x14ac:dyDescent="0.25">
      <c r="B45" s="111"/>
      <c r="C45" s="111"/>
      <c r="D45" s="112"/>
      <c r="E45" s="147"/>
      <c r="F45" s="157" t="e">
        <f>'1. IDENTIFICACION DEL RIESGO'!#REF!</f>
        <v>#REF!</v>
      </c>
      <c r="G45" s="158"/>
      <c r="H45" s="172" t="e">
        <f>IF(ISBLANK('1. IDENTIFICACION DEL RIESGO'!#REF!),"",'1. IDENTIFICACION DEL RIESGO'!#REF!)</f>
        <v>#REF!</v>
      </c>
      <c r="I45" s="159"/>
      <c r="J45" s="172" t="e">
        <f>IF(ISBLANK('1. IDENTIFICACION DEL RIESGO'!#REF!),"",'1. IDENTIFICACION DEL RIESGO'!#REF!)</f>
        <v>#REF!</v>
      </c>
      <c r="K45" s="159"/>
      <c r="L45" s="172" t="e">
        <f>'2. ANALISIS DEL RIESGO'!#REF!</f>
        <v>#REF!</v>
      </c>
      <c r="M45" s="160"/>
      <c r="N45" s="173"/>
      <c r="O45" s="160"/>
      <c r="P45" s="173"/>
      <c r="Q45" s="160"/>
      <c r="R45" s="174" t="e">
        <f>'2. ANALISIS DEL RIESGO'!#REF!</f>
        <v>#REF!</v>
      </c>
      <c r="S45" s="160"/>
      <c r="T45" s="174" t="e">
        <f>IF(ISBLANK('2. ANALISIS DEL RIESGO'!#REF!),"",'2. ANALISIS DEL RIESGO'!#REF!)</f>
        <v>#REF!</v>
      </c>
      <c r="U45" s="160"/>
      <c r="V45" s="175"/>
    </row>
    <row r="46" spans="2:22" ht="149.25" hidden="1" customHeight="1" x14ac:dyDescent="0.25">
      <c r="B46" s="111"/>
      <c r="C46" s="111"/>
      <c r="D46" s="112"/>
      <c r="E46" s="147"/>
      <c r="F46" s="157" t="e">
        <f>'1. IDENTIFICACION DEL RIESGO'!#REF!</f>
        <v>#REF!</v>
      </c>
      <c r="G46" s="158"/>
      <c r="H46" s="172" t="e">
        <f>IF(ISBLANK('1. IDENTIFICACION DEL RIESGO'!#REF!),"",'1. IDENTIFICACION DEL RIESGO'!#REF!)</f>
        <v>#REF!</v>
      </c>
      <c r="I46" s="159"/>
      <c r="J46" s="172" t="e">
        <f>IF(ISBLANK('1. IDENTIFICACION DEL RIESGO'!#REF!),"",'1. IDENTIFICACION DEL RIESGO'!#REF!)</f>
        <v>#REF!</v>
      </c>
      <c r="K46" s="159"/>
      <c r="L46" s="172" t="e">
        <f>'2. ANALISIS DEL RIESGO'!#REF!</f>
        <v>#REF!</v>
      </c>
      <c r="M46" s="160"/>
      <c r="N46" s="173"/>
      <c r="O46" s="160"/>
      <c r="P46" s="173"/>
      <c r="Q46" s="160"/>
      <c r="R46" s="174" t="e">
        <f>'2. ANALISIS DEL RIESGO'!#REF!</f>
        <v>#REF!</v>
      </c>
      <c r="S46" s="160"/>
      <c r="T46" s="174" t="e">
        <f>IF(ISBLANK('2. ANALISIS DEL RIESGO'!#REF!),"",'2. ANALISIS DEL RIESGO'!#REF!)</f>
        <v>#REF!</v>
      </c>
      <c r="U46" s="160"/>
      <c r="V46" s="175"/>
    </row>
    <row r="47" spans="2:22" ht="149.25" hidden="1" customHeight="1" x14ac:dyDescent="0.25">
      <c r="B47" s="111"/>
      <c r="C47" s="111"/>
      <c r="D47" s="112"/>
      <c r="E47" s="147"/>
      <c r="F47" s="157" t="e">
        <f>'1. IDENTIFICACION DEL RIESGO'!#REF!</f>
        <v>#REF!</v>
      </c>
      <c r="G47" s="158"/>
      <c r="H47" s="172" t="e">
        <f>IF(ISBLANK('1. IDENTIFICACION DEL RIESGO'!#REF!),"",'1. IDENTIFICACION DEL RIESGO'!#REF!)</f>
        <v>#REF!</v>
      </c>
      <c r="I47" s="159"/>
      <c r="J47" s="172" t="e">
        <f>IF(ISBLANK('1. IDENTIFICACION DEL RIESGO'!#REF!),"",'1. IDENTIFICACION DEL RIESGO'!#REF!)</f>
        <v>#REF!</v>
      </c>
      <c r="K47" s="159"/>
      <c r="L47" s="172" t="e">
        <f>'2. ANALISIS DEL RIESGO'!#REF!</f>
        <v>#REF!</v>
      </c>
      <c r="M47" s="160"/>
      <c r="N47" s="173"/>
      <c r="O47" s="160"/>
      <c r="P47" s="173"/>
      <c r="Q47" s="160"/>
      <c r="R47" s="174" t="e">
        <f>'2. ANALISIS DEL RIESGO'!#REF!</f>
        <v>#REF!</v>
      </c>
      <c r="S47" s="160"/>
      <c r="T47" s="174" t="e">
        <f>IF(ISBLANK('2. ANALISIS DEL RIESGO'!#REF!),"",'2. ANALISIS DEL RIESGO'!#REF!)</f>
        <v>#REF!</v>
      </c>
      <c r="U47" s="160"/>
      <c r="V47" s="175"/>
    </row>
    <row r="48" spans="2:22" ht="149.25" hidden="1" customHeight="1" x14ac:dyDescent="0.25">
      <c r="B48" s="111"/>
      <c r="C48" s="111"/>
      <c r="D48" s="112"/>
      <c r="E48" s="147"/>
      <c r="F48" s="157" t="e">
        <f>'1. IDENTIFICACION DEL RIESGO'!#REF!</f>
        <v>#REF!</v>
      </c>
      <c r="G48" s="158"/>
      <c r="H48" s="172" t="e">
        <f>IF(ISBLANK('1. IDENTIFICACION DEL RIESGO'!#REF!),"",'1. IDENTIFICACION DEL RIESGO'!#REF!)</f>
        <v>#REF!</v>
      </c>
      <c r="I48" s="159"/>
      <c r="J48" s="172" t="e">
        <f>IF(ISBLANK('1. IDENTIFICACION DEL RIESGO'!#REF!),"",'1. IDENTIFICACION DEL RIESGO'!#REF!)</f>
        <v>#REF!</v>
      </c>
      <c r="K48" s="159"/>
      <c r="L48" s="172" t="e">
        <f>'2. ANALISIS DEL RIESGO'!#REF!</f>
        <v>#REF!</v>
      </c>
      <c r="M48" s="160"/>
      <c r="N48" s="173"/>
      <c r="O48" s="160"/>
      <c r="P48" s="173"/>
      <c r="Q48" s="160"/>
      <c r="R48" s="174" t="e">
        <f>'2. ANALISIS DEL RIESGO'!#REF!</f>
        <v>#REF!</v>
      </c>
      <c r="S48" s="160"/>
      <c r="T48" s="174" t="e">
        <f>IF(ISBLANK('2. ANALISIS DEL RIESGO'!#REF!),"",'2. ANALISIS DEL RIESGO'!#REF!)</f>
        <v>#REF!</v>
      </c>
      <c r="U48" s="160"/>
      <c r="V48" s="175"/>
    </row>
    <row r="49" spans="2:22" ht="149.25" hidden="1" customHeight="1" x14ac:dyDescent="0.25">
      <c r="B49" s="111"/>
      <c r="C49" s="111"/>
      <c r="D49" s="112"/>
      <c r="E49" s="147"/>
      <c r="F49" s="157" t="e">
        <f>'1. IDENTIFICACION DEL RIESGO'!#REF!</f>
        <v>#REF!</v>
      </c>
      <c r="G49" s="158"/>
      <c r="H49" s="172" t="e">
        <f>IF(ISBLANK('1. IDENTIFICACION DEL RIESGO'!#REF!),"",'1. IDENTIFICACION DEL RIESGO'!#REF!)</f>
        <v>#REF!</v>
      </c>
      <c r="I49" s="159"/>
      <c r="J49" s="172" t="e">
        <f>IF(ISBLANK('1. IDENTIFICACION DEL RIESGO'!#REF!),"",'1. IDENTIFICACION DEL RIESGO'!#REF!)</f>
        <v>#REF!</v>
      </c>
      <c r="K49" s="159"/>
      <c r="L49" s="172" t="e">
        <f>'2. ANALISIS DEL RIESGO'!#REF!</f>
        <v>#REF!</v>
      </c>
      <c r="M49" s="160"/>
      <c r="N49" s="173"/>
      <c r="O49" s="160"/>
      <c r="P49" s="173"/>
      <c r="Q49" s="160"/>
      <c r="R49" s="174" t="e">
        <f>'2. ANALISIS DEL RIESGO'!#REF!</f>
        <v>#REF!</v>
      </c>
      <c r="S49" s="160"/>
      <c r="T49" s="174" t="e">
        <f>IF(ISBLANK('2. ANALISIS DEL RIESGO'!#REF!),"",'2. ANALISIS DEL RIESGO'!#REF!)</f>
        <v>#REF!</v>
      </c>
      <c r="U49" s="160"/>
      <c r="V49" s="175"/>
    </row>
    <row r="50" spans="2:22" ht="149.25" hidden="1" customHeight="1" x14ac:dyDescent="0.25">
      <c r="B50" s="111"/>
      <c r="C50" s="111"/>
      <c r="D50" s="112"/>
      <c r="E50" s="147"/>
      <c r="F50" s="157" t="e">
        <f>'1. IDENTIFICACION DEL RIESGO'!#REF!</f>
        <v>#REF!</v>
      </c>
      <c r="G50" s="158"/>
      <c r="H50" s="172" t="e">
        <f>IF(ISBLANK('1. IDENTIFICACION DEL RIESGO'!#REF!),"",'1. IDENTIFICACION DEL RIESGO'!#REF!)</f>
        <v>#REF!</v>
      </c>
      <c r="I50" s="159"/>
      <c r="J50" s="172" t="e">
        <f>IF(ISBLANK('1. IDENTIFICACION DEL RIESGO'!#REF!),"",'1. IDENTIFICACION DEL RIESGO'!#REF!)</f>
        <v>#REF!</v>
      </c>
      <c r="K50" s="159"/>
      <c r="L50" s="172" t="e">
        <f>'2. ANALISIS DEL RIESGO'!#REF!</f>
        <v>#REF!</v>
      </c>
      <c r="M50" s="160"/>
      <c r="N50" s="173"/>
      <c r="O50" s="160"/>
      <c r="P50" s="173"/>
      <c r="Q50" s="160"/>
      <c r="R50" s="174" t="e">
        <f>'2. ANALISIS DEL RIESGO'!#REF!</f>
        <v>#REF!</v>
      </c>
      <c r="S50" s="160"/>
      <c r="T50" s="174" t="e">
        <f>IF(ISBLANK('2. ANALISIS DEL RIESGO'!#REF!),"",'2. ANALISIS DEL RIESGO'!#REF!)</f>
        <v>#REF!</v>
      </c>
      <c r="U50" s="160"/>
      <c r="V50" s="175"/>
    </row>
    <row r="51" spans="2:22" ht="149.25" hidden="1" customHeight="1" x14ac:dyDescent="0.25">
      <c r="B51" s="111"/>
      <c r="C51" s="111"/>
      <c r="D51" s="112"/>
      <c r="E51" s="147"/>
      <c r="F51" s="157" t="e">
        <f>'1. IDENTIFICACION DEL RIESGO'!#REF!</f>
        <v>#REF!</v>
      </c>
      <c r="G51" s="158"/>
      <c r="H51" s="172" t="e">
        <f>IF(ISBLANK('1. IDENTIFICACION DEL RIESGO'!#REF!),"",'1. IDENTIFICACION DEL RIESGO'!#REF!)</f>
        <v>#REF!</v>
      </c>
      <c r="I51" s="159"/>
      <c r="J51" s="172" t="e">
        <f>IF(ISBLANK('1. IDENTIFICACION DEL RIESGO'!#REF!),"",'1. IDENTIFICACION DEL RIESGO'!#REF!)</f>
        <v>#REF!</v>
      </c>
      <c r="K51" s="159"/>
      <c r="L51" s="172" t="e">
        <f>'2. ANALISIS DEL RIESGO'!#REF!</f>
        <v>#REF!</v>
      </c>
      <c r="M51" s="160"/>
      <c r="N51" s="173"/>
      <c r="O51" s="160"/>
      <c r="P51" s="173"/>
      <c r="Q51" s="160"/>
      <c r="R51" s="174" t="e">
        <f>'2. ANALISIS DEL RIESGO'!#REF!</f>
        <v>#REF!</v>
      </c>
      <c r="S51" s="160"/>
      <c r="T51" s="174" t="e">
        <f>IF(ISBLANK('2. ANALISIS DEL RIESGO'!#REF!),"",'2. ANALISIS DEL RIESGO'!#REF!)</f>
        <v>#REF!</v>
      </c>
      <c r="U51" s="160"/>
      <c r="V51" s="175"/>
    </row>
    <row r="52" spans="2:22" ht="149.25" hidden="1" customHeight="1" x14ac:dyDescent="0.25">
      <c r="B52" s="111"/>
      <c r="C52" s="111"/>
      <c r="D52" s="112"/>
      <c r="E52" s="147"/>
      <c r="F52" s="157" t="e">
        <f>'1. IDENTIFICACION DEL RIESGO'!#REF!</f>
        <v>#REF!</v>
      </c>
      <c r="G52" s="158"/>
      <c r="H52" s="172" t="e">
        <f>IF(ISBLANK('1. IDENTIFICACION DEL RIESGO'!#REF!),"",'1. IDENTIFICACION DEL RIESGO'!#REF!)</f>
        <v>#REF!</v>
      </c>
      <c r="I52" s="159"/>
      <c r="J52" s="172" t="e">
        <f>IF(ISBLANK('1. IDENTIFICACION DEL RIESGO'!#REF!),"",'1. IDENTIFICACION DEL RIESGO'!#REF!)</f>
        <v>#REF!</v>
      </c>
      <c r="K52" s="159"/>
      <c r="L52" s="172" t="e">
        <f>'2. ANALISIS DEL RIESGO'!#REF!</f>
        <v>#REF!</v>
      </c>
      <c r="M52" s="160"/>
      <c r="N52" s="173"/>
      <c r="O52" s="160"/>
      <c r="P52" s="173"/>
      <c r="Q52" s="160"/>
      <c r="R52" s="174" t="e">
        <f>'2. ANALISIS DEL RIESGO'!#REF!</f>
        <v>#REF!</v>
      </c>
      <c r="S52" s="160"/>
      <c r="T52" s="174" t="e">
        <f>IF(ISBLANK('2. ANALISIS DEL RIESGO'!#REF!),"",'2. ANALISIS DEL RIESGO'!#REF!)</f>
        <v>#REF!</v>
      </c>
      <c r="U52" s="160"/>
      <c r="V52" s="175"/>
    </row>
    <row r="53" spans="2:22" ht="149.25" hidden="1" customHeight="1" x14ac:dyDescent="0.25">
      <c r="B53" s="111"/>
      <c r="C53" s="111"/>
      <c r="D53" s="112"/>
      <c r="E53" s="147"/>
      <c r="F53" s="157" t="e">
        <f>'1. IDENTIFICACION DEL RIESGO'!#REF!</f>
        <v>#REF!</v>
      </c>
      <c r="G53" s="158"/>
      <c r="H53" s="172" t="e">
        <f>IF(ISBLANK('1. IDENTIFICACION DEL RIESGO'!#REF!),"",'1. IDENTIFICACION DEL RIESGO'!#REF!)</f>
        <v>#REF!</v>
      </c>
      <c r="I53" s="159"/>
      <c r="J53" s="172" t="e">
        <f>IF(ISBLANK('1. IDENTIFICACION DEL RIESGO'!#REF!),"",'1. IDENTIFICACION DEL RIESGO'!#REF!)</f>
        <v>#REF!</v>
      </c>
      <c r="K53" s="159"/>
      <c r="L53" s="172" t="e">
        <f>'2. ANALISIS DEL RIESGO'!#REF!</f>
        <v>#REF!</v>
      </c>
      <c r="M53" s="160"/>
      <c r="N53" s="173"/>
      <c r="O53" s="160"/>
      <c r="P53" s="173"/>
      <c r="Q53" s="160"/>
      <c r="R53" s="174" t="e">
        <f>'2. ANALISIS DEL RIESGO'!#REF!</f>
        <v>#REF!</v>
      </c>
      <c r="S53" s="160"/>
      <c r="T53" s="174" t="e">
        <f>IF(ISBLANK('2. ANALISIS DEL RIESGO'!#REF!),"",'2. ANALISIS DEL RIESGO'!#REF!)</f>
        <v>#REF!</v>
      </c>
      <c r="U53" s="160"/>
      <c r="V53" s="175"/>
    </row>
    <row r="54" spans="2:22" ht="149.25" hidden="1" customHeight="1" x14ac:dyDescent="0.25">
      <c r="B54" s="111"/>
      <c r="C54" s="111"/>
      <c r="D54" s="112"/>
      <c r="E54" s="147"/>
      <c r="F54" s="157" t="e">
        <f>'1. IDENTIFICACION DEL RIESGO'!#REF!</f>
        <v>#REF!</v>
      </c>
      <c r="G54" s="158"/>
      <c r="H54" s="172" t="e">
        <f>IF(ISBLANK('1. IDENTIFICACION DEL RIESGO'!#REF!),"",'1. IDENTIFICACION DEL RIESGO'!#REF!)</f>
        <v>#REF!</v>
      </c>
      <c r="I54" s="159"/>
      <c r="J54" s="172" t="e">
        <f>IF(ISBLANK('1. IDENTIFICACION DEL RIESGO'!#REF!),"",'1. IDENTIFICACION DEL RIESGO'!#REF!)</f>
        <v>#REF!</v>
      </c>
      <c r="K54" s="159"/>
      <c r="L54" s="172" t="e">
        <f>'2. ANALISIS DEL RIESGO'!#REF!</f>
        <v>#REF!</v>
      </c>
      <c r="M54" s="160"/>
      <c r="N54" s="173"/>
      <c r="O54" s="160"/>
      <c r="P54" s="173"/>
      <c r="Q54" s="160"/>
      <c r="R54" s="174" t="e">
        <f>'2. ANALISIS DEL RIESGO'!#REF!</f>
        <v>#REF!</v>
      </c>
      <c r="S54" s="160"/>
      <c r="T54" s="174" t="e">
        <f>IF(ISBLANK('2. ANALISIS DEL RIESGO'!#REF!),"",'2. ANALISIS DEL RIESGO'!#REF!)</f>
        <v>#REF!</v>
      </c>
      <c r="U54" s="160"/>
      <c r="V54" s="175"/>
    </row>
    <row r="55" spans="2:22" ht="149.25" hidden="1" customHeight="1" x14ac:dyDescent="0.25">
      <c r="B55" s="111"/>
      <c r="C55" s="111"/>
      <c r="D55" s="112"/>
      <c r="E55" s="147"/>
      <c r="F55" s="157" t="e">
        <f>'1. IDENTIFICACION DEL RIESGO'!#REF!</f>
        <v>#REF!</v>
      </c>
      <c r="G55" s="158"/>
      <c r="H55" s="172" t="e">
        <f>IF(ISBLANK('1. IDENTIFICACION DEL RIESGO'!#REF!),"",'1. IDENTIFICACION DEL RIESGO'!#REF!)</f>
        <v>#REF!</v>
      </c>
      <c r="I55" s="159"/>
      <c r="J55" s="172" t="e">
        <f>IF(ISBLANK('1. IDENTIFICACION DEL RIESGO'!#REF!),"",'1. IDENTIFICACION DEL RIESGO'!#REF!)</f>
        <v>#REF!</v>
      </c>
      <c r="K55" s="159"/>
      <c r="L55" s="172" t="e">
        <f>'2. ANALISIS DEL RIESGO'!#REF!</f>
        <v>#REF!</v>
      </c>
      <c r="M55" s="160"/>
      <c r="N55" s="173"/>
      <c r="O55" s="160"/>
      <c r="P55" s="173"/>
      <c r="Q55" s="160"/>
      <c r="R55" s="174" t="e">
        <f>'2. ANALISIS DEL RIESGO'!#REF!</f>
        <v>#REF!</v>
      </c>
      <c r="S55" s="160"/>
      <c r="T55" s="174" t="e">
        <f>IF(ISBLANK('2. ANALISIS DEL RIESGO'!#REF!),"",'2. ANALISIS DEL RIESGO'!#REF!)</f>
        <v>#REF!</v>
      </c>
      <c r="U55" s="160"/>
      <c r="V55" s="175"/>
    </row>
    <row r="56" spans="2:22" ht="149.25" hidden="1" customHeight="1" x14ac:dyDescent="0.25">
      <c r="B56" s="111"/>
      <c r="C56" s="111"/>
      <c r="D56" s="112"/>
      <c r="E56" s="147"/>
      <c r="F56" s="157" t="e">
        <f>'1. IDENTIFICACION DEL RIESGO'!#REF!</f>
        <v>#REF!</v>
      </c>
      <c r="G56" s="158"/>
      <c r="H56" s="172" t="e">
        <f>IF(ISBLANK('1. IDENTIFICACION DEL RIESGO'!#REF!),"",'1. IDENTIFICACION DEL RIESGO'!#REF!)</f>
        <v>#REF!</v>
      </c>
      <c r="I56" s="159"/>
      <c r="J56" s="172" t="e">
        <f>IF(ISBLANK('1. IDENTIFICACION DEL RIESGO'!#REF!),"",'1. IDENTIFICACION DEL RIESGO'!#REF!)</f>
        <v>#REF!</v>
      </c>
      <c r="K56" s="159"/>
      <c r="L56" s="172" t="e">
        <f>'2. ANALISIS DEL RIESGO'!#REF!</f>
        <v>#REF!</v>
      </c>
      <c r="M56" s="160"/>
      <c r="N56" s="173"/>
      <c r="O56" s="160"/>
      <c r="P56" s="173"/>
      <c r="Q56" s="160"/>
      <c r="R56" s="174" t="e">
        <f>'2. ANALISIS DEL RIESGO'!#REF!</f>
        <v>#REF!</v>
      </c>
      <c r="S56" s="160"/>
      <c r="T56" s="174" t="e">
        <f>IF(ISBLANK('2. ANALISIS DEL RIESGO'!#REF!),"",'2. ANALISIS DEL RIESGO'!#REF!)</f>
        <v>#REF!</v>
      </c>
      <c r="U56" s="160"/>
      <c r="V56" s="175"/>
    </row>
    <row r="57" spans="2:22" ht="149.25" hidden="1" customHeight="1" x14ac:dyDescent="0.25">
      <c r="B57" s="111"/>
      <c r="C57" s="111"/>
      <c r="D57" s="112"/>
      <c r="E57" s="147"/>
      <c r="F57" s="157" t="e">
        <f>'1. IDENTIFICACION DEL RIESGO'!#REF!</f>
        <v>#REF!</v>
      </c>
      <c r="G57" s="158"/>
      <c r="H57" s="172" t="e">
        <f>IF(ISBLANK('1. IDENTIFICACION DEL RIESGO'!#REF!),"",'1. IDENTIFICACION DEL RIESGO'!#REF!)</f>
        <v>#REF!</v>
      </c>
      <c r="I57" s="159"/>
      <c r="J57" s="172" t="e">
        <f>IF(ISBLANK('1. IDENTIFICACION DEL RIESGO'!#REF!),"",'1. IDENTIFICACION DEL RIESGO'!#REF!)</f>
        <v>#REF!</v>
      </c>
      <c r="K57" s="159"/>
      <c r="L57" s="172" t="e">
        <f>'2. ANALISIS DEL RIESGO'!#REF!</f>
        <v>#REF!</v>
      </c>
      <c r="M57" s="160"/>
      <c r="N57" s="173"/>
      <c r="O57" s="160"/>
      <c r="P57" s="173"/>
      <c r="Q57" s="160"/>
      <c r="R57" s="174" t="e">
        <f>'2. ANALISIS DEL RIESGO'!#REF!</f>
        <v>#REF!</v>
      </c>
      <c r="S57" s="160"/>
      <c r="T57" s="174" t="e">
        <f>IF(ISBLANK('2. ANALISIS DEL RIESGO'!#REF!),"",'2. ANALISIS DEL RIESGO'!#REF!)</f>
        <v>#REF!</v>
      </c>
      <c r="U57" s="160"/>
      <c r="V57" s="175"/>
    </row>
    <row r="58" spans="2:22" ht="149.25" hidden="1" customHeight="1" x14ac:dyDescent="0.25">
      <c r="B58" s="111"/>
      <c r="C58" s="111"/>
      <c r="D58" s="112"/>
      <c r="E58" s="147"/>
      <c r="F58" s="157" t="e">
        <f>'1. IDENTIFICACION DEL RIESGO'!#REF!</f>
        <v>#REF!</v>
      </c>
      <c r="G58" s="158"/>
      <c r="H58" s="172" t="e">
        <f>IF(ISBLANK('1. IDENTIFICACION DEL RIESGO'!#REF!),"",'1. IDENTIFICACION DEL RIESGO'!#REF!)</f>
        <v>#REF!</v>
      </c>
      <c r="I58" s="159"/>
      <c r="J58" s="172" t="e">
        <f>IF(ISBLANK('1. IDENTIFICACION DEL RIESGO'!#REF!),"",'1. IDENTIFICACION DEL RIESGO'!#REF!)</f>
        <v>#REF!</v>
      </c>
      <c r="K58" s="159"/>
      <c r="L58" s="172" t="e">
        <f>'2. ANALISIS DEL RIESGO'!#REF!</f>
        <v>#REF!</v>
      </c>
      <c r="M58" s="160"/>
      <c r="N58" s="173"/>
      <c r="O58" s="160"/>
      <c r="P58" s="173"/>
      <c r="Q58" s="160"/>
      <c r="R58" s="174" t="e">
        <f>'2. ANALISIS DEL RIESGO'!#REF!</f>
        <v>#REF!</v>
      </c>
      <c r="S58" s="160"/>
      <c r="T58" s="174" t="e">
        <f>IF(ISBLANK('2. ANALISIS DEL RIESGO'!#REF!),"",'2. ANALISIS DEL RIESGO'!#REF!)</f>
        <v>#REF!</v>
      </c>
      <c r="U58" s="160"/>
      <c r="V58" s="175"/>
    </row>
    <row r="59" spans="2:22" ht="149.25" hidden="1" customHeight="1" x14ac:dyDescent="0.25">
      <c r="B59" s="111"/>
      <c r="C59" s="111"/>
      <c r="D59" s="112"/>
      <c r="E59" s="147"/>
      <c r="F59" s="157" t="e">
        <f>'1. IDENTIFICACION DEL RIESGO'!#REF!</f>
        <v>#REF!</v>
      </c>
      <c r="G59" s="158"/>
      <c r="H59" s="172" t="e">
        <f>IF(ISBLANK('1. IDENTIFICACION DEL RIESGO'!#REF!),"",'1. IDENTIFICACION DEL RIESGO'!#REF!)</f>
        <v>#REF!</v>
      </c>
      <c r="I59" s="159"/>
      <c r="J59" s="172" t="e">
        <f>IF(ISBLANK('1. IDENTIFICACION DEL RIESGO'!#REF!),"",'1. IDENTIFICACION DEL RIESGO'!#REF!)</f>
        <v>#REF!</v>
      </c>
      <c r="K59" s="159"/>
      <c r="L59" s="172" t="e">
        <f>'2. ANALISIS DEL RIESGO'!#REF!</f>
        <v>#REF!</v>
      </c>
      <c r="M59" s="160"/>
      <c r="N59" s="173"/>
      <c r="O59" s="160"/>
      <c r="P59" s="173"/>
      <c r="Q59" s="160"/>
      <c r="R59" s="174" t="e">
        <f>'2. ANALISIS DEL RIESGO'!#REF!</f>
        <v>#REF!</v>
      </c>
      <c r="S59" s="160"/>
      <c r="T59" s="174" t="e">
        <f>IF(ISBLANK('2. ANALISIS DEL RIESGO'!#REF!),"",'2. ANALISIS DEL RIESGO'!#REF!)</f>
        <v>#REF!</v>
      </c>
      <c r="U59" s="160"/>
      <c r="V59" s="175"/>
    </row>
    <row r="60" spans="2:22" ht="149.25" hidden="1" customHeight="1" x14ac:dyDescent="0.25">
      <c r="B60" s="111"/>
      <c r="C60" s="111"/>
      <c r="D60" s="112"/>
      <c r="E60" s="147"/>
      <c r="F60" s="157" t="e">
        <f>'1. IDENTIFICACION DEL RIESGO'!#REF!</f>
        <v>#REF!</v>
      </c>
      <c r="G60" s="158"/>
      <c r="H60" s="172" t="e">
        <f>IF(ISBLANK('1. IDENTIFICACION DEL RIESGO'!#REF!),"",'1. IDENTIFICACION DEL RIESGO'!#REF!)</f>
        <v>#REF!</v>
      </c>
      <c r="I60" s="159"/>
      <c r="J60" s="172" t="e">
        <f>IF(ISBLANK('1. IDENTIFICACION DEL RIESGO'!#REF!),"",'1. IDENTIFICACION DEL RIESGO'!#REF!)</f>
        <v>#REF!</v>
      </c>
      <c r="K60" s="159"/>
      <c r="L60" s="172" t="e">
        <f>'2. ANALISIS DEL RIESGO'!#REF!</f>
        <v>#REF!</v>
      </c>
      <c r="M60" s="160"/>
      <c r="N60" s="173"/>
      <c r="O60" s="160"/>
      <c r="P60" s="173"/>
      <c r="Q60" s="160"/>
      <c r="R60" s="174" t="e">
        <f>'2. ANALISIS DEL RIESGO'!#REF!</f>
        <v>#REF!</v>
      </c>
      <c r="S60" s="160"/>
      <c r="T60" s="174" t="e">
        <f>IF(ISBLANK('2. ANALISIS DEL RIESGO'!#REF!),"",'2. ANALISIS DEL RIESGO'!#REF!)</f>
        <v>#REF!</v>
      </c>
      <c r="U60" s="160"/>
      <c r="V60" s="175"/>
    </row>
    <row r="61" spans="2:22" ht="149.25" hidden="1" customHeight="1" x14ac:dyDescent="0.25">
      <c r="B61" s="111"/>
      <c r="C61" s="111"/>
      <c r="D61" s="112"/>
      <c r="E61" s="147"/>
      <c r="F61" s="157" t="e">
        <f>'1. IDENTIFICACION DEL RIESGO'!#REF!</f>
        <v>#REF!</v>
      </c>
      <c r="G61" s="158"/>
      <c r="H61" s="172" t="e">
        <f>IF(ISBLANK('1. IDENTIFICACION DEL RIESGO'!#REF!),"",'1. IDENTIFICACION DEL RIESGO'!#REF!)</f>
        <v>#REF!</v>
      </c>
      <c r="I61" s="159"/>
      <c r="J61" s="172" t="e">
        <f>IF(ISBLANK('1. IDENTIFICACION DEL RIESGO'!#REF!),"",'1. IDENTIFICACION DEL RIESGO'!#REF!)</f>
        <v>#REF!</v>
      </c>
      <c r="K61" s="159"/>
      <c r="L61" s="172" t="e">
        <f>'2. ANALISIS DEL RIESGO'!#REF!</f>
        <v>#REF!</v>
      </c>
      <c r="M61" s="160"/>
      <c r="N61" s="173"/>
      <c r="O61" s="160"/>
      <c r="P61" s="173"/>
      <c r="Q61" s="160"/>
      <c r="R61" s="174" t="e">
        <f>'2. ANALISIS DEL RIESGO'!#REF!</f>
        <v>#REF!</v>
      </c>
      <c r="S61" s="160"/>
      <c r="T61" s="174" t="e">
        <f>IF(ISBLANK('2. ANALISIS DEL RIESGO'!#REF!),"",'2. ANALISIS DEL RIESGO'!#REF!)</f>
        <v>#REF!</v>
      </c>
      <c r="U61" s="160"/>
      <c r="V61" s="175"/>
    </row>
    <row r="62" spans="2:22" ht="149.25" hidden="1" customHeight="1" x14ac:dyDescent="0.25">
      <c r="B62" s="111"/>
      <c r="C62" s="111"/>
      <c r="D62" s="112"/>
      <c r="E62" s="147"/>
      <c r="F62" s="157" t="e">
        <f>'1. IDENTIFICACION DEL RIESGO'!#REF!</f>
        <v>#REF!</v>
      </c>
      <c r="G62" s="158"/>
      <c r="H62" s="172" t="e">
        <f>IF(ISBLANK('1. IDENTIFICACION DEL RIESGO'!#REF!),"",'1. IDENTIFICACION DEL RIESGO'!#REF!)</f>
        <v>#REF!</v>
      </c>
      <c r="I62" s="159"/>
      <c r="J62" s="172" t="e">
        <f>IF(ISBLANK('1. IDENTIFICACION DEL RIESGO'!#REF!),"",'1. IDENTIFICACION DEL RIESGO'!#REF!)</f>
        <v>#REF!</v>
      </c>
      <c r="K62" s="159"/>
      <c r="L62" s="172" t="e">
        <f>'2. ANALISIS DEL RIESGO'!#REF!</f>
        <v>#REF!</v>
      </c>
      <c r="M62" s="160"/>
      <c r="N62" s="173"/>
      <c r="O62" s="160"/>
      <c r="P62" s="173"/>
      <c r="Q62" s="160"/>
      <c r="R62" s="174" t="e">
        <f>'2. ANALISIS DEL RIESGO'!#REF!</f>
        <v>#REF!</v>
      </c>
      <c r="S62" s="160"/>
      <c r="T62" s="174" t="e">
        <f>IF(ISBLANK('2. ANALISIS DEL RIESGO'!#REF!),"",'2. ANALISIS DEL RIESGO'!#REF!)</f>
        <v>#REF!</v>
      </c>
      <c r="U62" s="160"/>
      <c r="V62" s="175"/>
    </row>
    <row r="63" spans="2:22" ht="149.25" hidden="1" customHeight="1" x14ac:dyDescent="0.25">
      <c r="B63" s="111"/>
      <c r="C63" s="111"/>
      <c r="D63" s="112"/>
      <c r="E63" s="147"/>
      <c r="F63" s="157" t="e">
        <f>'1. IDENTIFICACION DEL RIESGO'!#REF!</f>
        <v>#REF!</v>
      </c>
      <c r="G63" s="158"/>
      <c r="H63" s="172" t="e">
        <f>IF(ISBLANK('1. IDENTIFICACION DEL RIESGO'!#REF!),"",'1. IDENTIFICACION DEL RIESGO'!#REF!)</f>
        <v>#REF!</v>
      </c>
      <c r="I63" s="159"/>
      <c r="J63" s="172" t="e">
        <f>IF(ISBLANK('1. IDENTIFICACION DEL RIESGO'!#REF!),"",'1. IDENTIFICACION DEL RIESGO'!#REF!)</f>
        <v>#REF!</v>
      </c>
      <c r="K63" s="159"/>
      <c r="L63" s="172" t="e">
        <f>'2. ANALISIS DEL RIESGO'!#REF!</f>
        <v>#REF!</v>
      </c>
      <c r="M63" s="160"/>
      <c r="N63" s="173"/>
      <c r="O63" s="160"/>
      <c r="P63" s="173"/>
      <c r="Q63" s="160"/>
      <c r="R63" s="174" t="e">
        <f>'2. ANALISIS DEL RIESGO'!#REF!</f>
        <v>#REF!</v>
      </c>
      <c r="S63" s="160"/>
      <c r="T63" s="174" t="e">
        <f>IF(ISBLANK('2. ANALISIS DEL RIESGO'!#REF!),"",'2. ANALISIS DEL RIESGO'!#REF!)</f>
        <v>#REF!</v>
      </c>
      <c r="U63" s="160"/>
      <c r="V63" s="175"/>
    </row>
    <row r="64" spans="2:22" ht="149.25" hidden="1" customHeight="1" x14ac:dyDescent="0.25">
      <c r="B64" s="111"/>
      <c r="C64" s="111"/>
      <c r="D64" s="112"/>
      <c r="E64" s="147"/>
      <c r="F64" s="157" t="e">
        <f>'1. IDENTIFICACION DEL RIESGO'!#REF!</f>
        <v>#REF!</v>
      </c>
      <c r="G64" s="158"/>
      <c r="H64" s="172" t="e">
        <f>IF(ISBLANK('1. IDENTIFICACION DEL RIESGO'!#REF!),"",'1. IDENTIFICACION DEL RIESGO'!#REF!)</f>
        <v>#REF!</v>
      </c>
      <c r="I64" s="159"/>
      <c r="J64" s="172" t="e">
        <f>IF(ISBLANK('1. IDENTIFICACION DEL RIESGO'!#REF!),"",'1. IDENTIFICACION DEL RIESGO'!#REF!)</f>
        <v>#REF!</v>
      </c>
      <c r="K64" s="159"/>
      <c r="L64" s="172" t="e">
        <f>'2. ANALISIS DEL RIESGO'!#REF!</f>
        <v>#REF!</v>
      </c>
      <c r="M64" s="160"/>
      <c r="N64" s="173"/>
      <c r="O64" s="160"/>
      <c r="P64" s="173"/>
      <c r="Q64" s="160"/>
      <c r="R64" s="174" t="e">
        <f>'2. ANALISIS DEL RIESGO'!#REF!</f>
        <v>#REF!</v>
      </c>
      <c r="S64" s="160"/>
      <c r="T64" s="174" t="e">
        <f>IF(ISBLANK('2. ANALISIS DEL RIESGO'!#REF!),"",'2. ANALISIS DEL RIESGO'!#REF!)</f>
        <v>#REF!</v>
      </c>
      <c r="U64" s="160"/>
      <c r="V64" s="175"/>
    </row>
    <row r="65" spans="2:22" ht="149.25" hidden="1" customHeight="1" x14ac:dyDescent="0.25">
      <c r="B65" s="111"/>
      <c r="C65" s="111"/>
      <c r="D65" s="112"/>
      <c r="E65" s="147"/>
      <c r="F65" s="157" t="e">
        <f>'1. IDENTIFICACION DEL RIESGO'!#REF!</f>
        <v>#REF!</v>
      </c>
      <c r="G65" s="158"/>
      <c r="H65" s="172" t="e">
        <f>IF(ISBLANK('1. IDENTIFICACION DEL RIESGO'!#REF!),"",'1. IDENTIFICACION DEL RIESGO'!#REF!)</f>
        <v>#REF!</v>
      </c>
      <c r="I65" s="159"/>
      <c r="J65" s="172" t="e">
        <f>IF(ISBLANK('1. IDENTIFICACION DEL RIESGO'!#REF!),"",'1. IDENTIFICACION DEL RIESGO'!#REF!)</f>
        <v>#REF!</v>
      </c>
      <c r="K65" s="159"/>
      <c r="L65" s="172" t="e">
        <f>'2. ANALISIS DEL RIESGO'!#REF!</f>
        <v>#REF!</v>
      </c>
      <c r="M65" s="160"/>
      <c r="N65" s="173"/>
      <c r="O65" s="160"/>
      <c r="P65" s="173"/>
      <c r="Q65" s="160"/>
      <c r="R65" s="174" t="e">
        <f>'2. ANALISIS DEL RIESGO'!#REF!</f>
        <v>#REF!</v>
      </c>
      <c r="S65" s="160"/>
      <c r="T65" s="174" t="e">
        <f>IF(ISBLANK('2. ANALISIS DEL RIESGO'!#REF!),"",'2. ANALISIS DEL RIESGO'!#REF!)</f>
        <v>#REF!</v>
      </c>
      <c r="U65" s="160"/>
      <c r="V65" s="175"/>
    </row>
    <row r="66" spans="2:22" ht="149.25" hidden="1" customHeight="1" x14ac:dyDescent="0.25">
      <c r="B66" s="111"/>
      <c r="C66" s="111"/>
      <c r="D66" s="112"/>
      <c r="E66" s="147"/>
      <c r="F66" s="157" t="e">
        <f>'1. IDENTIFICACION DEL RIESGO'!#REF!</f>
        <v>#REF!</v>
      </c>
      <c r="G66" s="158"/>
      <c r="H66" s="172" t="e">
        <f>IF(ISBLANK('1. IDENTIFICACION DEL RIESGO'!#REF!),"",'1. IDENTIFICACION DEL RIESGO'!#REF!)</f>
        <v>#REF!</v>
      </c>
      <c r="I66" s="159"/>
      <c r="J66" s="172" t="e">
        <f>IF(ISBLANK('1. IDENTIFICACION DEL RIESGO'!#REF!),"",'1. IDENTIFICACION DEL RIESGO'!#REF!)</f>
        <v>#REF!</v>
      </c>
      <c r="K66" s="159"/>
      <c r="L66" s="172" t="e">
        <f>'2. ANALISIS DEL RIESGO'!#REF!</f>
        <v>#REF!</v>
      </c>
      <c r="M66" s="160"/>
      <c r="N66" s="173"/>
      <c r="O66" s="160"/>
      <c r="P66" s="173"/>
      <c r="Q66" s="160"/>
      <c r="R66" s="174" t="e">
        <f>'2. ANALISIS DEL RIESGO'!#REF!</f>
        <v>#REF!</v>
      </c>
      <c r="S66" s="160"/>
      <c r="T66" s="174" t="e">
        <f>IF(ISBLANK('2. ANALISIS DEL RIESGO'!#REF!),"",'2. ANALISIS DEL RIESGO'!#REF!)</f>
        <v>#REF!</v>
      </c>
      <c r="U66" s="160"/>
      <c r="V66" s="175"/>
    </row>
    <row r="102" spans="1:7" x14ac:dyDescent="0.25">
      <c r="B102" s="8"/>
      <c r="C102" s="8"/>
      <c r="D102" s="62"/>
      <c r="E102" s="8"/>
      <c r="F102" s="8"/>
      <c r="G102" s="8"/>
    </row>
    <row r="103" spans="1:7" x14ac:dyDescent="0.25">
      <c r="A103" s="8"/>
      <c r="B103" s="8"/>
      <c r="C103" s="8"/>
      <c r="D103" s="62"/>
      <c r="E103" s="8"/>
      <c r="F103" s="8"/>
      <c r="G103" s="8"/>
    </row>
    <row r="104" spans="1:7" x14ac:dyDescent="0.25">
      <c r="A104" s="8"/>
      <c r="B104" s="8"/>
      <c r="C104" s="8"/>
      <c r="D104" s="62"/>
      <c r="E104" s="8"/>
      <c r="F104" s="8"/>
      <c r="G104" s="8"/>
    </row>
    <row r="105" spans="1:7" x14ac:dyDescent="0.25">
      <c r="A105" s="8"/>
      <c r="B105" s="8"/>
      <c r="C105" s="8"/>
      <c r="D105" s="62"/>
      <c r="E105" s="8"/>
      <c r="F105" s="8"/>
      <c r="G105" s="8"/>
    </row>
    <row r="106" spans="1:7" x14ac:dyDescent="0.25">
      <c r="A106" s="8"/>
      <c r="B106" s="8"/>
      <c r="C106" s="8"/>
      <c r="D106" s="62"/>
      <c r="E106" s="8"/>
      <c r="F106" s="8"/>
      <c r="G106" s="8"/>
    </row>
    <row r="107" spans="1:7" x14ac:dyDescent="0.25">
      <c r="A107" s="8"/>
      <c r="B107" s="8"/>
      <c r="C107" s="8"/>
      <c r="D107" s="62"/>
      <c r="E107" s="8"/>
      <c r="F107" s="8"/>
      <c r="G107" s="8"/>
    </row>
    <row r="108" spans="1:7" x14ac:dyDescent="0.25">
      <c r="A108" s="8"/>
      <c r="B108" s="8"/>
      <c r="C108" s="8"/>
      <c r="D108" s="62"/>
      <c r="E108" s="8"/>
      <c r="F108" s="8"/>
      <c r="G108" s="8"/>
    </row>
    <row r="109" spans="1:7" x14ac:dyDescent="0.25">
      <c r="A109" s="8"/>
      <c r="B109" s="8"/>
      <c r="C109" s="8"/>
      <c r="D109" s="62"/>
      <c r="E109" s="8"/>
      <c r="F109" s="8"/>
      <c r="G109" s="8"/>
    </row>
    <row r="110" spans="1:7" x14ac:dyDescent="0.25">
      <c r="A110" s="8"/>
      <c r="B110" s="8"/>
      <c r="C110" s="8"/>
      <c r="D110" s="62"/>
      <c r="E110" s="8"/>
      <c r="F110" s="8"/>
      <c r="G110" s="8"/>
    </row>
    <row r="111" spans="1:7" x14ac:dyDescent="0.25">
      <c r="A111" s="8"/>
      <c r="B111" s="8"/>
      <c r="C111" s="8"/>
      <c r="D111" s="62"/>
      <c r="E111" s="8"/>
      <c r="F111" s="8"/>
      <c r="G111" s="8"/>
    </row>
    <row r="112" spans="1:7" x14ac:dyDescent="0.25">
      <c r="A112" s="8"/>
      <c r="B112" s="8"/>
      <c r="C112" s="8"/>
      <c r="D112" s="62"/>
      <c r="E112" s="8"/>
      <c r="F112" s="8"/>
      <c r="G112" s="8"/>
    </row>
    <row r="113" spans="1:7" x14ac:dyDescent="0.25">
      <c r="A113" s="8"/>
      <c r="B113" s="8"/>
      <c r="C113" s="8"/>
      <c r="D113" s="62"/>
      <c r="E113" s="8"/>
      <c r="F113" s="8"/>
      <c r="G113" s="8"/>
    </row>
    <row r="114" spans="1:7" x14ac:dyDescent="0.25">
      <c r="A114" s="8"/>
      <c r="B114" s="8"/>
      <c r="C114" s="8"/>
      <c r="D114" s="62"/>
      <c r="E114" s="8"/>
      <c r="F114" s="8"/>
      <c r="G114" s="8"/>
    </row>
    <row r="115" spans="1:7" x14ac:dyDescent="0.25">
      <c r="A115" s="8"/>
      <c r="B115" s="8"/>
      <c r="C115" s="8"/>
      <c r="D115" s="62"/>
      <c r="E115" s="8"/>
      <c r="F115" s="8"/>
      <c r="G115" s="8"/>
    </row>
    <row r="116" spans="1:7" x14ac:dyDescent="0.25">
      <c r="A116" s="8"/>
      <c r="B116" s="8"/>
      <c r="C116" s="8"/>
      <c r="D116" s="62"/>
      <c r="E116" s="8"/>
      <c r="F116" s="8"/>
      <c r="G116" s="8"/>
    </row>
    <row r="117" spans="1:7" x14ac:dyDescent="0.25">
      <c r="A117" s="8"/>
      <c r="B117" s="8"/>
      <c r="C117" s="8"/>
      <c r="D117" s="62"/>
      <c r="E117" s="8"/>
      <c r="F117" s="8"/>
      <c r="G117" s="8"/>
    </row>
    <row r="118" spans="1:7" x14ac:dyDescent="0.25">
      <c r="A118" s="8"/>
      <c r="B118" s="8"/>
      <c r="C118" s="8"/>
      <c r="D118" s="62"/>
      <c r="E118" s="8"/>
      <c r="F118" s="8"/>
      <c r="G118" s="8"/>
    </row>
    <row r="119" spans="1:7" x14ac:dyDescent="0.25">
      <c r="A119" s="8"/>
      <c r="B119" s="8"/>
      <c r="C119" s="8"/>
      <c r="D119" s="62"/>
      <c r="E119" s="8"/>
      <c r="F119" s="8"/>
      <c r="G119" s="8"/>
    </row>
    <row r="120" spans="1:7" x14ac:dyDescent="0.25">
      <c r="A120" s="8"/>
      <c r="B120" s="8"/>
      <c r="C120" s="8"/>
      <c r="D120" s="62"/>
      <c r="E120" s="8"/>
      <c r="F120" s="8"/>
      <c r="G120" s="8"/>
    </row>
    <row r="121" spans="1:7" x14ac:dyDescent="0.25">
      <c r="A121" s="8"/>
      <c r="B121" s="8"/>
      <c r="C121" s="8"/>
      <c r="D121" s="62"/>
      <c r="E121" s="8"/>
      <c r="F121" s="8"/>
      <c r="G121" s="8"/>
    </row>
    <row r="122" spans="1:7" x14ac:dyDescent="0.25">
      <c r="A122" s="8"/>
      <c r="B122" s="8"/>
      <c r="C122" s="8"/>
      <c r="D122" s="62"/>
      <c r="E122" s="8"/>
      <c r="F122" s="8"/>
      <c r="G122" s="8"/>
    </row>
    <row r="123" spans="1:7" x14ac:dyDescent="0.25">
      <c r="A123" s="8"/>
      <c r="B123" s="8"/>
      <c r="C123" s="8"/>
      <c r="D123" s="62"/>
      <c r="E123" s="8"/>
      <c r="F123" s="8"/>
      <c r="G123" s="8"/>
    </row>
    <row r="124" spans="1:7" x14ac:dyDescent="0.25">
      <c r="A124" s="8"/>
      <c r="B124" s="8"/>
      <c r="C124" s="8"/>
      <c r="D124" s="62"/>
      <c r="E124" s="8"/>
      <c r="F124" s="8"/>
      <c r="G124" s="8"/>
    </row>
    <row r="125" spans="1:7" x14ac:dyDescent="0.25">
      <c r="A125" s="8"/>
      <c r="B125" s="8"/>
      <c r="C125" s="8"/>
      <c r="D125" s="62"/>
      <c r="E125" s="8"/>
      <c r="F125" s="8"/>
      <c r="G125" s="8"/>
    </row>
    <row r="126" spans="1:7" x14ac:dyDescent="0.25">
      <c r="A126" s="8"/>
      <c r="B126" s="8"/>
      <c r="C126" s="8"/>
      <c r="D126" s="62"/>
      <c r="E126" s="8"/>
      <c r="F126" s="8"/>
      <c r="G126" s="8"/>
    </row>
    <row r="127" spans="1:7" x14ac:dyDescent="0.25">
      <c r="A127" s="8"/>
      <c r="B127" s="8"/>
      <c r="C127" s="8"/>
      <c r="D127" s="62"/>
      <c r="E127" s="8"/>
      <c r="F127" s="8"/>
      <c r="G127" s="8"/>
    </row>
    <row r="128" spans="1:7" x14ac:dyDescent="0.25">
      <c r="A128" s="8"/>
      <c r="B128" s="8"/>
      <c r="C128" s="8"/>
      <c r="D128" s="62"/>
      <c r="E128" s="8"/>
      <c r="F128" s="8"/>
      <c r="G128" s="8"/>
    </row>
    <row r="129" spans="1:7" x14ac:dyDescent="0.25">
      <c r="A129" s="8"/>
      <c r="B129" s="8"/>
      <c r="C129" s="8"/>
      <c r="D129" s="62"/>
      <c r="E129" s="8"/>
      <c r="F129" s="8"/>
      <c r="G129" s="8"/>
    </row>
    <row r="130" spans="1:7" x14ac:dyDescent="0.25">
      <c r="A130" s="8"/>
      <c r="B130" s="8"/>
      <c r="C130" s="8"/>
      <c r="D130" s="62"/>
      <c r="E130" s="8"/>
      <c r="F130" s="8"/>
      <c r="G130" s="8"/>
    </row>
    <row r="131" spans="1:7" x14ac:dyDescent="0.25">
      <c r="A131" s="8"/>
      <c r="B131" s="8"/>
      <c r="C131" s="8"/>
      <c r="D131" s="62"/>
      <c r="E131" s="8"/>
      <c r="F131" s="8"/>
      <c r="G131" s="8"/>
    </row>
    <row r="132" spans="1:7" x14ac:dyDescent="0.25">
      <c r="A132" s="8"/>
      <c r="B132" s="8"/>
      <c r="C132" s="8"/>
      <c r="D132" s="62"/>
      <c r="E132" s="8"/>
      <c r="F132" s="8"/>
      <c r="G132" s="8"/>
    </row>
    <row r="133" spans="1:7" x14ac:dyDescent="0.25">
      <c r="A133" s="8"/>
      <c r="B133" s="8"/>
      <c r="C133" s="8"/>
      <c r="D133" s="62"/>
      <c r="E133" s="8"/>
      <c r="F133" s="8"/>
      <c r="G133" s="8"/>
    </row>
    <row r="134" spans="1:7" x14ac:dyDescent="0.25">
      <c r="A134" s="8"/>
      <c r="B134" s="8"/>
      <c r="C134" s="8"/>
      <c r="D134" s="62"/>
      <c r="E134" s="8"/>
      <c r="F134" s="8"/>
      <c r="G134" s="8"/>
    </row>
    <row r="135" spans="1:7" x14ac:dyDescent="0.25">
      <c r="A135" s="8"/>
      <c r="B135" s="8"/>
      <c r="C135" s="8"/>
      <c r="D135" s="62"/>
      <c r="E135" s="8"/>
      <c r="F135" s="8"/>
      <c r="G135" s="8"/>
    </row>
    <row r="136" spans="1:7" x14ac:dyDescent="0.25">
      <c r="A136" s="8"/>
      <c r="B136" s="8"/>
      <c r="C136" s="8"/>
      <c r="D136" s="62"/>
      <c r="E136" s="8"/>
      <c r="F136" s="8"/>
      <c r="G136" s="8"/>
    </row>
    <row r="137" spans="1:7" x14ac:dyDescent="0.25">
      <c r="A137" s="8"/>
      <c r="B137" s="8"/>
      <c r="C137" s="8"/>
      <c r="D137" s="62"/>
      <c r="E137" s="8"/>
      <c r="F137" s="8"/>
      <c r="G137" s="8"/>
    </row>
    <row r="138" spans="1:7" x14ac:dyDescent="0.25">
      <c r="A138" s="8"/>
      <c r="B138" s="8"/>
      <c r="C138" s="8"/>
      <c r="D138" s="62"/>
      <c r="E138" s="8"/>
      <c r="F138" s="8"/>
      <c r="G138" s="8"/>
    </row>
    <row r="139" spans="1:7" x14ac:dyDescent="0.25">
      <c r="A139" s="8"/>
      <c r="B139" s="8"/>
      <c r="C139" s="8"/>
      <c r="D139" s="62"/>
      <c r="E139" s="8"/>
      <c r="F139" s="8"/>
      <c r="G139" s="8"/>
    </row>
    <row r="140" spans="1:7" x14ac:dyDescent="0.25">
      <c r="A140" s="8"/>
      <c r="B140" s="8"/>
      <c r="C140" s="8"/>
      <c r="D140" s="62"/>
      <c r="E140" s="8"/>
      <c r="F140" s="8"/>
      <c r="G140" s="8"/>
    </row>
    <row r="141" spans="1:7" x14ac:dyDescent="0.25">
      <c r="A141" s="8"/>
      <c r="B141" s="8"/>
      <c r="C141" s="8"/>
      <c r="D141" s="62"/>
      <c r="E141" s="8"/>
      <c r="F141" s="8"/>
      <c r="G141" s="8"/>
    </row>
    <row r="142" spans="1:7" x14ac:dyDescent="0.25">
      <c r="A142" s="8"/>
      <c r="B142" s="8"/>
      <c r="C142" s="8"/>
      <c r="D142" s="62"/>
      <c r="E142" s="8"/>
      <c r="F142" s="8"/>
      <c r="G142" s="8"/>
    </row>
    <row r="143" spans="1:7" x14ac:dyDescent="0.25">
      <c r="A143" s="8"/>
      <c r="B143" s="8"/>
      <c r="C143" s="8"/>
      <c r="D143" s="62"/>
      <c r="E143" s="8"/>
      <c r="F143" s="8"/>
      <c r="G143" s="8"/>
    </row>
    <row r="144" spans="1:7" x14ac:dyDescent="0.25">
      <c r="A144" s="8"/>
      <c r="B144" s="8"/>
      <c r="C144" s="8"/>
      <c r="D144" s="62"/>
      <c r="E144" s="8"/>
      <c r="F144" s="8"/>
      <c r="G144" s="8"/>
    </row>
    <row r="145" spans="1:7" x14ac:dyDescent="0.25">
      <c r="A145" s="8"/>
      <c r="B145" s="8"/>
      <c r="C145" s="8"/>
      <c r="D145" s="62"/>
      <c r="E145" s="8"/>
      <c r="F145" s="8"/>
      <c r="G145" s="8"/>
    </row>
    <row r="146" spans="1:7" x14ac:dyDescent="0.25">
      <c r="A146" s="8"/>
      <c r="B146" s="8"/>
      <c r="C146" s="8"/>
      <c r="D146" s="62"/>
      <c r="E146" s="8"/>
      <c r="F146" s="8"/>
      <c r="G146" s="8"/>
    </row>
    <row r="147" spans="1:7" x14ac:dyDescent="0.25">
      <c r="A147" s="8"/>
      <c r="B147" s="8"/>
      <c r="C147" s="8"/>
      <c r="D147" s="62"/>
      <c r="E147" s="8"/>
      <c r="F147" s="8"/>
      <c r="G147" s="8"/>
    </row>
    <row r="148" spans="1:7" x14ac:dyDescent="0.25">
      <c r="A148" s="8"/>
      <c r="B148" s="8"/>
      <c r="C148" s="8"/>
      <c r="D148" s="62"/>
      <c r="E148" s="8"/>
      <c r="F148" s="8"/>
      <c r="G148" s="8"/>
    </row>
    <row r="149" spans="1:7" x14ac:dyDescent="0.25">
      <c r="A149" s="8"/>
      <c r="B149" s="8"/>
      <c r="C149" s="8"/>
      <c r="D149" s="62"/>
      <c r="E149" s="8"/>
      <c r="F149" s="8"/>
      <c r="G149" s="8"/>
    </row>
    <row r="150" spans="1:7" x14ac:dyDescent="0.25">
      <c r="A150" s="8"/>
      <c r="B150" s="8"/>
      <c r="C150" s="8"/>
      <c r="D150" s="62"/>
      <c r="E150" s="8"/>
      <c r="F150" s="8"/>
      <c r="G150" s="8"/>
    </row>
    <row r="151" spans="1:7" x14ac:dyDescent="0.25">
      <c r="A151" s="8"/>
      <c r="B151" s="8"/>
      <c r="C151" s="8"/>
      <c r="D151" s="62"/>
      <c r="E151" s="8"/>
      <c r="F151" s="8"/>
      <c r="G151" s="8"/>
    </row>
    <row r="152" spans="1:7" x14ac:dyDescent="0.25">
      <c r="A152" s="8"/>
      <c r="B152" s="8"/>
      <c r="C152" s="8"/>
      <c r="D152" s="62"/>
      <c r="E152" s="8"/>
      <c r="F152" s="8"/>
      <c r="G152" s="8"/>
    </row>
    <row r="153" spans="1:7" x14ac:dyDescent="0.25">
      <c r="A153" s="8"/>
      <c r="B153" s="8"/>
      <c r="C153" s="8"/>
      <c r="D153" s="62"/>
      <c r="E153" s="8"/>
      <c r="F153" s="8"/>
      <c r="G153" s="8"/>
    </row>
    <row r="154" spans="1:7" x14ac:dyDescent="0.25">
      <c r="A154" s="8"/>
      <c r="B154" s="8"/>
      <c r="C154" s="8"/>
      <c r="D154" s="62"/>
      <c r="E154" s="8"/>
      <c r="F154" s="8"/>
      <c r="G154" s="8"/>
    </row>
    <row r="155" spans="1:7" x14ac:dyDescent="0.25">
      <c r="A155" s="8"/>
      <c r="B155" s="8"/>
      <c r="C155" s="8"/>
      <c r="D155" s="62"/>
      <c r="E155" s="8"/>
      <c r="F155" s="8"/>
      <c r="G155" s="8"/>
    </row>
    <row r="156" spans="1:7" x14ac:dyDescent="0.25">
      <c r="A156" s="8"/>
      <c r="B156" s="8"/>
      <c r="C156" s="8"/>
      <c r="D156" s="62"/>
      <c r="E156" s="8"/>
      <c r="F156" s="8"/>
      <c r="G156" s="8"/>
    </row>
    <row r="157" spans="1:7" x14ac:dyDescent="0.25">
      <c r="A157" s="8"/>
      <c r="B157" s="8"/>
      <c r="C157" s="8"/>
      <c r="D157" s="62"/>
      <c r="E157" s="8"/>
      <c r="F157" s="8"/>
      <c r="G157" s="8"/>
    </row>
    <row r="158" spans="1:7" x14ac:dyDescent="0.25">
      <c r="A158" s="8"/>
      <c r="B158" s="8"/>
      <c r="C158" s="8"/>
      <c r="D158" s="62"/>
      <c r="E158" s="8"/>
      <c r="F158" s="8"/>
      <c r="G158" s="8"/>
    </row>
    <row r="159" spans="1:7" x14ac:dyDescent="0.25">
      <c r="A159" s="8"/>
      <c r="B159" s="8"/>
      <c r="C159" s="8"/>
      <c r="D159" s="62"/>
      <c r="E159" s="8"/>
      <c r="F159" s="8"/>
      <c r="G159" s="8"/>
    </row>
    <row r="160" spans="1:7" x14ac:dyDescent="0.25">
      <c r="A160" s="8"/>
      <c r="B160" s="8"/>
      <c r="C160" s="8"/>
      <c r="D160" s="62"/>
      <c r="E160" s="8"/>
      <c r="F160" s="8"/>
      <c r="G160" s="8"/>
    </row>
    <row r="161" spans="1:7" x14ac:dyDescent="0.25">
      <c r="A161" s="8"/>
      <c r="B161" s="8"/>
      <c r="C161" s="8"/>
      <c r="D161" s="62"/>
      <c r="E161" s="8"/>
      <c r="F161" s="8"/>
      <c r="G161" s="8"/>
    </row>
    <row r="162" spans="1:7" x14ac:dyDescent="0.25">
      <c r="A162" s="8"/>
      <c r="B162" s="8"/>
      <c r="C162" s="8"/>
      <c r="D162" s="62"/>
      <c r="E162" s="8"/>
      <c r="F162" s="8"/>
      <c r="G162" s="8"/>
    </row>
    <row r="163" spans="1:7" x14ac:dyDescent="0.25">
      <c r="A163" s="8"/>
      <c r="B163" s="8"/>
      <c r="C163" s="8"/>
      <c r="D163" s="62"/>
      <c r="E163" s="8"/>
      <c r="F163" s="8"/>
      <c r="G163" s="8"/>
    </row>
    <row r="164" spans="1:7" x14ac:dyDescent="0.25">
      <c r="A164" s="8"/>
      <c r="B164" s="8"/>
      <c r="C164" s="8"/>
      <c r="D164" s="62"/>
      <c r="E164" s="8"/>
      <c r="F164" s="8"/>
      <c r="G164" s="8"/>
    </row>
    <row r="165" spans="1:7" x14ac:dyDescent="0.25">
      <c r="A165" s="8"/>
      <c r="B165" s="8"/>
      <c r="C165" s="8"/>
      <c r="D165" s="62"/>
      <c r="E165" s="8"/>
      <c r="F165" s="8"/>
      <c r="G165" s="8"/>
    </row>
    <row r="166" spans="1:7" x14ac:dyDescent="0.25">
      <c r="A166" s="8"/>
      <c r="B166" s="8"/>
      <c r="C166" s="8"/>
      <c r="D166" s="62"/>
      <c r="E166" s="8"/>
      <c r="F166" s="8"/>
      <c r="G166" s="8"/>
    </row>
    <row r="167" spans="1:7" x14ac:dyDescent="0.25">
      <c r="A167" s="8"/>
      <c r="B167" s="8"/>
      <c r="C167" s="8"/>
      <c r="D167" s="62"/>
      <c r="E167" s="8"/>
      <c r="F167" s="8"/>
      <c r="G167" s="8"/>
    </row>
    <row r="168" spans="1:7" x14ac:dyDescent="0.25">
      <c r="A168" s="8"/>
      <c r="B168" s="8"/>
      <c r="C168" s="8"/>
      <c r="D168" s="62"/>
      <c r="E168" s="8"/>
      <c r="F168" s="8"/>
      <c r="G168" s="8"/>
    </row>
    <row r="169" spans="1:7" x14ac:dyDescent="0.25">
      <c r="A169" s="8"/>
      <c r="B169" s="8"/>
      <c r="C169" s="8"/>
      <c r="D169" s="62"/>
      <c r="E169" s="8"/>
      <c r="F169" s="8"/>
      <c r="G169" s="8"/>
    </row>
    <row r="170" spans="1:7" x14ac:dyDescent="0.25">
      <c r="A170" s="8"/>
      <c r="B170" s="8"/>
      <c r="C170" s="8"/>
      <c r="D170" s="62"/>
      <c r="E170" s="8"/>
      <c r="F170" s="8"/>
      <c r="G170" s="8"/>
    </row>
    <row r="171" spans="1:7" x14ac:dyDescent="0.25">
      <c r="A171" s="8"/>
      <c r="B171" s="8"/>
      <c r="C171" s="8"/>
      <c r="D171" s="62"/>
      <c r="E171" s="8"/>
      <c r="F171" s="8"/>
      <c r="G171" s="8"/>
    </row>
    <row r="172" spans="1:7" x14ac:dyDescent="0.25">
      <c r="A172" s="8"/>
      <c r="B172" s="8"/>
      <c r="C172" s="8"/>
      <c r="D172" s="62"/>
      <c r="E172" s="8"/>
      <c r="F172" s="8"/>
      <c r="G172" s="8"/>
    </row>
    <row r="173" spans="1:7" x14ac:dyDescent="0.25">
      <c r="A173" s="8"/>
      <c r="B173" s="8"/>
      <c r="C173" s="8"/>
      <c r="D173" s="62"/>
      <c r="E173" s="8"/>
      <c r="F173" s="8"/>
      <c r="G173" s="8"/>
    </row>
    <row r="174" spans="1:7" x14ac:dyDescent="0.25">
      <c r="A174" s="8"/>
      <c r="B174" s="8"/>
      <c r="C174" s="8"/>
      <c r="D174" s="62"/>
      <c r="E174" s="8"/>
      <c r="F174" s="8"/>
      <c r="G174" s="8"/>
    </row>
    <row r="175" spans="1:7" x14ac:dyDescent="0.25">
      <c r="A175" s="8"/>
      <c r="B175" s="8"/>
      <c r="C175" s="8"/>
      <c r="D175" s="62"/>
      <c r="E175" s="8"/>
      <c r="F175" s="8"/>
      <c r="G175" s="8"/>
    </row>
    <row r="176" spans="1:7" x14ac:dyDescent="0.25">
      <c r="A176" s="8"/>
      <c r="B176" s="8"/>
      <c r="C176" s="8"/>
      <c r="D176" s="62"/>
      <c r="E176" s="8"/>
      <c r="F176" s="8"/>
      <c r="G176" s="8"/>
    </row>
    <row r="177" spans="1:7" x14ac:dyDescent="0.25">
      <c r="A177" s="8"/>
      <c r="B177" s="8"/>
      <c r="C177" s="8"/>
      <c r="D177" s="62"/>
      <c r="E177" s="8"/>
      <c r="F177" s="8"/>
      <c r="G177" s="8"/>
    </row>
    <row r="178" spans="1:7" x14ac:dyDescent="0.25">
      <c r="A178" s="8"/>
      <c r="B178" s="8"/>
      <c r="C178" s="8"/>
      <c r="D178" s="62"/>
      <c r="E178" s="8"/>
      <c r="F178" s="8"/>
      <c r="G178" s="8"/>
    </row>
    <row r="179" spans="1:7" x14ac:dyDescent="0.25">
      <c r="A179" s="8"/>
      <c r="B179" s="8"/>
      <c r="C179" s="8"/>
      <c r="D179" s="62"/>
      <c r="E179" s="8"/>
      <c r="F179" s="8"/>
      <c r="G179" s="8"/>
    </row>
    <row r="180" spans="1:7" x14ac:dyDescent="0.25">
      <c r="A180" s="8"/>
      <c r="B180" s="8"/>
      <c r="C180" s="8"/>
      <c r="D180" s="62"/>
      <c r="E180" s="8"/>
      <c r="F180" s="8"/>
      <c r="G180" s="8"/>
    </row>
    <row r="181" spans="1:7" x14ac:dyDescent="0.25">
      <c r="A181" s="8"/>
      <c r="B181" s="8"/>
      <c r="C181" s="8"/>
      <c r="D181" s="62"/>
      <c r="E181" s="8"/>
      <c r="F181" s="8"/>
      <c r="G181" s="8"/>
    </row>
    <row r="182" spans="1:7" x14ac:dyDescent="0.25">
      <c r="A182" s="8"/>
      <c r="B182" s="8"/>
      <c r="C182" s="8"/>
      <c r="D182" s="62"/>
      <c r="E182" s="8"/>
      <c r="F182" s="8"/>
      <c r="G182" s="8"/>
    </row>
    <row r="183" spans="1:7" x14ac:dyDescent="0.25">
      <c r="A183" s="8"/>
      <c r="B183" s="8"/>
      <c r="C183" s="8"/>
      <c r="D183" s="62"/>
      <c r="E183" s="8"/>
      <c r="F183" s="8"/>
      <c r="G183" s="8"/>
    </row>
    <row r="184" spans="1:7" x14ac:dyDescent="0.25">
      <c r="A184" s="8"/>
      <c r="B184" s="8"/>
      <c r="C184" s="8"/>
      <c r="D184" s="62"/>
      <c r="E184" s="8"/>
      <c r="F184" s="8"/>
      <c r="G184" s="8"/>
    </row>
    <row r="185" spans="1:7" x14ac:dyDescent="0.25">
      <c r="A185" s="8"/>
      <c r="B185" s="8"/>
      <c r="C185" s="8"/>
      <c r="D185" s="62"/>
      <c r="E185" s="8"/>
      <c r="F185" s="8"/>
      <c r="G185" s="8"/>
    </row>
    <row r="186" spans="1:7" x14ac:dyDescent="0.25">
      <c r="A186" s="8"/>
      <c r="B186" s="8"/>
      <c r="C186" s="8"/>
      <c r="D186" s="62"/>
      <c r="E186" s="8"/>
      <c r="F186" s="8"/>
      <c r="G186" s="8"/>
    </row>
    <row r="187" spans="1:7" x14ac:dyDescent="0.25">
      <c r="A187" s="8"/>
      <c r="B187" s="8"/>
      <c r="C187" s="8"/>
      <c r="D187" s="62"/>
      <c r="E187" s="8"/>
      <c r="F187" s="8"/>
      <c r="G187" s="8"/>
    </row>
    <row r="188" spans="1:7" x14ac:dyDescent="0.25">
      <c r="A188" s="8"/>
      <c r="B188" s="8"/>
      <c r="C188" s="8"/>
      <c r="D188" s="62"/>
      <c r="E188" s="8"/>
      <c r="F188" s="8"/>
      <c r="G188" s="8"/>
    </row>
    <row r="189" spans="1:7" x14ac:dyDescent="0.25">
      <c r="A189" s="8"/>
      <c r="B189" s="8"/>
      <c r="C189" s="8"/>
      <c r="D189" s="62"/>
      <c r="E189" s="8"/>
      <c r="F189" s="8"/>
      <c r="G189" s="8"/>
    </row>
    <row r="190" spans="1:7" x14ac:dyDescent="0.25">
      <c r="A190" s="8"/>
      <c r="B190" s="8"/>
      <c r="C190" s="8"/>
      <c r="D190" s="62"/>
      <c r="E190" s="8"/>
      <c r="F190" s="8"/>
      <c r="G190" s="8"/>
    </row>
    <row r="191" spans="1:7" x14ac:dyDescent="0.25">
      <c r="A191" s="8"/>
      <c r="B191" s="8"/>
      <c r="C191" s="8"/>
      <c r="D191" s="62"/>
      <c r="E191" s="8"/>
      <c r="F191" s="8"/>
      <c r="G191" s="8"/>
    </row>
    <row r="192" spans="1:7" x14ac:dyDescent="0.25">
      <c r="A192" s="8"/>
      <c r="B192" s="8"/>
      <c r="C192" s="8"/>
      <c r="D192" s="62"/>
      <c r="E192" s="8"/>
      <c r="F192" s="8"/>
      <c r="G192" s="8"/>
    </row>
    <row r="193" spans="1:7" x14ac:dyDescent="0.25">
      <c r="A193" s="8"/>
      <c r="B193" s="8"/>
      <c r="C193" s="8"/>
      <c r="D193" s="62"/>
      <c r="E193" s="8"/>
      <c r="F193" s="8"/>
      <c r="G193" s="8"/>
    </row>
    <row r="194" spans="1:7" x14ac:dyDescent="0.25">
      <c r="A194" s="8"/>
      <c r="B194" s="8"/>
      <c r="C194" s="8"/>
      <c r="D194" s="62"/>
      <c r="E194" s="8"/>
      <c r="F194" s="8"/>
      <c r="G194" s="8"/>
    </row>
    <row r="195" spans="1:7" x14ac:dyDescent="0.25">
      <c r="A195" s="8"/>
      <c r="B195" s="8"/>
      <c r="C195" s="8"/>
      <c r="D195" s="62"/>
      <c r="E195" s="8"/>
      <c r="F195" s="8"/>
      <c r="G195" s="8"/>
    </row>
    <row r="196" spans="1:7" x14ac:dyDescent="0.25">
      <c r="A196" s="8"/>
      <c r="B196" s="8"/>
      <c r="C196" s="8"/>
      <c r="D196" s="62"/>
      <c r="E196" s="8"/>
      <c r="F196" s="8"/>
      <c r="G196" s="8"/>
    </row>
    <row r="197" spans="1:7" x14ac:dyDescent="0.25">
      <c r="A197" s="8"/>
      <c r="B197" s="8"/>
      <c r="C197" s="8"/>
      <c r="D197" s="62"/>
      <c r="E197" s="8"/>
      <c r="F197" s="8"/>
      <c r="G197" s="8"/>
    </row>
    <row r="198" spans="1:7" x14ac:dyDescent="0.25">
      <c r="A198" s="8"/>
      <c r="B198" s="8"/>
      <c r="C198" s="8"/>
      <c r="D198" s="62"/>
      <c r="E198" s="8"/>
      <c r="F198" s="8"/>
      <c r="G198" s="8"/>
    </row>
    <row r="199" spans="1:7" x14ac:dyDescent="0.25">
      <c r="A199" s="8"/>
      <c r="B199" s="8"/>
      <c r="C199" s="8"/>
      <c r="D199" s="62"/>
      <c r="E199" s="8"/>
      <c r="F199" s="8"/>
      <c r="G199" s="8"/>
    </row>
    <row r="200" spans="1:7" x14ac:dyDescent="0.25">
      <c r="A200" s="8"/>
      <c r="B200" s="8"/>
      <c r="C200" s="8"/>
      <c r="D200" s="62"/>
      <c r="E200" s="8"/>
      <c r="F200" s="8"/>
      <c r="G200" s="8"/>
    </row>
    <row r="201" spans="1:7" x14ac:dyDescent="0.25">
      <c r="A201" s="8"/>
      <c r="B201" s="8"/>
      <c r="C201" s="8"/>
      <c r="D201" s="62"/>
      <c r="E201" s="8"/>
      <c r="F201" s="8"/>
      <c r="G201" s="8"/>
    </row>
    <row r="202" spans="1:7" x14ac:dyDescent="0.25">
      <c r="A202" s="8"/>
      <c r="B202" s="8"/>
      <c r="C202" s="8"/>
      <c r="D202" s="62"/>
      <c r="E202" s="8"/>
      <c r="F202" s="8"/>
      <c r="G202" s="8"/>
    </row>
    <row r="203" spans="1:7" x14ac:dyDescent="0.25">
      <c r="A203" s="8"/>
      <c r="B203" s="8"/>
      <c r="C203" s="8"/>
      <c r="D203" s="62"/>
      <c r="E203" s="8"/>
      <c r="F203" s="8"/>
      <c r="G203" s="8"/>
    </row>
    <row r="204" spans="1:7" x14ac:dyDescent="0.25">
      <c r="A204" s="8"/>
      <c r="B204" s="8"/>
      <c r="C204" s="8"/>
      <c r="D204" s="62"/>
      <c r="E204" s="8"/>
      <c r="F204" s="8"/>
      <c r="G204" s="8"/>
    </row>
    <row r="205" spans="1:7" x14ac:dyDescent="0.25">
      <c r="A205" s="8"/>
      <c r="B205" s="8"/>
      <c r="C205" s="8"/>
      <c r="D205" s="62"/>
      <c r="E205" s="8"/>
      <c r="F205" s="8"/>
      <c r="G205" s="8"/>
    </row>
    <row r="206" spans="1:7" x14ac:dyDescent="0.25">
      <c r="A206" s="8"/>
      <c r="B206" s="8"/>
      <c r="C206" s="8"/>
      <c r="D206" s="62"/>
      <c r="E206" s="8"/>
      <c r="F206" s="8"/>
      <c r="G206" s="8"/>
    </row>
    <row r="207" spans="1:7" x14ac:dyDescent="0.25">
      <c r="A207" s="8"/>
      <c r="B207" s="8"/>
      <c r="C207" s="8"/>
      <c r="D207" s="62"/>
      <c r="E207" s="8"/>
      <c r="F207" s="8"/>
      <c r="G207" s="8"/>
    </row>
    <row r="208" spans="1:7" x14ac:dyDescent="0.25">
      <c r="A208" s="8"/>
      <c r="B208" s="8"/>
      <c r="C208" s="8"/>
      <c r="D208" s="62"/>
      <c r="E208" s="8"/>
      <c r="F208" s="8"/>
      <c r="G208" s="8"/>
    </row>
    <row r="209" spans="1:7" x14ac:dyDescent="0.25">
      <c r="A209" s="8"/>
      <c r="B209" s="8"/>
      <c r="C209" s="8"/>
      <c r="D209" s="62"/>
      <c r="E209" s="8"/>
      <c r="F209" s="8"/>
      <c r="G209" s="8"/>
    </row>
    <row r="210" spans="1:7" x14ac:dyDescent="0.25">
      <c r="A210" s="8"/>
      <c r="B210" s="8"/>
      <c r="C210" s="8"/>
      <c r="D210" s="62"/>
      <c r="E210" s="8"/>
      <c r="F210" s="8"/>
      <c r="G210" s="8"/>
    </row>
    <row r="211" spans="1:7" x14ac:dyDescent="0.25">
      <c r="A211" s="8"/>
      <c r="B211" s="8"/>
      <c r="C211" s="8"/>
      <c r="D211" s="62"/>
      <c r="E211" s="8"/>
      <c r="F211" s="8"/>
      <c r="G211" s="8"/>
    </row>
    <row r="212" spans="1:7" x14ac:dyDescent="0.25">
      <c r="A212" s="8"/>
      <c r="B212" s="8"/>
      <c r="C212" s="8"/>
      <c r="D212" s="62"/>
      <c r="E212" s="8"/>
      <c r="F212" s="8"/>
      <c r="G212" s="8"/>
    </row>
    <row r="213" spans="1:7" x14ac:dyDescent="0.25">
      <c r="A213" s="8"/>
      <c r="B213" s="8"/>
      <c r="C213" s="8"/>
      <c r="D213" s="62"/>
      <c r="E213" s="8"/>
      <c r="F213" s="8"/>
      <c r="G213" s="8"/>
    </row>
    <row r="214" spans="1:7" x14ac:dyDescent="0.25">
      <c r="A214" s="8"/>
      <c r="B214" s="8"/>
      <c r="C214" s="8"/>
      <c r="D214" s="62"/>
      <c r="E214" s="8"/>
      <c r="F214" s="8"/>
      <c r="G214" s="8"/>
    </row>
    <row r="215" spans="1:7" x14ac:dyDescent="0.25">
      <c r="A215" s="8"/>
      <c r="B215" s="8"/>
      <c r="C215" s="8"/>
      <c r="D215" s="62"/>
      <c r="E215" s="8"/>
      <c r="F215" s="8"/>
      <c r="G215" s="8"/>
    </row>
    <row r="216" spans="1:7" x14ac:dyDescent="0.25">
      <c r="A216" s="8"/>
      <c r="B216" s="8"/>
      <c r="C216" s="8"/>
      <c r="D216" s="62"/>
      <c r="E216" s="8"/>
      <c r="F216" s="8"/>
      <c r="G216" s="8"/>
    </row>
    <row r="217" spans="1:7" x14ac:dyDescent="0.25">
      <c r="A217" s="8"/>
      <c r="B217" s="8"/>
      <c r="C217" s="8"/>
      <c r="D217" s="62"/>
      <c r="E217" s="8"/>
      <c r="F217" s="8"/>
      <c r="G217" s="8"/>
    </row>
    <row r="218" spans="1:7" x14ac:dyDescent="0.25">
      <c r="A218" s="8"/>
      <c r="B218" s="8"/>
      <c r="C218" s="8"/>
      <c r="D218" s="62"/>
      <c r="E218" s="8"/>
      <c r="F218" s="8"/>
      <c r="G218" s="8"/>
    </row>
    <row r="219" spans="1:7" x14ac:dyDescent="0.25">
      <c r="A219" s="8"/>
      <c r="B219" s="8"/>
      <c r="C219" s="8"/>
      <c r="D219" s="62"/>
      <c r="E219" s="8"/>
      <c r="F219" s="8"/>
      <c r="G219" s="8"/>
    </row>
    <row r="220" spans="1:7" x14ac:dyDescent="0.25">
      <c r="A220" s="8"/>
      <c r="B220" s="8"/>
      <c r="C220" s="8"/>
      <c r="D220" s="62"/>
      <c r="E220" s="8"/>
      <c r="F220" s="8"/>
      <c r="G220" s="8"/>
    </row>
    <row r="221" spans="1:7" x14ac:dyDescent="0.25">
      <c r="A221" s="8"/>
      <c r="B221" s="8"/>
      <c r="C221" s="8"/>
      <c r="D221" s="62"/>
      <c r="E221" s="8"/>
      <c r="F221" s="8"/>
      <c r="G221" s="8"/>
    </row>
    <row r="222" spans="1:7" x14ac:dyDescent="0.25">
      <c r="A222" s="8"/>
      <c r="B222" s="8"/>
      <c r="C222" s="8"/>
      <c r="D222" s="62"/>
      <c r="E222" s="8"/>
      <c r="F222" s="8"/>
      <c r="G222" s="8"/>
    </row>
    <row r="223" spans="1:7" x14ac:dyDescent="0.25">
      <c r="A223" s="8"/>
      <c r="B223" s="8"/>
      <c r="C223" s="8"/>
      <c r="D223" s="62"/>
      <c r="E223" s="8"/>
      <c r="F223" s="8"/>
      <c r="G223" s="8"/>
    </row>
    <row r="224" spans="1:7" x14ac:dyDescent="0.25">
      <c r="A224" s="8"/>
      <c r="B224" s="8"/>
      <c r="C224" s="8"/>
      <c r="D224" s="62"/>
      <c r="E224" s="8"/>
      <c r="F224" s="8"/>
      <c r="G224" s="8"/>
    </row>
    <row r="225" spans="1:7" x14ac:dyDescent="0.25">
      <c r="A225" s="8"/>
      <c r="B225" s="8"/>
      <c r="C225" s="8"/>
      <c r="D225" s="62"/>
      <c r="E225" s="8"/>
      <c r="F225" s="8"/>
      <c r="G225" s="8"/>
    </row>
    <row r="226" spans="1:7" x14ac:dyDescent="0.25">
      <c r="A226" s="8"/>
      <c r="B226" s="8"/>
      <c r="C226" s="8"/>
      <c r="D226" s="62"/>
      <c r="E226" s="8"/>
      <c r="F226" s="8"/>
      <c r="G226" s="8"/>
    </row>
    <row r="227" spans="1:7" x14ac:dyDescent="0.25">
      <c r="A227" s="8"/>
      <c r="B227" s="8"/>
      <c r="C227" s="8"/>
      <c r="D227" s="62"/>
      <c r="E227" s="8"/>
      <c r="F227" s="8"/>
      <c r="G227" s="8"/>
    </row>
    <row r="228" spans="1:7" x14ac:dyDescent="0.25">
      <c r="A228" s="8"/>
      <c r="B228" s="8"/>
      <c r="C228" s="8"/>
      <c r="D228" s="62"/>
      <c r="E228" s="8"/>
      <c r="F228" s="8"/>
      <c r="G228" s="8"/>
    </row>
    <row r="229" spans="1:7" x14ac:dyDescent="0.25">
      <c r="A229" s="8"/>
      <c r="B229" s="8"/>
      <c r="C229" s="8"/>
      <c r="D229" s="62"/>
      <c r="E229" s="8"/>
      <c r="F229" s="8"/>
      <c r="G229" s="8"/>
    </row>
    <row r="230" spans="1:7" x14ac:dyDescent="0.25">
      <c r="A230" s="8"/>
      <c r="B230" s="8"/>
      <c r="C230" s="8"/>
      <c r="D230" s="62"/>
      <c r="E230" s="8"/>
      <c r="F230" s="8"/>
      <c r="G230" s="8"/>
    </row>
    <row r="231" spans="1:7" x14ac:dyDescent="0.25">
      <c r="A231" s="8"/>
      <c r="B231" s="8"/>
      <c r="C231" s="8"/>
      <c r="D231" s="62"/>
      <c r="E231" s="8"/>
      <c r="F231" s="8"/>
      <c r="G231" s="8"/>
    </row>
    <row r="232" spans="1:7" x14ac:dyDescent="0.25">
      <c r="A232" s="8"/>
      <c r="B232" s="8"/>
      <c r="C232" s="8"/>
      <c r="D232" s="62"/>
      <c r="E232" s="8"/>
      <c r="F232" s="8"/>
      <c r="G232" s="8"/>
    </row>
    <row r="233" spans="1:7" x14ac:dyDescent="0.25">
      <c r="A233" s="8"/>
      <c r="B233" s="8"/>
      <c r="C233" s="8"/>
      <c r="D233" s="62"/>
      <c r="E233" s="8"/>
      <c r="F233" s="8"/>
      <c r="G233" s="8"/>
    </row>
    <row r="234" spans="1:7" x14ac:dyDescent="0.25">
      <c r="A234" s="8"/>
      <c r="B234" s="8"/>
      <c r="C234" s="8"/>
      <c r="D234" s="62"/>
      <c r="E234" s="8"/>
      <c r="F234" s="8"/>
      <c r="G234" s="8"/>
    </row>
    <row r="235" spans="1:7" x14ac:dyDescent="0.25">
      <c r="A235" s="8"/>
      <c r="B235" s="8"/>
      <c r="C235" s="8"/>
      <c r="D235" s="62"/>
      <c r="E235" s="8"/>
      <c r="F235" s="8"/>
      <c r="G235" s="8"/>
    </row>
    <row r="236" spans="1:7" x14ac:dyDescent="0.25">
      <c r="A236" s="8"/>
      <c r="B236" s="8"/>
      <c r="C236" s="8"/>
      <c r="D236" s="62"/>
      <c r="E236" s="8"/>
      <c r="F236" s="8"/>
      <c r="G236" s="8"/>
    </row>
    <row r="237" spans="1:7" x14ac:dyDescent="0.25">
      <c r="A237" s="8"/>
      <c r="B237" s="8"/>
      <c r="C237" s="8"/>
      <c r="D237" s="62"/>
      <c r="E237" s="8"/>
      <c r="F237" s="8"/>
      <c r="G237" s="8"/>
    </row>
    <row r="238" spans="1:7" x14ac:dyDescent="0.25">
      <c r="A238" s="8"/>
      <c r="B238" s="8"/>
      <c r="C238" s="8"/>
      <c r="D238" s="62"/>
      <c r="E238" s="8"/>
      <c r="F238" s="8"/>
      <c r="G238" s="8"/>
    </row>
    <row r="239" spans="1:7" x14ac:dyDescent="0.25">
      <c r="A239" s="8"/>
      <c r="B239" s="8"/>
      <c r="C239" s="8"/>
      <c r="D239" s="62"/>
      <c r="E239" s="8"/>
      <c r="F239" s="8"/>
      <c r="G239" s="8"/>
    </row>
    <row r="240" spans="1:7" x14ac:dyDescent="0.25">
      <c r="A240" s="8"/>
      <c r="B240" s="8"/>
      <c r="C240" s="8"/>
      <c r="D240" s="62"/>
      <c r="E240" s="8"/>
      <c r="F240" s="8"/>
      <c r="G240" s="8"/>
    </row>
    <row r="241" spans="1:7" x14ac:dyDescent="0.25">
      <c r="A241" s="8"/>
      <c r="B241" s="8"/>
      <c r="C241" s="8"/>
      <c r="D241" s="62"/>
      <c r="E241" s="8"/>
      <c r="F241" s="8"/>
      <c r="G241" s="8"/>
    </row>
    <row r="242" spans="1:7" x14ac:dyDescent="0.25">
      <c r="A242" s="8"/>
      <c r="B242" s="8"/>
      <c r="C242" s="8"/>
      <c r="D242" s="62"/>
      <c r="E242" s="8"/>
      <c r="F242" s="8"/>
      <c r="G242" s="8"/>
    </row>
    <row r="243" spans="1:7" x14ac:dyDescent="0.25">
      <c r="A243" s="8"/>
      <c r="B243" s="8"/>
      <c r="C243" s="8"/>
      <c r="D243" s="62"/>
      <c r="E243" s="8"/>
      <c r="F243" s="8"/>
      <c r="G243" s="8"/>
    </row>
    <row r="244" spans="1:7" x14ac:dyDescent="0.25">
      <c r="A244" s="8"/>
      <c r="B244" s="8"/>
      <c r="C244" s="8"/>
      <c r="D244" s="62"/>
      <c r="E244" s="8"/>
      <c r="F244" s="8"/>
      <c r="G244" s="8"/>
    </row>
    <row r="245" spans="1:7" x14ac:dyDescent="0.25">
      <c r="A245" s="8"/>
      <c r="B245" s="8"/>
      <c r="C245" s="8"/>
      <c r="D245" s="62"/>
      <c r="E245" s="8"/>
      <c r="F245" s="8"/>
      <c r="G245" s="8"/>
    </row>
    <row r="246" spans="1:7" x14ac:dyDescent="0.25">
      <c r="A246" s="8"/>
      <c r="B246" s="8"/>
      <c r="C246" s="8"/>
      <c r="D246" s="62"/>
      <c r="E246" s="8"/>
      <c r="F246" s="8"/>
      <c r="G246" s="8"/>
    </row>
    <row r="247" spans="1:7" x14ac:dyDescent="0.25">
      <c r="A247" s="8"/>
      <c r="B247" s="8"/>
      <c r="C247" s="8"/>
      <c r="D247" s="62"/>
      <c r="E247" s="8"/>
      <c r="F247" s="8"/>
      <c r="G247" s="8"/>
    </row>
    <row r="248" spans="1:7" x14ac:dyDescent="0.25">
      <c r="A248" s="8"/>
      <c r="B248" s="8"/>
      <c r="C248" s="8"/>
      <c r="D248" s="62"/>
      <c r="E248" s="8"/>
      <c r="F248" s="8"/>
      <c r="G248" s="8"/>
    </row>
    <row r="249" spans="1:7" x14ac:dyDescent="0.25">
      <c r="A249" s="8"/>
      <c r="B249" s="8"/>
      <c r="C249" s="8"/>
      <c r="D249" s="62"/>
      <c r="E249" s="8"/>
      <c r="F249" s="8"/>
      <c r="G249" s="8"/>
    </row>
    <row r="250" spans="1:7" x14ac:dyDescent="0.25">
      <c r="A250" s="8"/>
      <c r="B250" s="8"/>
      <c r="C250" s="8"/>
      <c r="D250" s="62"/>
      <c r="E250" s="8"/>
      <c r="F250" s="8"/>
      <c r="G250" s="8"/>
    </row>
    <row r="251" spans="1:7" x14ac:dyDescent="0.25">
      <c r="A251" s="8"/>
      <c r="B251" s="8"/>
      <c r="C251" s="8"/>
      <c r="D251" s="62"/>
      <c r="E251" s="8"/>
      <c r="F251" s="8"/>
      <c r="G251" s="8"/>
    </row>
    <row r="252" spans="1:7" x14ac:dyDescent="0.25">
      <c r="A252" s="8"/>
      <c r="B252" s="8"/>
      <c r="C252" s="8"/>
      <c r="D252" s="62"/>
      <c r="E252" s="8"/>
      <c r="F252" s="8"/>
      <c r="G252" s="8"/>
    </row>
    <row r="253" spans="1:7" x14ac:dyDescent="0.25">
      <c r="A253" s="8"/>
      <c r="B253" s="8"/>
      <c r="C253" s="8"/>
      <c r="D253" s="62"/>
      <c r="E253" s="8"/>
      <c r="F253" s="8"/>
      <c r="G253" s="8"/>
    </row>
    <row r="254" spans="1:7" x14ac:dyDescent="0.25">
      <c r="A254" s="8"/>
      <c r="B254" s="8"/>
      <c r="C254" s="8"/>
      <c r="D254" s="62"/>
      <c r="E254" s="8"/>
      <c r="F254" s="8"/>
      <c r="G254" s="8"/>
    </row>
    <row r="255" spans="1:7" x14ac:dyDescent="0.25">
      <c r="A255" s="8"/>
      <c r="B255" s="8"/>
      <c r="C255" s="8"/>
      <c r="D255" s="62"/>
      <c r="E255" s="8"/>
      <c r="F255" s="8"/>
      <c r="G255" s="8"/>
    </row>
    <row r="256" spans="1:7" x14ac:dyDescent="0.25">
      <c r="A256" s="8"/>
      <c r="B256" s="8"/>
      <c r="C256" s="8"/>
      <c r="D256" s="62"/>
      <c r="E256" s="8"/>
      <c r="F256" s="8"/>
      <c r="G256" s="8"/>
    </row>
    <row r="257" spans="1:7" x14ac:dyDescent="0.25">
      <c r="A257" s="8"/>
      <c r="B257" s="8"/>
      <c r="C257" s="8"/>
      <c r="D257" s="62"/>
      <c r="E257" s="8"/>
      <c r="F257" s="8"/>
      <c r="G257" s="8"/>
    </row>
    <row r="258" spans="1:7" x14ac:dyDescent="0.25">
      <c r="A258" s="8"/>
      <c r="B258" s="8"/>
      <c r="C258" s="8"/>
      <c r="D258" s="62"/>
      <c r="E258" s="8"/>
      <c r="F258" s="8"/>
      <c r="G258" s="8"/>
    </row>
    <row r="259" spans="1:7" x14ac:dyDescent="0.25">
      <c r="A259" s="8"/>
      <c r="B259" s="8"/>
      <c r="C259" s="8"/>
      <c r="D259" s="62"/>
      <c r="E259" s="8"/>
      <c r="F259" s="8"/>
      <c r="G259" s="8"/>
    </row>
    <row r="260" spans="1:7" x14ac:dyDescent="0.25">
      <c r="A260" s="8"/>
      <c r="B260" s="8"/>
      <c r="C260" s="8"/>
      <c r="D260" s="62"/>
      <c r="E260" s="8"/>
      <c r="F260" s="8"/>
      <c r="G260" s="8"/>
    </row>
    <row r="261" spans="1:7" x14ac:dyDescent="0.25">
      <c r="A261" s="8"/>
      <c r="B261" s="8"/>
      <c r="C261" s="8"/>
      <c r="D261" s="62"/>
      <c r="E261" s="8"/>
      <c r="F261" s="8"/>
      <c r="G261" s="8"/>
    </row>
    <row r="262" spans="1:7" x14ac:dyDescent="0.25">
      <c r="A262" s="8"/>
      <c r="B262" s="8"/>
      <c r="C262" s="8"/>
      <c r="D262" s="62"/>
      <c r="E262" s="8"/>
      <c r="F262" s="8"/>
      <c r="G262" s="8"/>
    </row>
    <row r="263" spans="1:7" x14ac:dyDescent="0.25">
      <c r="A263" s="8"/>
      <c r="B263" s="8"/>
      <c r="C263" s="8"/>
      <c r="D263" s="62"/>
      <c r="E263" s="8"/>
      <c r="F263" s="8"/>
      <c r="G263" s="8"/>
    </row>
    <row r="264" spans="1:7" x14ac:dyDescent="0.25">
      <c r="A264" s="8"/>
      <c r="B264" s="8"/>
      <c r="C264" s="8"/>
      <c r="D264" s="62"/>
      <c r="E264" s="8"/>
      <c r="F264" s="8"/>
      <c r="G264" s="8"/>
    </row>
    <row r="265" spans="1:7" x14ac:dyDescent="0.25">
      <c r="A265" s="8"/>
      <c r="B265" s="8"/>
      <c r="C265" s="8"/>
      <c r="D265" s="62"/>
      <c r="E265" s="8"/>
      <c r="F265" s="8"/>
      <c r="G265" s="8"/>
    </row>
    <row r="266" spans="1:7" x14ac:dyDescent="0.25">
      <c r="A266" s="8"/>
      <c r="B266" s="8"/>
      <c r="C266" s="8"/>
      <c r="D266" s="62"/>
      <c r="E266" s="8"/>
      <c r="F266" s="8"/>
      <c r="G266" s="8"/>
    </row>
    <row r="267" spans="1:7" x14ac:dyDescent="0.25">
      <c r="A267" s="8"/>
      <c r="B267" s="8"/>
      <c r="C267" s="8"/>
      <c r="D267" s="62"/>
      <c r="E267" s="8"/>
      <c r="F267" s="8"/>
      <c r="G267" s="8"/>
    </row>
    <row r="268" spans="1:7" x14ac:dyDescent="0.25">
      <c r="A268" s="8"/>
      <c r="B268" s="8"/>
      <c r="C268" s="8"/>
      <c r="D268" s="62"/>
      <c r="E268" s="8"/>
      <c r="F268" s="8"/>
      <c r="G268" s="8"/>
    </row>
    <row r="269" spans="1:7" x14ac:dyDescent="0.25">
      <c r="A269" s="8"/>
      <c r="B269" s="8"/>
      <c r="C269" s="8"/>
      <c r="D269" s="62"/>
      <c r="E269" s="8"/>
      <c r="F269" s="8"/>
      <c r="G269" s="8"/>
    </row>
    <row r="270" spans="1:7" x14ac:dyDescent="0.25">
      <c r="A270" s="8"/>
      <c r="B270" s="8"/>
      <c r="C270" s="8"/>
      <c r="D270" s="62"/>
      <c r="E270" s="8"/>
      <c r="F270" s="8"/>
      <c r="G270" s="8"/>
    </row>
    <row r="271" spans="1:7" x14ac:dyDescent="0.25">
      <c r="A271" s="8"/>
      <c r="B271" s="8"/>
      <c r="C271" s="8"/>
      <c r="D271" s="62"/>
      <c r="E271" s="8"/>
      <c r="F271" s="8"/>
      <c r="G271" s="8"/>
    </row>
    <row r="272" spans="1:7" x14ac:dyDescent="0.25">
      <c r="A272" s="8"/>
      <c r="B272" s="8"/>
      <c r="C272" s="8"/>
      <c r="D272" s="62"/>
      <c r="E272" s="8"/>
      <c r="F272" s="8"/>
      <c r="G272" s="8"/>
    </row>
    <row r="273" spans="1:7" x14ac:dyDescent="0.25">
      <c r="A273" s="8"/>
      <c r="B273" s="8"/>
      <c r="C273" s="8"/>
      <c r="D273" s="62"/>
      <c r="E273" s="8"/>
      <c r="F273" s="8"/>
      <c r="G273" s="8"/>
    </row>
    <row r="274" spans="1:7" x14ac:dyDescent="0.25">
      <c r="A274" s="8"/>
      <c r="B274" s="8"/>
      <c r="C274" s="8"/>
      <c r="D274" s="62"/>
      <c r="E274" s="8"/>
      <c r="F274" s="8"/>
      <c r="G274" s="8"/>
    </row>
    <row r="275" spans="1:7" x14ac:dyDescent="0.25">
      <c r="A275" s="8"/>
      <c r="B275" s="8"/>
      <c r="C275" s="8"/>
      <c r="D275" s="62"/>
      <c r="E275" s="8"/>
      <c r="F275" s="8"/>
      <c r="G275" s="8"/>
    </row>
    <row r="276" spans="1:7" x14ac:dyDescent="0.25">
      <c r="A276" s="8"/>
      <c r="B276" s="8"/>
      <c r="C276" s="8"/>
      <c r="D276" s="62"/>
      <c r="E276" s="8"/>
      <c r="F276" s="8"/>
      <c r="G276" s="8"/>
    </row>
    <row r="277" spans="1:7" x14ac:dyDescent="0.25">
      <c r="A277" s="8"/>
      <c r="B277" s="8"/>
      <c r="C277" s="8"/>
      <c r="D277" s="62"/>
      <c r="E277" s="8"/>
      <c r="F277" s="8"/>
      <c r="G277" s="8"/>
    </row>
    <row r="278" spans="1:7" x14ac:dyDescent="0.25">
      <c r="A278" s="8"/>
      <c r="B278" s="8"/>
      <c r="C278" s="8"/>
      <c r="D278" s="62"/>
      <c r="E278" s="8"/>
      <c r="F278" s="8"/>
      <c r="G278" s="8"/>
    </row>
    <row r="279" spans="1:7" x14ac:dyDescent="0.25">
      <c r="A279" s="8"/>
      <c r="B279" s="8"/>
      <c r="C279" s="8"/>
      <c r="D279" s="62"/>
      <c r="E279" s="8"/>
      <c r="F279" s="8"/>
      <c r="G279" s="8"/>
    </row>
    <row r="280" spans="1:7" x14ac:dyDescent="0.25">
      <c r="A280" s="8"/>
      <c r="B280" s="8"/>
      <c r="C280" s="8"/>
      <c r="D280" s="62"/>
      <c r="E280" s="8"/>
      <c r="F280" s="8"/>
      <c r="G280" s="8"/>
    </row>
    <row r="281" spans="1:7" x14ac:dyDescent="0.25">
      <c r="A281" s="8"/>
      <c r="B281" s="8"/>
      <c r="C281" s="8"/>
      <c r="D281" s="62"/>
      <c r="E281" s="8"/>
      <c r="F281" s="8"/>
      <c r="G281" s="8"/>
    </row>
    <row r="282" spans="1:7" x14ac:dyDescent="0.25">
      <c r="A282" s="8"/>
      <c r="B282" s="8"/>
      <c r="C282" s="8"/>
      <c r="D282" s="62"/>
      <c r="E282" s="8"/>
      <c r="F282" s="8"/>
      <c r="G282" s="8"/>
    </row>
    <row r="283" spans="1:7" x14ac:dyDescent="0.25">
      <c r="A283" s="8"/>
      <c r="B283" s="8"/>
      <c r="C283" s="8"/>
      <c r="D283" s="62"/>
      <c r="E283" s="8"/>
      <c r="F283" s="8"/>
      <c r="G283" s="8"/>
    </row>
    <row r="284" spans="1:7" x14ac:dyDescent="0.25">
      <c r="A284" s="8"/>
      <c r="B284" s="8"/>
      <c r="C284" s="8"/>
      <c r="D284" s="62"/>
      <c r="E284" s="8"/>
      <c r="F284" s="8"/>
      <c r="G284" s="8"/>
    </row>
    <row r="285" spans="1:7" x14ac:dyDescent="0.25">
      <c r="A285" s="8"/>
      <c r="B285" s="8"/>
      <c r="C285" s="8"/>
      <c r="D285" s="62"/>
      <c r="E285" s="8"/>
      <c r="F285" s="8"/>
      <c r="G285" s="8"/>
    </row>
    <row r="286" spans="1:7" x14ac:dyDescent="0.25">
      <c r="A286" s="8"/>
      <c r="B286" s="8"/>
      <c r="C286" s="8"/>
      <c r="D286" s="62"/>
      <c r="E286" s="8"/>
      <c r="F286" s="8"/>
      <c r="G286" s="8"/>
    </row>
    <row r="287" spans="1:7" x14ac:dyDescent="0.25">
      <c r="A287" s="8"/>
      <c r="B287" s="8"/>
      <c r="C287" s="8"/>
      <c r="D287" s="62"/>
      <c r="E287" s="8"/>
      <c r="F287" s="8"/>
      <c r="G287" s="8"/>
    </row>
    <row r="288" spans="1:7" x14ac:dyDescent="0.25">
      <c r="A288" s="8"/>
      <c r="B288" s="8"/>
      <c r="C288" s="8"/>
      <c r="D288" s="62"/>
      <c r="E288" s="8"/>
      <c r="F288" s="8"/>
      <c r="G288" s="8"/>
    </row>
    <row r="289" spans="1:7" x14ac:dyDescent="0.25">
      <c r="A289" s="8"/>
      <c r="B289" s="8"/>
      <c r="C289" s="8"/>
      <c r="D289" s="62"/>
      <c r="E289" s="8"/>
      <c r="F289" s="8"/>
      <c r="G289" s="8"/>
    </row>
    <row r="290" spans="1:7" x14ac:dyDescent="0.25">
      <c r="A290" s="8"/>
      <c r="B290" s="8"/>
      <c r="C290" s="8"/>
      <c r="D290" s="62"/>
      <c r="E290" s="8"/>
      <c r="F290" s="8"/>
      <c r="G290" s="8"/>
    </row>
    <row r="291" spans="1:7" x14ac:dyDescent="0.25">
      <c r="A291" s="8"/>
      <c r="B291" s="8"/>
      <c r="C291" s="8"/>
      <c r="D291" s="62"/>
      <c r="E291" s="8"/>
      <c r="F291" s="8"/>
      <c r="G291" s="8"/>
    </row>
    <row r="292" spans="1:7" x14ac:dyDescent="0.25">
      <c r="A292" s="8"/>
      <c r="B292" s="8"/>
      <c r="C292" s="8"/>
      <c r="D292" s="62"/>
      <c r="E292" s="8"/>
      <c r="F292" s="8"/>
      <c r="G292" s="8"/>
    </row>
    <row r="293" spans="1:7" x14ac:dyDescent="0.25">
      <c r="A293" s="8"/>
      <c r="B293" s="8"/>
      <c r="C293" s="8"/>
      <c r="D293" s="62"/>
      <c r="E293" s="8"/>
      <c r="F293" s="8"/>
      <c r="G293" s="8"/>
    </row>
    <row r="294" spans="1:7" x14ac:dyDescent="0.25">
      <c r="A294" s="8"/>
      <c r="B294" s="8"/>
      <c r="C294" s="8"/>
      <c r="D294" s="62"/>
      <c r="E294" s="8"/>
      <c r="F294" s="8"/>
      <c r="G294" s="8"/>
    </row>
    <row r="295" spans="1:7" x14ac:dyDescent="0.25">
      <c r="A295" s="8"/>
      <c r="B295" s="8"/>
      <c r="C295" s="8"/>
      <c r="D295" s="62"/>
      <c r="E295" s="8"/>
      <c r="F295" s="8"/>
      <c r="G295" s="8"/>
    </row>
    <row r="296" spans="1:7" x14ac:dyDescent="0.25">
      <c r="A296" s="8"/>
      <c r="B296" s="8"/>
      <c r="C296" s="8"/>
      <c r="D296" s="62"/>
      <c r="E296" s="8"/>
      <c r="F296" s="8"/>
      <c r="G296" s="8"/>
    </row>
    <row r="297" spans="1:7" x14ac:dyDescent="0.25">
      <c r="A297" s="8"/>
      <c r="B297" s="8"/>
      <c r="C297" s="8"/>
      <c r="D297" s="62"/>
      <c r="E297" s="8"/>
      <c r="F297" s="8"/>
      <c r="G297" s="8"/>
    </row>
    <row r="298" spans="1:7" x14ac:dyDescent="0.25">
      <c r="A298" s="8"/>
      <c r="B298" s="8"/>
      <c r="C298" s="8"/>
      <c r="D298" s="62"/>
      <c r="E298" s="8"/>
      <c r="F298" s="8"/>
      <c r="G298" s="8"/>
    </row>
    <row r="299" spans="1:7" x14ac:dyDescent="0.25">
      <c r="A299" s="8"/>
      <c r="B299" s="8"/>
      <c r="C299" s="8"/>
      <c r="D299" s="62"/>
      <c r="E299" s="8"/>
      <c r="F299" s="8"/>
      <c r="G299" s="8"/>
    </row>
    <row r="300" spans="1:7" x14ac:dyDescent="0.25">
      <c r="A300" s="8"/>
      <c r="B300" s="8"/>
      <c r="C300" s="8"/>
      <c r="D300" s="62"/>
      <c r="E300" s="8"/>
      <c r="F300" s="8"/>
      <c r="G300" s="8"/>
    </row>
    <row r="301" spans="1:7" x14ac:dyDescent="0.25">
      <c r="A301" s="8"/>
      <c r="B301" s="8"/>
      <c r="C301" s="8"/>
      <c r="D301" s="62"/>
      <c r="E301" s="8"/>
      <c r="F301" s="8"/>
      <c r="G301" s="8"/>
    </row>
    <row r="302" spans="1:7" x14ac:dyDescent="0.25">
      <c r="A302" s="8"/>
      <c r="B302" s="8"/>
      <c r="C302" s="8"/>
      <c r="D302" s="62"/>
      <c r="E302" s="8"/>
      <c r="F302" s="8"/>
      <c r="G302" s="8"/>
    </row>
    <row r="303" spans="1:7" x14ac:dyDescent="0.25">
      <c r="A303" s="8"/>
      <c r="B303" s="8"/>
      <c r="C303" s="8"/>
      <c r="D303" s="62"/>
      <c r="E303" s="8"/>
      <c r="F303" s="8"/>
      <c r="G303" s="8"/>
    </row>
    <row r="304" spans="1:7" x14ac:dyDescent="0.25">
      <c r="A304" s="8"/>
      <c r="B304" s="8"/>
      <c r="C304" s="8"/>
      <c r="D304" s="62"/>
      <c r="E304" s="8"/>
      <c r="F304" s="8"/>
      <c r="G304" s="8"/>
    </row>
    <row r="305" spans="1:7" x14ac:dyDescent="0.25">
      <c r="A305" s="8"/>
      <c r="B305" s="8"/>
      <c r="C305" s="8"/>
      <c r="D305" s="62"/>
      <c r="E305" s="8"/>
      <c r="F305" s="8"/>
      <c r="G305" s="8"/>
    </row>
    <row r="306" spans="1:7" x14ac:dyDescent="0.25">
      <c r="A306" s="8"/>
      <c r="B306" s="8"/>
      <c r="C306" s="8"/>
      <c r="D306" s="62"/>
      <c r="E306" s="8"/>
      <c r="F306" s="8"/>
      <c r="G306" s="8"/>
    </row>
    <row r="307" spans="1:7" x14ac:dyDescent="0.25">
      <c r="A307" s="8"/>
      <c r="B307" s="8"/>
      <c r="C307" s="8"/>
      <c r="D307" s="62"/>
      <c r="E307" s="8"/>
      <c r="F307" s="8"/>
      <c r="G307" s="8"/>
    </row>
    <row r="308" spans="1:7" x14ac:dyDescent="0.25">
      <c r="A308" s="8"/>
      <c r="B308" s="8"/>
      <c r="C308" s="8"/>
      <c r="D308" s="62"/>
      <c r="E308" s="8"/>
      <c r="F308" s="8"/>
      <c r="G308" s="8"/>
    </row>
    <row r="309" spans="1:7" x14ac:dyDescent="0.25">
      <c r="A309" s="8"/>
      <c r="B309" s="8"/>
      <c r="C309" s="8"/>
      <c r="D309" s="62"/>
      <c r="E309" s="8"/>
      <c r="F309" s="8"/>
      <c r="G309" s="8"/>
    </row>
    <row r="310" spans="1:7" x14ac:dyDescent="0.25">
      <c r="A310" s="8"/>
      <c r="B310" s="8"/>
      <c r="C310" s="8"/>
      <c r="D310" s="62"/>
      <c r="E310" s="8"/>
      <c r="F310" s="8"/>
      <c r="G310" s="8"/>
    </row>
    <row r="311" spans="1:7" x14ac:dyDescent="0.25">
      <c r="A311" s="8"/>
      <c r="B311" s="8"/>
      <c r="C311" s="8"/>
      <c r="D311" s="62"/>
      <c r="E311" s="8"/>
      <c r="F311" s="8"/>
      <c r="G311" s="8"/>
    </row>
    <row r="312" spans="1:7" x14ac:dyDescent="0.25">
      <c r="A312" s="8"/>
      <c r="B312" s="8"/>
      <c r="C312" s="8"/>
      <c r="D312" s="62"/>
      <c r="E312" s="8"/>
      <c r="F312" s="8"/>
      <c r="G312" s="8"/>
    </row>
    <row r="313" spans="1:7" x14ac:dyDescent="0.25">
      <c r="A313" s="8"/>
      <c r="B313" s="8"/>
      <c r="C313" s="8"/>
      <c r="D313" s="62"/>
      <c r="E313" s="8"/>
      <c r="F313" s="8"/>
      <c r="G313" s="8"/>
    </row>
    <row r="314" spans="1:7" x14ac:dyDescent="0.25">
      <c r="A314" s="8"/>
      <c r="B314" s="8"/>
      <c r="C314" s="8"/>
      <c r="D314" s="62"/>
      <c r="E314" s="8"/>
      <c r="F314" s="8"/>
      <c r="G314" s="8"/>
    </row>
    <row r="315" spans="1:7" x14ac:dyDescent="0.25">
      <c r="A315" s="8"/>
      <c r="B315" s="8"/>
      <c r="C315" s="8"/>
      <c r="D315" s="62"/>
      <c r="E315" s="8"/>
      <c r="F315" s="8"/>
      <c r="G315" s="8"/>
    </row>
    <row r="316" spans="1:7" x14ac:dyDescent="0.25">
      <c r="A316" s="8"/>
      <c r="B316" s="8"/>
      <c r="C316" s="8"/>
      <c r="D316" s="62"/>
      <c r="E316" s="8"/>
      <c r="F316" s="8"/>
      <c r="G316" s="8"/>
    </row>
    <row r="317" spans="1:7" x14ac:dyDescent="0.25">
      <c r="A317" s="8"/>
      <c r="B317" s="8"/>
      <c r="C317" s="8"/>
      <c r="D317" s="62"/>
      <c r="E317" s="8"/>
      <c r="F317" s="8"/>
      <c r="G317" s="8"/>
    </row>
    <row r="318" spans="1:7" x14ac:dyDescent="0.25">
      <c r="A318" s="8"/>
      <c r="B318" s="8"/>
      <c r="C318" s="8"/>
      <c r="D318" s="62"/>
      <c r="E318" s="8"/>
      <c r="F318" s="8"/>
      <c r="G318" s="8"/>
    </row>
    <row r="319" spans="1:7" x14ac:dyDescent="0.25">
      <c r="A319" s="8"/>
      <c r="B319" s="8"/>
      <c r="C319" s="8"/>
      <c r="D319" s="62"/>
      <c r="E319" s="8"/>
      <c r="F319" s="8"/>
      <c r="G319" s="8"/>
    </row>
    <row r="320" spans="1:7" x14ac:dyDescent="0.25">
      <c r="A320" s="8"/>
      <c r="B320" s="8"/>
      <c r="C320" s="8"/>
      <c r="D320" s="62"/>
      <c r="E320" s="8"/>
      <c r="F320" s="8"/>
      <c r="G320" s="8"/>
    </row>
    <row r="321" spans="1:7" x14ac:dyDescent="0.25">
      <c r="A321" s="8"/>
      <c r="B321" s="8"/>
      <c r="C321" s="8"/>
      <c r="D321" s="62"/>
      <c r="E321" s="8"/>
      <c r="F321" s="8"/>
      <c r="G321" s="8"/>
    </row>
    <row r="322" spans="1:7" x14ac:dyDescent="0.25">
      <c r="A322" s="8"/>
      <c r="B322" s="8"/>
      <c r="C322" s="8"/>
      <c r="D322" s="62"/>
      <c r="E322" s="8"/>
      <c r="F322" s="8"/>
      <c r="G322" s="8"/>
    </row>
    <row r="323" spans="1:7" x14ac:dyDescent="0.25">
      <c r="A323" s="8"/>
      <c r="B323" s="8"/>
      <c r="C323" s="8"/>
      <c r="D323" s="62"/>
      <c r="E323" s="8"/>
      <c r="F323" s="8"/>
      <c r="G323" s="8"/>
    </row>
    <row r="324" spans="1:7" x14ac:dyDescent="0.25">
      <c r="A324" s="8"/>
      <c r="B324" s="8"/>
      <c r="C324" s="8"/>
      <c r="D324" s="62"/>
      <c r="E324" s="8"/>
      <c r="F324" s="8"/>
      <c r="G324" s="8"/>
    </row>
    <row r="325" spans="1:7" x14ac:dyDescent="0.25">
      <c r="A325" s="8"/>
      <c r="B325" s="8"/>
      <c r="C325" s="8"/>
      <c r="D325" s="62"/>
      <c r="E325" s="8"/>
      <c r="F325" s="8"/>
      <c r="G325" s="8"/>
    </row>
    <row r="326" spans="1:7" x14ac:dyDescent="0.25">
      <c r="A326" s="8"/>
      <c r="B326" s="8"/>
      <c r="C326" s="8"/>
      <c r="D326" s="62"/>
      <c r="E326" s="8"/>
      <c r="F326" s="8"/>
      <c r="G326" s="8"/>
    </row>
    <row r="327" spans="1:7" x14ac:dyDescent="0.25">
      <c r="A327" s="8"/>
      <c r="B327" s="8"/>
      <c r="C327" s="8"/>
      <c r="D327" s="62"/>
      <c r="E327" s="8"/>
      <c r="F327" s="8"/>
      <c r="G327" s="8"/>
    </row>
    <row r="328" spans="1:7" x14ac:dyDescent="0.25">
      <c r="A328" s="8"/>
      <c r="B328" s="8"/>
      <c r="C328" s="8"/>
      <c r="D328" s="62"/>
      <c r="E328" s="8"/>
      <c r="F328" s="8"/>
      <c r="G328" s="8"/>
    </row>
    <row r="329" spans="1:7" x14ac:dyDescent="0.25">
      <c r="A329" s="8"/>
      <c r="B329" s="8"/>
      <c r="C329" s="8"/>
      <c r="D329" s="62"/>
      <c r="E329" s="8"/>
      <c r="F329" s="8"/>
      <c r="G329" s="8"/>
    </row>
    <row r="330" spans="1:7" x14ac:dyDescent="0.25">
      <c r="A330" s="8"/>
      <c r="B330" s="8"/>
      <c r="C330" s="8"/>
      <c r="D330" s="62"/>
      <c r="E330" s="8"/>
      <c r="F330" s="8"/>
      <c r="G330" s="8"/>
    </row>
    <row r="331" spans="1:7" x14ac:dyDescent="0.25">
      <c r="A331" s="8"/>
      <c r="B331" s="8"/>
      <c r="C331" s="8"/>
      <c r="D331" s="62"/>
      <c r="E331" s="8"/>
      <c r="F331" s="8"/>
      <c r="G331" s="8"/>
    </row>
    <row r="332" spans="1:7" x14ac:dyDescent="0.25">
      <c r="A332" s="8"/>
      <c r="B332" s="8"/>
      <c r="C332" s="8"/>
      <c r="D332" s="62"/>
      <c r="E332" s="8"/>
      <c r="F332" s="8"/>
      <c r="G332" s="8"/>
    </row>
    <row r="333" spans="1:7" x14ac:dyDescent="0.25">
      <c r="A333" s="8"/>
      <c r="B333" s="8"/>
      <c r="C333" s="8"/>
      <c r="D333" s="62"/>
      <c r="E333" s="8"/>
      <c r="F333" s="8"/>
      <c r="G333" s="8"/>
    </row>
    <row r="334" spans="1:7" x14ac:dyDescent="0.25">
      <c r="A334" s="8"/>
      <c r="B334" s="8"/>
      <c r="C334" s="8"/>
      <c r="D334" s="62"/>
      <c r="E334" s="8"/>
      <c r="F334" s="8"/>
      <c r="G334" s="8"/>
    </row>
    <row r="335" spans="1:7" x14ac:dyDescent="0.25">
      <c r="A335" s="8"/>
      <c r="B335" s="8"/>
      <c r="C335" s="8"/>
      <c r="D335" s="62"/>
      <c r="E335" s="8"/>
      <c r="F335" s="8"/>
      <c r="G335" s="8"/>
    </row>
    <row r="336" spans="1:7" x14ac:dyDescent="0.25">
      <c r="A336" s="8"/>
      <c r="B336" s="8"/>
      <c r="C336" s="8"/>
      <c r="D336" s="62"/>
      <c r="E336" s="8"/>
      <c r="F336" s="8"/>
      <c r="G336" s="8"/>
    </row>
    <row r="337" spans="1:7" x14ac:dyDescent="0.25">
      <c r="A337" s="8"/>
      <c r="B337" s="8"/>
      <c r="C337" s="8"/>
      <c r="D337" s="62"/>
      <c r="E337" s="8"/>
      <c r="F337" s="8"/>
      <c r="G337" s="8"/>
    </row>
    <row r="338" spans="1:7" x14ac:dyDescent="0.25">
      <c r="A338" s="8"/>
      <c r="B338" s="8"/>
      <c r="C338" s="8"/>
      <c r="D338" s="62"/>
      <c r="E338" s="8"/>
      <c r="F338" s="8"/>
      <c r="G338" s="8"/>
    </row>
    <row r="339" spans="1:7" x14ac:dyDescent="0.25">
      <c r="A339" s="8"/>
      <c r="B339" s="8"/>
      <c r="C339" s="8"/>
      <c r="D339" s="62"/>
      <c r="E339" s="8"/>
      <c r="F339" s="8"/>
      <c r="G339" s="8"/>
    </row>
    <row r="340" spans="1:7" x14ac:dyDescent="0.25">
      <c r="A340" s="8"/>
      <c r="B340" s="8"/>
      <c r="C340" s="8"/>
      <c r="D340" s="62"/>
      <c r="E340" s="8"/>
      <c r="F340" s="8"/>
      <c r="G340" s="8"/>
    </row>
    <row r="341" spans="1:7" x14ac:dyDescent="0.25">
      <c r="A341" s="8"/>
      <c r="B341" s="8"/>
      <c r="C341" s="8"/>
      <c r="D341" s="62"/>
      <c r="E341" s="8"/>
      <c r="F341" s="8"/>
      <c r="G341" s="8"/>
    </row>
    <row r="342" spans="1:7" x14ac:dyDescent="0.25">
      <c r="A342" s="8"/>
      <c r="B342" s="8"/>
      <c r="C342" s="8"/>
      <c r="D342" s="62"/>
      <c r="E342" s="8"/>
      <c r="F342" s="8"/>
      <c r="G342" s="8"/>
    </row>
    <row r="343" spans="1:7" x14ac:dyDescent="0.25">
      <c r="A343" s="8"/>
      <c r="B343" s="8"/>
      <c r="C343" s="8"/>
      <c r="D343" s="62"/>
      <c r="E343" s="8"/>
      <c r="F343" s="8"/>
      <c r="G343" s="8"/>
    </row>
    <row r="344" spans="1:7" x14ac:dyDescent="0.25">
      <c r="A344" s="8"/>
      <c r="B344" s="8"/>
      <c r="C344" s="8"/>
      <c r="D344" s="62"/>
      <c r="E344" s="8"/>
      <c r="F344" s="8"/>
      <c r="G344" s="8"/>
    </row>
    <row r="345" spans="1:7" x14ac:dyDescent="0.25">
      <c r="A345" s="8"/>
      <c r="B345" s="8"/>
      <c r="C345" s="8"/>
      <c r="D345" s="62"/>
      <c r="E345" s="8"/>
      <c r="F345" s="8"/>
      <c r="G345" s="8"/>
    </row>
    <row r="346" spans="1:7" x14ac:dyDescent="0.25">
      <c r="A346" s="8"/>
      <c r="B346" s="8"/>
      <c r="C346" s="8"/>
      <c r="D346" s="62"/>
      <c r="E346" s="8"/>
      <c r="F346" s="8"/>
      <c r="G346" s="8"/>
    </row>
    <row r="347" spans="1:7" x14ac:dyDescent="0.25">
      <c r="A347" s="8"/>
      <c r="B347" s="8"/>
      <c r="C347" s="8"/>
      <c r="D347" s="62"/>
      <c r="E347" s="8"/>
      <c r="F347" s="8"/>
      <c r="G347" s="8"/>
    </row>
    <row r="348" spans="1:7" x14ac:dyDescent="0.25">
      <c r="A348" s="8"/>
      <c r="B348" s="8"/>
      <c r="C348" s="8"/>
      <c r="D348" s="62"/>
      <c r="E348" s="8"/>
      <c r="F348" s="8"/>
      <c r="G348" s="8"/>
    </row>
    <row r="349" spans="1:7" x14ac:dyDescent="0.25">
      <c r="A349" s="8"/>
      <c r="B349" s="8"/>
      <c r="C349" s="8"/>
      <c r="D349" s="62"/>
      <c r="E349" s="8"/>
      <c r="F349" s="8"/>
      <c r="G349" s="8"/>
    </row>
    <row r="350" spans="1:7" x14ac:dyDescent="0.25">
      <c r="A350" s="8"/>
      <c r="B350" s="8"/>
      <c r="C350" s="8"/>
      <c r="D350" s="62"/>
      <c r="E350" s="8"/>
      <c r="F350" s="8"/>
      <c r="G350" s="8"/>
    </row>
    <row r="351" spans="1:7" x14ac:dyDescent="0.25">
      <c r="A351" s="8"/>
      <c r="B351" s="8"/>
      <c r="C351" s="8"/>
      <c r="D351" s="62"/>
      <c r="E351" s="8"/>
      <c r="F351" s="8"/>
      <c r="G351" s="8"/>
    </row>
    <row r="352" spans="1:7" x14ac:dyDescent="0.25">
      <c r="A352" s="8"/>
      <c r="B352" s="8"/>
      <c r="C352" s="8"/>
      <c r="D352" s="62"/>
      <c r="E352" s="8"/>
      <c r="F352" s="8"/>
      <c r="G352" s="8"/>
    </row>
    <row r="353" spans="1:7" x14ac:dyDescent="0.25">
      <c r="A353" s="8"/>
      <c r="B353" s="8"/>
      <c r="C353" s="8"/>
      <c r="D353" s="62"/>
      <c r="E353" s="8"/>
      <c r="F353" s="8"/>
      <c r="G353" s="8"/>
    </row>
    <row r="354" spans="1:7" x14ac:dyDescent="0.25">
      <c r="A354" s="8"/>
      <c r="B354" s="8"/>
      <c r="C354" s="8"/>
      <c r="D354" s="62"/>
      <c r="E354" s="8"/>
      <c r="F354" s="8"/>
      <c r="G354" s="8"/>
    </row>
    <row r="355" spans="1:7" x14ac:dyDescent="0.25">
      <c r="A355" s="8"/>
      <c r="B355" s="8"/>
      <c r="C355" s="8"/>
      <c r="D355" s="62"/>
      <c r="E355" s="8"/>
      <c r="F355" s="8"/>
      <c r="G355" s="8"/>
    </row>
    <row r="356" spans="1:7" x14ac:dyDescent="0.25">
      <c r="A356" s="8"/>
      <c r="B356" s="8"/>
      <c r="C356" s="8"/>
      <c r="D356" s="62"/>
      <c r="E356" s="8"/>
      <c r="F356" s="8"/>
      <c r="G356" s="8"/>
    </row>
    <row r="357" spans="1:7" x14ac:dyDescent="0.25">
      <c r="A357" s="8"/>
      <c r="B357" s="8"/>
      <c r="C357" s="8"/>
      <c r="D357" s="62"/>
      <c r="E357" s="8"/>
      <c r="F357" s="8"/>
      <c r="G357" s="8"/>
    </row>
    <row r="358" spans="1:7" x14ac:dyDescent="0.25">
      <c r="A358" s="8"/>
      <c r="B358" s="8"/>
      <c r="C358" s="8"/>
      <c r="D358" s="62"/>
      <c r="E358" s="8"/>
      <c r="F358" s="8"/>
      <c r="G358" s="8"/>
    </row>
    <row r="359" spans="1:7" x14ac:dyDescent="0.25">
      <c r="A359" s="8"/>
      <c r="B359" s="8"/>
      <c r="C359" s="8"/>
      <c r="D359" s="62"/>
      <c r="E359" s="8"/>
      <c r="F359" s="8"/>
      <c r="G359" s="8"/>
    </row>
    <row r="360" spans="1:7" x14ac:dyDescent="0.25">
      <c r="A360" s="8"/>
      <c r="B360" s="8"/>
      <c r="C360" s="8"/>
      <c r="D360" s="62"/>
      <c r="E360" s="8"/>
      <c r="F360" s="8"/>
      <c r="G360" s="8"/>
    </row>
    <row r="361" spans="1:7" x14ac:dyDescent="0.25">
      <c r="A361" s="8"/>
      <c r="B361" s="8"/>
      <c r="C361" s="8"/>
      <c r="D361" s="62"/>
      <c r="E361" s="8"/>
      <c r="F361" s="8"/>
      <c r="G361" s="8"/>
    </row>
    <row r="362" spans="1:7" x14ac:dyDescent="0.25">
      <c r="A362" s="8"/>
      <c r="B362" s="8"/>
      <c r="C362" s="8"/>
      <c r="D362" s="62"/>
      <c r="E362" s="8"/>
      <c r="F362" s="8"/>
      <c r="G362" s="8"/>
    </row>
    <row r="363" spans="1:7" x14ac:dyDescent="0.25">
      <c r="A363" s="8"/>
      <c r="B363" s="8"/>
      <c r="C363" s="8"/>
      <c r="D363" s="62"/>
      <c r="E363" s="8"/>
      <c r="F363" s="8"/>
      <c r="G363" s="8"/>
    </row>
    <row r="364" spans="1:7" x14ac:dyDescent="0.25">
      <c r="A364" s="8"/>
      <c r="B364" s="8"/>
      <c r="C364" s="8"/>
      <c r="D364" s="62"/>
      <c r="E364" s="8"/>
      <c r="F364" s="8"/>
      <c r="G364" s="8"/>
    </row>
    <row r="365" spans="1:7" x14ac:dyDescent="0.25">
      <c r="A365" s="8"/>
      <c r="B365" s="8"/>
      <c r="C365" s="8"/>
      <c r="D365" s="62"/>
      <c r="E365" s="8"/>
      <c r="F365" s="8"/>
      <c r="G365" s="8"/>
    </row>
    <row r="366" spans="1:7" x14ac:dyDescent="0.25">
      <c r="A366" s="8"/>
      <c r="B366" s="8"/>
      <c r="C366" s="8"/>
      <c r="D366" s="62"/>
      <c r="E366" s="8"/>
      <c r="F366" s="8"/>
      <c r="G366" s="8"/>
    </row>
    <row r="367" spans="1:7" x14ac:dyDescent="0.25">
      <c r="A367" s="8"/>
      <c r="B367" s="8"/>
      <c r="C367" s="8"/>
      <c r="D367" s="62"/>
      <c r="E367" s="8"/>
      <c r="F367" s="8"/>
      <c r="G367" s="8"/>
    </row>
    <row r="368" spans="1:7" x14ac:dyDescent="0.25">
      <c r="A368" s="8"/>
      <c r="B368" s="8"/>
      <c r="C368" s="8"/>
      <c r="D368" s="62"/>
      <c r="E368" s="8"/>
      <c r="F368" s="8"/>
      <c r="G368" s="8"/>
    </row>
    <row r="369" spans="1:7" x14ac:dyDescent="0.25">
      <c r="A369" s="8"/>
      <c r="B369" s="8"/>
      <c r="C369" s="8"/>
      <c r="D369" s="62"/>
      <c r="E369" s="8"/>
      <c r="F369" s="8"/>
      <c r="G369" s="8"/>
    </row>
    <row r="370" spans="1:7" x14ac:dyDescent="0.25">
      <c r="A370" s="8"/>
      <c r="B370" s="8"/>
      <c r="C370" s="8"/>
      <c r="D370" s="62"/>
      <c r="E370" s="8"/>
      <c r="F370" s="8"/>
      <c r="G370" s="8"/>
    </row>
    <row r="371" spans="1:7" x14ac:dyDescent="0.25">
      <c r="A371" s="8"/>
      <c r="B371" s="8"/>
      <c r="C371" s="8"/>
      <c r="D371" s="62"/>
      <c r="E371" s="8"/>
      <c r="F371" s="8"/>
      <c r="G371" s="8"/>
    </row>
    <row r="372" spans="1:7" x14ac:dyDescent="0.25">
      <c r="A372" s="8"/>
      <c r="B372" s="8"/>
      <c r="C372" s="8"/>
      <c r="D372" s="62"/>
      <c r="E372" s="8"/>
      <c r="F372" s="8"/>
      <c r="G372" s="8"/>
    </row>
    <row r="373" spans="1:7" x14ac:dyDescent="0.25">
      <c r="A373" s="8"/>
      <c r="B373" s="8"/>
      <c r="C373" s="8"/>
      <c r="D373" s="62"/>
      <c r="E373" s="8"/>
      <c r="F373" s="8"/>
      <c r="G373" s="8"/>
    </row>
    <row r="374" spans="1:7" x14ac:dyDescent="0.25">
      <c r="A374" s="8"/>
      <c r="B374" s="8"/>
      <c r="C374" s="8"/>
      <c r="D374" s="62"/>
      <c r="E374" s="8"/>
      <c r="F374" s="8"/>
      <c r="G374" s="8"/>
    </row>
    <row r="375" spans="1:7" x14ac:dyDescent="0.25">
      <c r="A375" s="8"/>
      <c r="B375" s="8"/>
      <c r="C375" s="8"/>
      <c r="D375" s="62"/>
      <c r="E375" s="8"/>
      <c r="F375" s="8"/>
      <c r="G375" s="8"/>
    </row>
    <row r="376" spans="1:7" x14ac:dyDescent="0.25">
      <c r="A376" s="8"/>
      <c r="B376" s="8"/>
      <c r="C376" s="8"/>
      <c r="D376" s="62"/>
      <c r="E376" s="8"/>
      <c r="F376" s="8"/>
      <c r="G376" s="8"/>
    </row>
    <row r="377" spans="1:7" x14ac:dyDescent="0.25">
      <c r="A377" s="8"/>
      <c r="B377" s="8"/>
      <c r="C377" s="8"/>
      <c r="D377" s="62"/>
      <c r="E377" s="8"/>
      <c r="F377" s="8"/>
      <c r="G377" s="8"/>
    </row>
    <row r="378" spans="1:7" x14ac:dyDescent="0.25">
      <c r="A378" s="8"/>
      <c r="B378" s="8"/>
      <c r="C378" s="8"/>
      <c r="D378" s="62"/>
      <c r="E378" s="8"/>
      <c r="F378" s="8"/>
      <c r="G378" s="8"/>
    </row>
    <row r="379" spans="1:7" x14ac:dyDescent="0.25">
      <c r="A379" s="8"/>
      <c r="B379" s="8"/>
      <c r="C379" s="8"/>
      <c r="D379" s="62"/>
      <c r="E379" s="8"/>
      <c r="F379" s="8"/>
      <c r="G379" s="8"/>
    </row>
    <row r="380" spans="1:7" x14ac:dyDescent="0.25">
      <c r="A380" s="8"/>
      <c r="B380" s="8"/>
      <c r="C380" s="8"/>
      <c r="D380" s="62"/>
      <c r="E380" s="8"/>
      <c r="F380" s="8"/>
      <c r="G380" s="8"/>
    </row>
    <row r="381" spans="1:7" x14ac:dyDescent="0.25">
      <c r="A381" s="8"/>
      <c r="B381" s="8"/>
      <c r="C381" s="8"/>
      <c r="D381" s="62"/>
      <c r="E381" s="8"/>
      <c r="F381" s="8"/>
      <c r="G381" s="8"/>
    </row>
    <row r="382" spans="1:7" x14ac:dyDescent="0.25">
      <c r="A382" s="8"/>
      <c r="B382" s="8"/>
      <c r="C382" s="8"/>
      <c r="D382" s="62"/>
      <c r="E382" s="8"/>
      <c r="F382" s="8"/>
      <c r="G382" s="8"/>
    </row>
    <row r="383" spans="1:7" x14ac:dyDescent="0.25">
      <c r="A383" s="8"/>
      <c r="B383" s="8"/>
      <c r="C383" s="8"/>
      <c r="D383" s="62"/>
      <c r="E383" s="8"/>
      <c r="F383" s="8"/>
      <c r="G383" s="8"/>
    </row>
    <row r="384" spans="1:7" x14ac:dyDescent="0.25">
      <c r="A384" s="8"/>
      <c r="B384" s="8"/>
      <c r="C384" s="8"/>
      <c r="D384" s="62"/>
      <c r="E384" s="8"/>
      <c r="F384" s="8"/>
      <c r="G384" s="8"/>
    </row>
    <row r="385" spans="1:7" x14ac:dyDescent="0.25">
      <c r="A385" s="8"/>
      <c r="B385" s="8"/>
      <c r="C385" s="8"/>
      <c r="D385" s="62"/>
      <c r="E385" s="8"/>
      <c r="F385" s="8"/>
      <c r="G385" s="8"/>
    </row>
    <row r="386" spans="1:7" x14ac:dyDescent="0.25">
      <c r="A386" s="8"/>
      <c r="B386" s="8"/>
      <c r="C386" s="8"/>
      <c r="D386" s="62"/>
      <c r="E386" s="8"/>
      <c r="F386" s="8"/>
      <c r="G386" s="8"/>
    </row>
    <row r="387" spans="1:7" x14ac:dyDescent="0.25">
      <c r="A387" s="8"/>
      <c r="B387" s="8"/>
      <c r="C387" s="8"/>
      <c r="D387" s="62"/>
      <c r="E387" s="8"/>
      <c r="F387" s="8"/>
      <c r="G387" s="8"/>
    </row>
    <row r="388" spans="1:7" x14ac:dyDescent="0.25">
      <c r="A388" s="8"/>
      <c r="B388" s="8"/>
      <c r="C388" s="8"/>
      <c r="D388" s="62"/>
      <c r="E388" s="8"/>
      <c r="F388" s="8"/>
      <c r="G388" s="8"/>
    </row>
    <row r="389" spans="1:7" x14ac:dyDescent="0.25">
      <c r="A389" s="8"/>
      <c r="B389" s="8"/>
      <c r="C389" s="8"/>
      <c r="D389" s="62"/>
      <c r="E389" s="8"/>
      <c r="F389" s="8"/>
      <c r="G389" s="8"/>
    </row>
    <row r="390" spans="1:7" x14ac:dyDescent="0.25">
      <c r="A390" s="8"/>
      <c r="B390" s="8"/>
      <c r="C390" s="8"/>
      <c r="D390" s="62"/>
      <c r="E390" s="8"/>
      <c r="F390" s="8"/>
      <c r="G390" s="8"/>
    </row>
    <row r="391" spans="1:7" x14ac:dyDescent="0.25">
      <c r="A391" s="8"/>
      <c r="B391" s="8"/>
      <c r="C391" s="8"/>
      <c r="D391" s="62"/>
      <c r="E391" s="8"/>
      <c r="F391" s="8"/>
      <c r="G391" s="8"/>
    </row>
    <row r="392" spans="1:7" x14ac:dyDescent="0.25">
      <c r="A392" s="8"/>
      <c r="B392" s="8"/>
      <c r="C392" s="8"/>
      <c r="D392" s="62"/>
      <c r="E392" s="8"/>
      <c r="F392" s="8"/>
      <c r="G392" s="8"/>
    </row>
    <row r="393" spans="1:7" x14ac:dyDescent="0.25">
      <c r="A393" s="8"/>
      <c r="B393" s="8"/>
      <c r="C393" s="8"/>
      <c r="D393" s="62"/>
      <c r="E393" s="8"/>
      <c r="F393" s="8"/>
      <c r="G393" s="8"/>
    </row>
    <row r="394" spans="1:7" x14ac:dyDescent="0.25">
      <c r="A394" s="8"/>
      <c r="B394" s="8"/>
      <c r="C394" s="8"/>
      <c r="D394" s="62"/>
      <c r="E394" s="8"/>
      <c r="F394" s="8"/>
      <c r="G394" s="8"/>
    </row>
    <row r="395" spans="1:7" x14ac:dyDescent="0.25">
      <c r="A395" s="8"/>
      <c r="B395" s="8"/>
      <c r="C395" s="8"/>
      <c r="D395" s="62"/>
      <c r="E395" s="8"/>
      <c r="F395" s="8"/>
      <c r="G395" s="8"/>
    </row>
    <row r="396" spans="1:7" x14ac:dyDescent="0.25">
      <c r="A396" s="8"/>
      <c r="B396" s="8"/>
      <c r="C396" s="8"/>
      <c r="D396" s="62"/>
      <c r="E396" s="8"/>
      <c r="F396" s="8"/>
      <c r="G396" s="8"/>
    </row>
    <row r="397" spans="1:7" x14ac:dyDescent="0.25">
      <c r="A397" s="8"/>
      <c r="B397" s="8"/>
      <c r="C397" s="8"/>
      <c r="D397" s="62"/>
      <c r="E397" s="8"/>
      <c r="F397" s="8"/>
      <c r="G397" s="8"/>
    </row>
    <row r="398" spans="1:7" x14ac:dyDescent="0.25">
      <c r="A398" s="8"/>
      <c r="B398" s="8"/>
      <c r="C398" s="8"/>
      <c r="D398" s="62"/>
      <c r="E398" s="8"/>
      <c r="F398" s="8"/>
      <c r="G398" s="8"/>
    </row>
    <row r="399" spans="1:7" x14ac:dyDescent="0.25">
      <c r="A399" s="8"/>
      <c r="B399" s="8"/>
      <c r="C399" s="8"/>
      <c r="D399" s="62"/>
      <c r="E399" s="8"/>
      <c r="F399" s="8"/>
      <c r="G399" s="8"/>
    </row>
    <row r="400" spans="1:7" x14ac:dyDescent="0.25">
      <c r="A400" s="8"/>
      <c r="B400" s="8"/>
      <c r="C400" s="8"/>
      <c r="D400" s="62"/>
      <c r="E400" s="8"/>
      <c r="F400" s="8"/>
      <c r="G400" s="8"/>
    </row>
    <row r="401" spans="1:7" x14ac:dyDescent="0.25">
      <c r="A401" s="8"/>
      <c r="B401" s="8"/>
      <c r="C401" s="8"/>
      <c r="D401" s="62"/>
      <c r="E401" s="8"/>
      <c r="F401" s="8"/>
      <c r="G401" s="8"/>
    </row>
    <row r="402" spans="1:7" x14ac:dyDescent="0.25">
      <c r="A402" s="8"/>
      <c r="B402" s="8"/>
      <c r="C402" s="8"/>
      <c r="D402" s="62"/>
      <c r="E402" s="8"/>
      <c r="F402" s="8"/>
      <c r="G402" s="8"/>
    </row>
    <row r="403" spans="1:7" x14ac:dyDescent="0.25">
      <c r="A403" s="8"/>
      <c r="B403" s="8"/>
      <c r="C403" s="8"/>
      <c r="D403" s="62"/>
      <c r="E403" s="8"/>
      <c r="F403" s="8"/>
      <c r="G403" s="8"/>
    </row>
    <row r="404" spans="1:7" x14ac:dyDescent="0.25">
      <c r="A404" s="8"/>
      <c r="B404" s="8"/>
      <c r="C404" s="8"/>
      <c r="D404" s="62"/>
      <c r="E404" s="8"/>
      <c r="F404" s="8"/>
      <c r="G404" s="8"/>
    </row>
    <row r="405" spans="1:7" x14ac:dyDescent="0.25">
      <c r="A405" s="8"/>
      <c r="B405" s="8"/>
      <c r="C405" s="8"/>
      <c r="D405" s="62"/>
      <c r="E405" s="8"/>
      <c r="F405" s="8"/>
      <c r="G405" s="8"/>
    </row>
    <row r="406" spans="1:7" x14ac:dyDescent="0.25">
      <c r="A406" s="8"/>
      <c r="B406" s="8"/>
      <c r="C406" s="8"/>
      <c r="D406" s="62"/>
      <c r="E406" s="8"/>
      <c r="F406" s="8"/>
      <c r="G406" s="8"/>
    </row>
    <row r="407" spans="1:7" x14ac:dyDescent="0.25">
      <c r="A407" s="8"/>
      <c r="B407" s="8"/>
      <c r="C407" s="8"/>
      <c r="D407" s="62"/>
      <c r="E407" s="8"/>
      <c r="F407" s="8"/>
      <c r="G407" s="8"/>
    </row>
    <row r="408" spans="1:7" x14ac:dyDescent="0.25">
      <c r="A408" s="8"/>
      <c r="B408" s="8"/>
      <c r="C408" s="8"/>
      <c r="D408" s="62"/>
      <c r="E408" s="8"/>
      <c r="F408" s="8"/>
      <c r="G408" s="8"/>
    </row>
    <row r="409" spans="1:7" x14ac:dyDescent="0.25">
      <c r="A409" s="8"/>
      <c r="B409" s="8"/>
      <c r="C409" s="8"/>
      <c r="D409" s="62"/>
      <c r="E409" s="8"/>
      <c r="F409" s="8"/>
      <c r="G409" s="8"/>
    </row>
    <row r="410" spans="1:7" x14ac:dyDescent="0.25">
      <c r="A410" s="8"/>
      <c r="B410" s="8"/>
      <c r="C410" s="8"/>
      <c r="D410" s="62"/>
      <c r="E410" s="8"/>
      <c r="F410" s="8"/>
      <c r="G410" s="8"/>
    </row>
    <row r="411" spans="1:7" x14ac:dyDescent="0.25">
      <c r="A411" s="8"/>
      <c r="B411" s="8"/>
      <c r="C411" s="8"/>
      <c r="D411" s="62"/>
      <c r="E411" s="8"/>
      <c r="F411" s="8"/>
      <c r="G411" s="8"/>
    </row>
    <row r="412" spans="1:7" x14ac:dyDescent="0.25">
      <c r="A412" s="8"/>
      <c r="B412" s="8"/>
      <c r="C412" s="8"/>
      <c r="D412" s="62"/>
      <c r="E412" s="8"/>
      <c r="F412" s="8"/>
      <c r="G412" s="8"/>
    </row>
    <row r="413" spans="1:7" x14ac:dyDescent="0.25">
      <c r="A413" s="8"/>
      <c r="B413" s="8"/>
      <c r="C413" s="8"/>
      <c r="D413" s="62"/>
      <c r="E413" s="8"/>
      <c r="F413" s="8"/>
      <c r="G413" s="8"/>
    </row>
    <row r="414" spans="1:7" x14ac:dyDescent="0.25">
      <c r="A414" s="8"/>
      <c r="B414" s="8"/>
      <c r="C414" s="8"/>
      <c r="D414" s="62"/>
      <c r="E414" s="8"/>
      <c r="F414" s="8"/>
      <c r="G414" s="8"/>
    </row>
    <row r="415" spans="1:7" x14ac:dyDescent="0.25">
      <c r="A415" s="8"/>
      <c r="B415" s="8"/>
      <c r="C415" s="8"/>
      <c r="D415" s="62"/>
      <c r="E415" s="8"/>
      <c r="F415" s="8"/>
      <c r="G415" s="8"/>
    </row>
    <row r="416" spans="1:7" x14ac:dyDescent="0.25">
      <c r="A416" s="8"/>
      <c r="B416" s="8"/>
      <c r="C416" s="8"/>
      <c r="D416" s="62"/>
      <c r="E416" s="8"/>
      <c r="F416" s="8"/>
      <c r="G416" s="8"/>
    </row>
    <row r="417" spans="1:7" x14ac:dyDescent="0.25">
      <c r="A417" s="8"/>
      <c r="B417" s="8"/>
      <c r="C417" s="8"/>
      <c r="D417" s="62"/>
      <c r="E417" s="8"/>
      <c r="F417" s="8"/>
      <c r="G417" s="8"/>
    </row>
    <row r="418" spans="1:7" x14ac:dyDescent="0.25">
      <c r="A418" s="8"/>
      <c r="B418" s="8"/>
      <c r="C418" s="8"/>
      <c r="D418" s="62"/>
      <c r="E418" s="8"/>
      <c r="F418" s="8"/>
      <c r="G418" s="8"/>
    </row>
    <row r="419" spans="1:7" x14ac:dyDescent="0.25">
      <c r="A419" s="8"/>
      <c r="B419" s="8"/>
      <c r="C419" s="8"/>
      <c r="D419" s="62"/>
      <c r="E419" s="8"/>
      <c r="F419" s="8"/>
      <c r="G419" s="8"/>
    </row>
    <row r="420" spans="1:7" x14ac:dyDescent="0.25">
      <c r="A420" s="8"/>
      <c r="B420" s="8"/>
      <c r="C420" s="8"/>
      <c r="D420" s="62"/>
      <c r="E420" s="8"/>
      <c r="F420" s="8"/>
      <c r="G420" s="8"/>
    </row>
    <row r="421" spans="1:7" x14ac:dyDescent="0.25">
      <c r="A421" s="8"/>
      <c r="B421" s="8"/>
      <c r="C421" s="8"/>
      <c r="D421" s="62"/>
      <c r="E421" s="8"/>
      <c r="F421" s="8"/>
      <c r="G421" s="8"/>
    </row>
    <row r="422" spans="1:7" x14ac:dyDescent="0.25">
      <c r="A422" s="8"/>
      <c r="B422" s="8"/>
      <c r="C422" s="8"/>
      <c r="D422" s="62"/>
      <c r="E422" s="8"/>
      <c r="F422" s="8"/>
      <c r="G422" s="8"/>
    </row>
    <row r="423" spans="1:7" x14ac:dyDescent="0.25">
      <c r="A423" s="8"/>
      <c r="B423" s="8"/>
      <c r="C423" s="8"/>
      <c r="D423" s="62"/>
      <c r="E423" s="8"/>
      <c r="F423" s="8"/>
      <c r="G423" s="8"/>
    </row>
    <row r="424" spans="1:7" x14ac:dyDescent="0.25">
      <c r="A424" s="8"/>
      <c r="B424" s="8"/>
      <c r="C424" s="8"/>
      <c r="D424" s="62"/>
      <c r="E424" s="8"/>
      <c r="F424" s="8"/>
      <c r="G424" s="8"/>
    </row>
    <row r="425" spans="1:7" x14ac:dyDescent="0.25">
      <c r="A425" s="8"/>
      <c r="B425" s="8"/>
      <c r="C425" s="8"/>
      <c r="D425" s="62"/>
      <c r="E425" s="8"/>
      <c r="F425" s="8"/>
      <c r="G425" s="8"/>
    </row>
    <row r="426" spans="1:7" x14ac:dyDescent="0.25">
      <c r="A426" s="8"/>
      <c r="B426" s="8"/>
      <c r="C426" s="8"/>
      <c r="D426" s="62"/>
      <c r="E426" s="8"/>
      <c r="F426" s="8"/>
      <c r="G426" s="8"/>
    </row>
    <row r="427" spans="1:7" x14ac:dyDescent="0.25">
      <c r="A427" s="8"/>
      <c r="B427" s="8"/>
      <c r="C427" s="8"/>
      <c r="D427" s="62"/>
      <c r="E427" s="8"/>
      <c r="F427" s="8"/>
      <c r="G427" s="8"/>
    </row>
    <row r="428" spans="1:7" x14ac:dyDescent="0.25">
      <c r="A428" s="8"/>
      <c r="B428" s="8"/>
      <c r="C428" s="8"/>
      <c r="D428" s="62"/>
      <c r="E428" s="8"/>
      <c r="F428" s="8"/>
      <c r="G428" s="8"/>
    </row>
    <row r="429" spans="1:7" x14ac:dyDescent="0.25">
      <c r="A429" s="8"/>
      <c r="B429" s="8"/>
      <c r="C429" s="8"/>
      <c r="D429" s="62"/>
      <c r="E429" s="8"/>
      <c r="F429" s="8"/>
      <c r="G429" s="8"/>
    </row>
    <row r="430" spans="1:7" x14ac:dyDescent="0.25">
      <c r="A430" s="8"/>
      <c r="B430" s="8"/>
      <c r="C430" s="8"/>
      <c r="D430" s="62"/>
      <c r="E430" s="8"/>
      <c r="F430" s="8"/>
      <c r="G430" s="8"/>
    </row>
    <row r="431" spans="1:7" x14ac:dyDescent="0.25">
      <c r="A431" s="8"/>
      <c r="B431" s="8"/>
      <c r="C431" s="8"/>
      <c r="D431" s="62"/>
      <c r="E431" s="8"/>
      <c r="F431" s="8"/>
      <c r="G431" s="8"/>
    </row>
    <row r="432" spans="1:7" x14ac:dyDescent="0.25">
      <c r="A432" s="8"/>
      <c r="B432" s="8"/>
      <c r="C432" s="8"/>
      <c r="D432" s="62"/>
      <c r="E432" s="8"/>
      <c r="F432" s="8"/>
      <c r="G432" s="8"/>
    </row>
    <row r="433" spans="1:7" x14ac:dyDescent="0.25">
      <c r="A433" s="8"/>
      <c r="B433" s="8"/>
      <c r="C433" s="8"/>
      <c r="D433" s="62"/>
      <c r="E433" s="8"/>
      <c r="F433" s="8"/>
      <c r="G433" s="8"/>
    </row>
    <row r="434" spans="1:7" x14ac:dyDescent="0.25">
      <c r="A434" s="8"/>
      <c r="B434" s="8"/>
      <c r="C434" s="8"/>
      <c r="D434" s="62"/>
      <c r="E434" s="8"/>
      <c r="F434" s="8"/>
      <c r="G434" s="8"/>
    </row>
    <row r="435" spans="1:7" x14ac:dyDescent="0.25">
      <c r="A435" s="8"/>
      <c r="B435" s="8"/>
      <c r="C435" s="8"/>
      <c r="D435" s="62"/>
      <c r="E435" s="8"/>
      <c r="F435" s="8"/>
      <c r="G435" s="8"/>
    </row>
    <row r="436" spans="1:7" x14ac:dyDescent="0.25">
      <c r="A436" s="8"/>
      <c r="B436" s="8"/>
      <c r="C436" s="8"/>
      <c r="D436" s="62"/>
      <c r="E436" s="8"/>
      <c r="F436" s="8"/>
      <c r="G436" s="8"/>
    </row>
    <row r="437" spans="1:7" x14ac:dyDescent="0.25">
      <c r="A437" s="8"/>
      <c r="B437" s="8"/>
      <c r="C437" s="8"/>
      <c r="D437" s="62"/>
      <c r="E437" s="8"/>
      <c r="F437" s="8"/>
      <c r="G437" s="8"/>
    </row>
    <row r="438" spans="1:7" x14ac:dyDescent="0.25">
      <c r="A438" s="8"/>
      <c r="B438" s="8"/>
      <c r="C438" s="8"/>
      <c r="D438" s="62"/>
      <c r="E438" s="8"/>
      <c r="F438" s="8"/>
      <c r="G438" s="8"/>
    </row>
    <row r="439" spans="1:7" x14ac:dyDescent="0.25">
      <c r="A439" s="8"/>
      <c r="B439" s="8"/>
      <c r="C439" s="8"/>
      <c r="D439" s="62"/>
      <c r="E439" s="8"/>
      <c r="F439" s="8"/>
      <c r="G439" s="8"/>
    </row>
    <row r="440" spans="1:7" x14ac:dyDescent="0.25">
      <c r="A440" s="8"/>
      <c r="B440" s="8"/>
      <c r="C440" s="8"/>
      <c r="D440" s="62"/>
      <c r="E440" s="8"/>
      <c r="F440" s="8"/>
      <c r="G440" s="8"/>
    </row>
    <row r="441" spans="1:7" x14ac:dyDescent="0.25">
      <c r="A441" s="8"/>
      <c r="B441" s="8"/>
      <c r="C441" s="8"/>
      <c r="D441" s="62"/>
      <c r="E441" s="8"/>
      <c r="F441" s="8"/>
      <c r="G441" s="8"/>
    </row>
    <row r="442" spans="1:7" x14ac:dyDescent="0.25">
      <c r="A442" s="8"/>
      <c r="B442" s="8"/>
      <c r="C442" s="8"/>
      <c r="D442" s="62"/>
      <c r="E442" s="8"/>
      <c r="F442" s="8"/>
      <c r="G442" s="8"/>
    </row>
    <row r="443" spans="1:7" x14ac:dyDescent="0.25">
      <c r="A443" s="8"/>
      <c r="B443" s="8"/>
      <c r="C443" s="8"/>
      <c r="D443" s="62"/>
      <c r="E443" s="8"/>
      <c r="F443" s="8"/>
      <c r="G443" s="8"/>
    </row>
    <row r="444" spans="1:7" x14ac:dyDescent="0.25">
      <c r="A444" s="8"/>
      <c r="B444" s="8"/>
      <c r="C444" s="8"/>
      <c r="D444" s="62"/>
      <c r="E444" s="8"/>
      <c r="F444" s="8"/>
      <c r="G444" s="8"/>
    </row>
    <row r="445" spans="1:7" x14ac:dyDescent="0.25">
      <c r="A445" s="8"/>
      <c r="B445" s="8"/>
      <c r="C445" s="8"/>
      <c r="D445" s="62"/>
      <c r="E445" s="8"/>
      <c r="F445" s="8"/>
      <c r="G445" s="8"/>
    </row>
    <row r="446" spans="1:7" x14ac:dyDescent="0.25">
      <c r="A446" s="8"/>
      <c r="B446" s="8"/>
      <c r="C446" s="8"/>
      <c r="D446" s="62"/>
      <c r="E446" s="8"/>
      <c r="F446" s="8"/>
      <c r="G446" s="8"/>
    </row>
    <row r="447" spans="1:7" x14ac:dyDescent="0.25">
      <c r="A447" s="8"/>
      <c r="B447" s="8"/>
      <c r="C447" s="8"/>
      <c r="D447" s="62"/>
      <c r="E447" s="8"/>
      <c r="F447" s="8"/>
      <c r="G447" s="8"/>
    </row>
    <row r="448" spans="1:7" x14ac:dyDescent="0.25">
      <c r="A448" s="8"/>
      <c r="B448" s="8"/>
      <c r="C448" s="8"/>
      <c r="D448" s="62"/>
      <c r="E448" s="8"/>
      <c r="F448" s="8"/>
      <c r="G448" s="8"/>
    </row>
    <row r="449" spans="1:7" x14ac:dyDescent="0.25">
      <c r="A449" s="8"/>
      <c r="B449" s="8"/>
      <c r="C449" s="8"/>
      <c r="D449" s="62"/>
      <c r="E449" s="8"/>
      <c r="F449" s="8"/>
      <c r="G449" s="8"/>
    </row>
    <row r="450" spans="1:7" x14ac:dyDescent="0.25">
      <c r="A450" s="8"/>
      <c r="B450" s="8"/>
      <c r="C450" s="8"/>
      <c r="D450" s="62"/>
      <c r="E450" s="8"/>
      <c r="F450" s="8"/>
      <c r="G450" s="8"/>
    </row>
    <row r="451" spans="1:7" x14ac:dyDescent="0.25">
      <c r="A451" s="8"/>
      <c r="B451" s="8"/>
      <c r="C451" s="8"/>
      <c r="D451" s="62"/>
      <c r="E451" s="8"/>
      <c r="F451" s="8"/>
      <c r="G451" s="8"/>
    </row>
    <row r="452" spans="1:7" x14ac:dyDescent="0.25">
      <c r="A452" s="8"/>
      <c r="B452" s="8"/>
      <c r="C452" s="8"/>
      <c r="D452" s="62"/>
      <c r="E452" s="8"/>
      <c r="F452" s="8"/>
      <c r="G452" s="8"/>
    </row>
    <row r="453" spans="1:7" x14ac:dyDescent="0.25">
      <c r="A453" s="8"/>
      <c r="B453" s="8"/>
      <c r="C453" s="8"/>
      <c r="D453" s="62"/>
      <c r="E453" s="8"/>
      <c r="F453" s="8"/>
      <c r="G453" s="8"/>
    </row>
    <row r="454" spans="1:7" x14ac:dyDescent="0.25">
      <c r="A454" s="8"/>
      <c r="B454" s="8"/>
      <c r="C454" s="8"/>
      <c r="D454" s="62"/>
      <c r="E454" s="8"/>
      <c r="F454" s="8"/>
      <c r="G454" s="8"/>
    </row>
    <row r="455" spans="1:7" x14ac:dyDescent="0.25">
      <c r="A455" s="8"/>
      <c r="B455" s="8"/>
      <c r="C455" s="8"/>
      <c r="D455" s="62"/>
      <c r="E455" s="8"/>
      <c r="F455" s="8"/>
      <c r="G455" s="8"/>
    </row>
    <row r="456" spans="1:7" x14ac:dyDescent="0.25">
      <c r="A456" s="8"/>
      <c r="B456" s="8"/>
      <c r="C456" s="8"/>
      <c r="D456" s="62"/>
      <c r="E456" s="8"/>
      <c r="F456" s="8"/>
      <c r="G456" s="8"/>
    </row>
    <row r="457" spans="1:7" x14ac:dyDescent="0.25">
      <c r="A457" s="8"/>
      <c r="B457" s="8"/>
      <c r="C457" s="8"/>
      <c r="D457" s="62"/>
      <c r="E457" s="8"/>
      <c r="F457" s="8"/>
      <c r="G457" s="8"/>
    </row>
    <row r="458" spans="1:7" x14ac:dyDescent="0.25">
      <c r="A458" s="8"/>
      <c r="B458" s="8"/>
      <c r="C458" s="8"/>
      <c r="D458" s="62"/>
      <c r="E458" s="8"/>
      <c r="F458" s="8"/>
      <c r="G458" s="8"/>
    </row>
    <row r="459" spans="1:7" x14ac:dyDescent="0.25">
      <c r="A459" s="8"/>
      <c r="B459" s="8"/>
      <c r="C459" s="8"/>
      <c r="D459" s="62"/>
      <c r="E459" s="8"/>
      <c r="F459" s="8"/>
      <c r="G459" s="8"/>
    </row>
    <row r="460" spans="1:7" x14ac:dyDescent="0.25">
      <c r="A460" s="8"/>
      <c r="B460" s="8"/>
      <c r="C460" s="8"/>
      <c r="D460" s="62"/>
      <c r="E460" s="8"/>
      <c r="F460" s="8"/>
      <c r="G460" s="8"/>
    </row>
    <row r="461" spans="1:7" x14ac:dyDescent="0.25">
      <c r="A461" s="8"/>
      <c r="B461" s="8"/>
      <c r="C461" s="8"/>
      <c r="D461" s="62"/>
      <c r="E461" s="8"/>
      <c r="F461" s="8"/>
      <c r="G461" s="8"/>
    </row>
    <row r="462" spans="1:7" x14ac:dyDescent="0.25">
      <c r="A462" s="8"/>
      <c r="B462" s="8"/>
      <c r="C462" s="8"/>
      <c r="D462" s="62"/>
      <c r="E462" s="8"/>
      <c r="F462" s="8"/>
      <c r="G462" s="8"/>
    </row>
    <row r="463" spans="1:7" x14ac:dyDescent="0.25">
      <c r="A463" s="8"/>
      <c r="B463" s="8"/>
      <c r="C463" s="8"/>
      <c r="D463" s="62"/>
      <c r="E463" s="8"/>
      <c r="F463" s="8"/>
      <c r="G463" s="8"/>
    </row>
    <row r="464" spans="1:7" x14ac:dyDescent="0.25">
      <c r="A464" s="8"/>
      <c r="B464" s="8"/>
      <c r="C464" s="8"/>
      <c r="D464" s="62"/>
      <c r="E464" s="8"/>
      <c r="F464" s="8"/>
      <c r="G464" s="8"/>
    </row>
    <row r="465" spans="1:7" x14ac:dyDescent="0.25">
      <c r="A465" s="8"/>
      <c r="B465" s="8"/>
      <c r="C465" s="8"/>
      <c r="D465" s="62"/>
      <c r="E465" s="8"/>
      <c r="F465" s="8"/>
      <c r="G465" s="8"/>
    </row>
    <row r="466" spans="1:7" x14ac:dyDescent="0.25">
      <c r="A466" s="8"/>
      <c r="B466" s="8"/>
      <c r="C466" s="8"/>
      <c r="D466" s="62"/>
      <c r="E466" s="8"/>
      <c r="F466" s="8"/>
      <c r="G466" s="8"/>
    </row>
    <row r="467" spans="1:7" x14ac:dyDescent="0.25">
      <c r="A467" s="8"/>
      <c r="B467" s="8"/>
      <c r="C467" s="8"/>
      <c r="D467" s="62"/>
      <c r="E467" s="8"/>
      <c r="F467" s="8"/>
      <c r="G467" s="8"/>
    </row>
    <row r="468" spans="1:7" x14ac:dyDescent="0.25">
      <c r="A468" s="8"/>
      <c r="B468" s="8"/>
      <c r="C468" s="8"/>
      <c r="D468" s="62"/>
      <c r="E468" s="8"/>
      <c r="F468" s="8"/>
      <c r="G468" s="8"/>
    </row>
    <row r="469" spans="1:7" x14ac:dyDescent="0.25">
      <c r="A469" s="8"/>
      <c r="B469" s="8"/>
      <c r="C469" s="8"/>
      <c r="D469" s="62"/>
      <c r="E469" s="8"/>
      <c r="F469" s="8"/>
      <c r="G469" s="8"/>
    </row>
    <row r="470" spans="1:7" x14ac:dyDescent="0.25">
      <c r="A470" s="8"/>
      <c r="B470" s="8"/>
      <c r="C470" s="8"/>
      <c r="D470" s="62"/>
      <c r="E470" s="8"/>
      <c r="F470" s="8"/>
      <c r="G470" s="8"/>
    </row>
    <row r="471" spans="1:7" x14ac:dyDescent="0.25">
      <c r="A471" s="8"/>
      <c r="B471" s="8"/>
      <c r="C471" s="8"/>
      <c r="D471" s="62"/>
      <c r="E471" s="8"/>
      <c r="F471" s="8"/>
      <c r="G471" s="8"/>
    </row>
    <row r="472" spans="1:7" x14ac:dyDescent="0.25">
      <c r="A472" s="8"/>
      <c r="B472" s="8"/>
      <c r="C472" s="8"/>
      <c r="D472" s="62"/>
      <c r="E472" s="8"/>
      <c r="F472" s="8"/>
      <c r="G472" s="8"/>
    </row>
    <row r="473" spans="1:7" x14ac:dyDescent="0.25">
      <c r="A473" s="8"/>
      <c r="B473" s="8"/>
      <c r="C473" s="8"/>
      <c r="D473" s="62"/>
      <c r="E473" s="8"/>
      <c r="F473" s="8"/>
      <c r="G473" s="8"/>
    </row>
    <row r="474" spans="1:7" x14ac:dyDescent="0.25">
      <c r="A474" s="8"/>
      <c r="B474" s="8"/>
      <c r="C474" s="8"/>
      <c r="D474" s="62"/>
      <c r="E474" s="8"/>
      <c r="F474" s="8"/>
      <c r="G474" s="8"/>
    </row>
    <row r="475" spans="1:7" x14ac:dyDescent="0.25">
      <c r="A475" s="8"/>
      <c r="B475" s="8"/>
      <c r="C475" s="8"/>
      <c r="D475" s="62"/>
      <c r="E475" s="8"/>
      <c r="F475" s="8"/>
      <c r="G475" s="8"/>
    </row>
    <row r="476" spans="1:7" x14ac:dyDescent="0.25">
      <c r="A476" s="8"/>
      <c r="B476" s="8"/>
      <c r="C476" s="8"/>
      <c r="D476" s="62"/>
      <c r="E476" s="8"/>
      <c r="F476" s="8"/>
      <c r="G476" s="8"/>
    </row>
    <row r="477" spans="1:7" x14ac:dyDescent="0.25">
      <c r="A477" s="8"/>
      <c r="B477" s="8"/>
      <c r="C477" s="8"/>
      <c r="D477" s="62"/>
      <c r="E477" s="8"/>
      <c r="F477" s="8"/>
      <c r="G477" s="8"/>
    </row>
    <row r="478" spans="1:7" x14ac:dyDescent="0.25">
      <c r="A478" s="8"/>
      <c r="B478" s="8"/>
      <c r="C478" s="8"/>
      <c r="D478" s="62"/>
      <c r="E478" s="8"/>
      <c r="F478" s="8"/>
      <c r="G478" s="8"/>
    </row>
    <row r="479" spans="1:7" x14ac:dyDescent="0.25">
      <c r="A479" s="8"/>
      <c r="B479" s="8"/>
      <c r="C479" s="8"/>
      <c r="D479" s="62"/>
      <c r="E479" s="8"/>
      <c r="F479" s="8"/>
      <c r="G479" s="8"/>
    </row>
    <row r="480" spans="1:7" x14ac:dyDescent="0.25">
      <c r="A480" s="8"/>
      <c r="B480" s="8"/>
      <c r="C480" s="8"/>
      <c r="D480" s="62"/>
      <c r="E480" s="8"/>
      <c r="F480" s="8"/>
      <c r="G480" s="8"/>
    </row>
    <row r="481" spans="1:7" x14ac:dyDescent="0.25">
      <c r="A481" s="8"/>
      <c r="B481" s="8"/>
      <c r="C481" s="8"/>
      <c r="D481" s="62"/>
      <c r="E481" s="8"/>
      <c r="F481" s="8"/>
      <c r="G481" s="8"/>
    </row>
    <row r="482" spans="1:7" x14ac:dyDescent="0.25">
      <c r="A482" s="8"/>
      <c r="B482" s="8"/>
      <c r="C482" s="8"/>
      <c r="D482" s="62"/>
      <c r="E482" s="8"/>
      <c r="F482" s="8"/>
      <c r="G482" s="8"/>
    </row>
    <row r="483" spans="1:7" x14ac:dyDescent="0.25">
      <c r="A483" s="8"/>
      <c r="B483" s="8"/>
      <c r="C483" s="8"/>
      <c r="D483" s="62"/>
      <c r="E483" s="8"/>
      <c r="F483" s="8"/>
      <c r="G483" s="8"/>
    </row>
    <row r="484" spans="1:7" x14ac:dyDescent="0.25">
      <c r="A484" s="8"/>
      <c r="B484" s="8"/>
      <c r="C484" s="8"/>
      <c r="D484" s="62"/>
      <c r="E484" s="8"/>
      <c r="F484" s="8"/>
      <c r="G484" s="8"/>
    </row>
    <row r="485" spans="1:7" x14ac:dyDescent="0.25">
      <c r="A485" s="8"/>
      <c r="B485" s="8"/>
      <c r="C485" s="8"/>
      <c r="D485" s="62"/>
      <c r="E485" s="8"/>
      <c r="F485" s="8"/>
      <c r="G485" s="8"/>
    </row>
    <row r="486" spans="1:7" x14ac:dyDescent="0.25">
      <c r="A486" s="8"/>
      <c r="B486" s="8"/>
      <c r="C486" s="8"/>
      <c r="D486" s="62"/>
      <c r="E486" s="8"/>
      <c r="F486" s="8"/>
      <c r="G486" s="8"/>
    </row>
    <row r="487" spans="1:7" x14ac:dyDescent="0.25">
      <c r="A487" s="8"/>
      <c r="B487" s="8"/>
      <c r="C487" s="8"/>
      <c r="D487" s="62"/>
      <c r="E487" s="8"/>
      <c r="F487" s="8"/>
      <c r="G487" s="8"/>
    </row>
    <row r="488" spans="1:7" x14ac:dyDescent="0.25">
      <c r="A488" s="8"/>
      <c r="B488" s="8"/>
      <c r="C488" s="8"/>
      <c r="D488" s="62"/>
      <c r="E488" s="8"/>
      <c r="F488" s="8"/>
      <c r="G488" s="8"/>
    </row>
    <row r="489" spans="1:7" x14ac:dyDescent="0.25">
      <c r="A489" s="8"/>
      <c r="B489" s="8"/>
      <c r="C489" s="8"/>
      <c r="D489" s="62"/>
      <c r="E489" s="8"/>
      <c r="F489" s="8"/>
      <c r="G489" s="8"/>
    </row>
    <row r="490" spans="1:7" x14ac:dyDescent="0.25">
      <c r="A490" s="8"/>
      <c r="B490" s="8"/>
      <c r="C490" s="8"/>
      <c r="D490" s="62"/>
      <c r="E490" s="8"/>
      <c r="F490" s="8"/>
      <c r="G490" s="8"/>
    </row>
    <row r="491" spans="1:7" x14ac:dyDescent="0.25">
      <c r="A491" s="8"/>
      <c r="B491" s="8"/>
      <c r="C491" s="8"/>
      <c r="D491" s="62"/>
      <c r="E491" s="8"/>
      <c r="F491" s="8"/>
      <c r="G491" s="8"/>
    </row>
    <row r="492" spans="1:7" x14ac:dyDescent="0.25">
      <c r="A492" s="8"/>
      <c r="B492" s="8"/>
      <c r="C492" s="8"/>
      <c r="D492" s="62"/>
      <c r="E492" s="8"/>
      <c r="F492" s="8"/>
      <c r="G492" s="8"/>
    </row>
    <row r="493" spans="1:7" x14ac:dyDescent="0.25">
      <c r="A493" s="8"/>
      <c r="B493" s="8"/>
      <c r="C493" s="8"/>
      <c r="D493" s="62"/>
      <c r="E493" s="8"/>
      <c r="F493" s="8"/>
      <c r="G493" s="8"/>
    </row>
    <row r="494" spans="1:7" x14ac:dyDescent="0.25">
      <c r="A494" s="8"/>
      <c r="B494" s="8"/>
      <c r="C494" s="8"/>
      <c r="D494" s="62"/>
      <c r="E494" s="8"/>
      <c r="F494" s="8"/>
      <c r="G494" s="8"/>
    </row>
    <row r="495" spans="1:7" x14ac:dyDescent="0.25">
      <c r="A495" s="8"/>
      <c r="B495" s="8"/>
      <c r="C495" s="8"/>
      <c r="D495" s="62"/>
      <c r="E495" s="8"/>
      <c r="F495" s="8"/>
      <c r="G495" s="8"/>
    </row>
    <row r="496" spans="1:7" x14ac:dyDescent="0.25">
      <c r="A496" s="8"/>
      <c r="B496" s="8"/>
      <c r="C496" s="8"/>
      <c r="D496" s="62"/>
      <c r="E496" s="8"/>
      <c r="F496" s="8"/>
      <c r="G496" s="8"/>
    </row>
    <row r="497" spans="1:7" x14ac:dyDescent="0.25">
      <c r="A497" s="8"/>
      <c r="B497" s="8"/>
      <c r="C497" s="8"/>
      <c r="D497" s="62"/>
      <c r="E497" s="8"/>
      <c r="F497" s="8"/>
      <c r="G497" s="8"/>
    </row>
    <row r="498" spans="1:7" x14ac:dyDescent="0.25">
      <c r="A498" s="8"/>
      <c r="B498" s="8"/>
      <c r="C498" s="8"/>
      <c r="D498" s="62"/>
      <c r="E498" s="8"/>
      <c r="F498" s="8"/>
      <c r="G498" s="8"/>
    </row>
    <row r="499" spans="1:7" x14ac:dyDescent="0.25">
      <c r="A499" s="8"/>
      <c r="B499" s="8"/>
      <c r="C499" s="8"/>
      <c r="D499" s="62"/>
      <c r="E499" s="8"/>
      <c r="F499" s="8"/>
      <c r="G499" s="8"/>
    </row>
    <row r="500" spans="1:7" x14ac:dyDescent="0.25">
      <c r="A500" s="8"/>
      <c r="B500" s="8"/>
      <c r="C500" s="8"/>
      <c r="D500" s="62"/>
      <c r="E500" s="8"/>
      <c r="F500" s="8"/>
      <c r="G500" s="8"/>
    </row>
    <row r="501" spans="1:7" x14ac:dyDescent="0.25">
      <c r="A501" s="8"/>
      <c r="B501" s="8"/>
      <c r="C501" s="8"/>
      <c r="D501" s="62"/>
      <c r="E501" s="8"/>
      <c r="F501" s="8"/>
      <c r="G501" s="8"/>
    </row>
    <row r="502" spans="1:7" x14ac:dyDescent="0.25">
      <c r="A502" s="8"/>
      <c r="B502" s="8"/>
      <c r="C502" s="8"/>
      <c r="D502" s="62"/>
      <c r="E502" s="8"/>
      <c r="F502" s="8"/>
      <c r="G502" s="8"/>
    </row>
    <row r="503" spans="1:7" x14ac:dyDescent="0.25">
      <c r="A503" s="8"/>
      <c r="B503" s="8"/>
      <c r="C503" s="8"/>
      <c r="D503" s="62"/>
      <c r="E503" s="8"/>
      <c r="F503" s="8"/>
      <c r="G503" s="8"/>
    </row>
    <row r="504" spans="1:7" x14ac:dyDescent="0.25">
      <c r="A504" s="8"/>
      <c r="B504" s="8"/>
      <c r="C504" s="8"/>
      <c r="D504" s="62"/>
      <c r="E504" s="8"/>
      <c r="F504" s="8"/>
      <c r="G504" s="8"/>
    </row>
    <row r="505" spans="1:7" x14ac:dyDescent="0.25">
      <c r="A505" s="8"/>
      <c r="B505" s="8"/>
      <c r="C505" s="8"/>
      <c r="D505" s="62"/>
      <c r="E505" s="8"/>
      <c r="F505" s="8"/>
      <c r="G505" s="8"/>
    </row>
    <row r="506" spans="1:7" x14ac:dyDescent="0.25">
      <c r="A506" s="8"/>
      <c r="B506" s="8"/>
      <c r="C506" s="8"/>
      <c r="D506" s="62"/>
      <c r="E506" s="8"/>
      <c r="F506" s="8"/>
      <c r="G506" s="8"/>
    </row>
    <row r="507" spans="1:7" x14ac:dyDescent="0.25">
      <c r="A507" s="8"/>
      <c r="B507" s="8"/>
      <c r="C507" s="8"/>
      <c r="D507" s="62"/>
      <c r="E507" s="8"/>
      <c r="F507" s="8"/>
      <c r="G507" s="8"/>
    </row>
    <row r="508" spans="1:7" x14ac:dyDescent="0.25">
      <c r="A508" s="8"/>
      <c r="B508" s="8"/>
      <c r="C508" s="8"/>
      <c r="D508" s="62"/>
      <c r="E508" s="8"/>
      <c r="F508" s="8"/>
      <c r="G508" s="8"/>
    </row>
    <row r="509" spans="1:7" x14ac:dyDescent="0.25">
      <c r="A509" s="8"/>
      <c r="B509" s="8"/>
      <c r="C509" s="8"/>
      <c r="D509" s="62"/>
      <c r="E509" s="8"/>
      <c r="F509" s="8"/>
      <c r="G509" s="8"/>
    </row>
    <row r="510" spans="1:7" x14ac:dyDescent="0.25">
      <c r="A510" s="8"/>
      <c r="B510" s="8"/>
      <c r="C510" s="8"/>
      <c r="D510" s="62"/>
      <c r="E510" s="8"/>
      <c r="F510" s="8"/>
      <c r="G510" s="8"/>
    </row>
    <row r="511" spans="1:7" x14ac:dyDescent="0.25">
      <c r="A511" s="8"/>
      <c r="B511" s="8"/>
      <c r="C511" s="8"/>
      <c r="D511" s="62"/>
      <c r="E511" s="8"/>
      <c r="F511" s="8"/>
      <c r="G511" s="8"/>
    </row>
    <row r="512" spans="1:7" x14ac:dyDescent="0.25">
      <c r="A512" s="8"/>
      <c r="B512" s="8"/>
      <c r="C512" s="8"/>
      <c r="D512" s="62"/>
      <c r="E512" s="8"/>
      <c r="F512" s="8"/>
      <c r="G512" s="8"/>
    </row>
    <row r="513" spans="1:7" x14ac:dyDescent="0.25">
      <c r="A513" s="8"/>
      <c r="B513" s="8"/>
      <c r="C513" s="8"/>
      <c r="D513" s="62"/>
      <c r="E513" s="8"/>
      <c r="F513" s="8"/>
      <c r="G513" s="8"/>
    </row>
    <row r="514" spans="1:7" x14ac:dyDescent="0.25">
      <c r="A514" s="8"/>
      <c r="B514" s="8"/>
      <c r="C514" s="8"/>
      <c r="D514" s="62"/>
      <c r="E514" s="8"/>
      <c r="F514" s="8"/>
      <c r="G514" s="8"/>
    </row>
    <row r="515" spans="1:7" x14ac:dyDescent="0.25">
      <c r="A515" s="8"/>
      <c r="B515" s="8"/>
      <c r="C515" s="8"/>
      <c r="D515" s="62"/>
      <c r="E515" s="8"/>
      <c r="F515" s="8"/>
      <c r="G515" s="8"/>
    </row>
    <row r="516" spans="1:7" x14ac:dyDescent="0.25">
      <c r="A516" s="8"/>
      <c r="B516" s="8"/>
      <c r="C516" s="8"/>
      <c r="D516" s="62"/>
      <c r="E516" s="8"/>
      <c r="F516" s="8"/>
      <c r="G516" s="8"/>
    </row>
    <row r="517" spans="1:7" x14ac:dyDescent="0.25">
      <c r="A517" s="8"/>
      <c r="B517" s="8"/>
      <c r="C517" s="8"/>
      <c r="D517" s="62"/>
      <c r="E517" s="8"/>
      <c r="F517" s="8"/>
      <c r="G517" s="8"/>
    </row>
    <row r="518" spans="1:7" x14ac:dyDescent="0.25">
      <c r="A518" s="8"/>
      <c r="B518" s="8"/>
      <c r="C518" s="8"/>
      <c r="D518" s="62"/>
      <c r="E518" s="8"/>
      <c r="F518" s="8"/>
      <c r="G518" s="8"/>
    </row>
    <row r="519" spans="1:7" x14ac:dyDescent="0.25">
      <c r="A519" s="8"/>
      <c r="B519" s="8"/>
      <c r="C519" s="8"/>
      <c r="D519" s="62"/>
      <c r="E519" s="8"/>
      <c r="F519" s="8"/>
      <c r="G519" s="8"/>
    </row>
    <row r="520" spans="1:7" x14ac:dyDescent="0.25">
      <c r="A520" s="8"/>
      <c r="B520" s="8"/>
      <c r="C520" s="8"/>
      <c r="D520" s="62"/>
      <c r="E520" s="8"/>
      <c r="F520" s="8"/>
      <c r="G520" s="8"/>
    </row>
    <row r="521" spans="1:7" x14ac:dyDescent="0.25">
      <c r="A521" s="8"/>
      <c r="B521" s="8"/>
      <c r="C521" s="8"/>
      <c r="D521" s="62"/>
      <c r="E521" s="8"/>
      <c r="F521" s="8"/>
      <c r="G521" s="8"/>
    </row>
    <row r="522" spans="1:7" x14ac:dyDescent="0.25">
      <c r="A522" s="8"/>
      <c r="B522" s="8"/>
      <c r="C522" s="8"/>
      <c r="D522" s="62"/>
      <c r="E522" s="8"/>
      <c r="F522" s="8"/>
      <c r="G522" s="8"/>
    </row>
    <row r="523" spans="1:7" x14ac:dyDescent="0.25">
      <c r="A523" s="8"/>
      <c r="B523" s="8"/>
      <c r="C523" s="8"/>
      <c r="D523" s="62"/>
      <c r="E523" s="8"/>
      <c r="F523" s="8"/>
      <c r="G523" s="8"/>
    </row>
    <row r="524" spans="1:7" x14ac:dyDescent="0.25">
      <c r="A524" s="8"/>
      <c r="B524" s="8"/>
      <c r="C524" s="8"/>
      <c r="D524" s="62"/>
      <c r="E524" s="8"/>
      <c r="F524" s="8"/>
      <c r="G524" s="8"/>
    </row>
    <row r="525" spans="1:7" x14ac:dyDescent="0.25">
      <c r="A525" s="8"/>
      <c r="B525" s="8"/>
      <c r="C525" s="8"/>
      <c r="D525" s="62"/>
      <c r="E525" s="8"/>
      <c r="F525" s="8"/>
      <c r="G525" s="8"/>
    </row>
    <row r="526" spans="1:7" x14ac:dyDescent="0.25">
      <c r="A526" s="8"/>
      <c r="B526" s="8"/>
      <c r="C526" s="8"/>
      <c r="D526" s="62"/>
      <c r="E526" s="8"/>
      <c r="F526" s="8"/>
      <c r="G526" s="8"/>
    </row>
    <row r="527" spans="1:7" x14ac:dyDescent="0.25">
      <c r="A527" s="8"/>
      <c r="B527" s="8"/>
      <c r="C527" s="8"/>
      <c r="D527" s="62"/>
      <c r="E527" s="8"/>
      <c r="F527" s="8"/>
      <c r="G527" s="8"/>
    </row>
    <row r="528" spans="1:7" x14ac:dyDescent="0.25">
      <c r="A528" s="8"/>
      <c r="B528" s="8"/>
      <c r="C528" s="8"/>
      <c r="D528" s="62"/>
      <c r="E528" s="8"/>
      <c r="F528" s="8"/>
      <c r="G528" s="8"/>
    </row>
    <row r="529" spans="1:7" x14ac:dyDescent="0.25">
      <c r="A529" s="8"/>
      <c r="B529" s="8"/>
      <c r="C529" s="8"/>
      <c r="D529" s="62"/>
      <c r="E529" s="8"/>
      <c r="F529" s="8"/>
      <c r="G529" s="8"/>
    </row>
    <row r="530" spans="1:7" x14ac:dyDescent="0.25">
      <c r="A530" s="8"/>
      <c r="B530" s="8"/>
      <c r="C530" s="8"/>
      <c r="D530" s="62"/>
      <c r="E530" s="8"/>
      <c r="F530" s="8"/>
      <c r="G530" s="8"/>
    </row>
    <row r="531" spans="1:7" x14ac:dyDescent="0.25">
      <c r="A531" s="8"/>
      <c r="B531" s="8"/>
      <c r="C531" s="8"/>
      <c r="D531" s="62"/>
      <c r="E531" s="8"/>
      <c r="F531" s="8"/>
      <c r="G531" s="8"/>
    </row>
    <row r="532" spans="1:7" x14ac:dyDescent="0.25">
      <c r="A532" s="8"/>
      <c r="B532" s="8"/>
      <c r="C532" s="8"/>
      <c r="D532" s="62"/>
      <c r="E532" s="8"/>
      <c r="F532" s="8"/>
      <c r="G532" s="8"/>
    </row>
    <row r="533" spans="1:7" x14ac:dyDescent="0.25">
      <c r="A533" s="8"/>
      <c r="B533" s="8"/>
      <c r="C533" s="8"/>
      <c r="D533" s="62"/>
      <c r="E533" s="8"/>
      <c r="F533" s="8"/>
      <c r="G533" s="8"/>
    </row>
    <row r="534" spans="1:7" x14ac:dyDescent="0.25">
      <c r="A534" s="8"/>
      <c r="B534" s="8"/>
      <c r="C534" s="8"/>
      <c r="D534" s="62"/>
      <c r="E534" s="8"/>
      <c r="F534" s="8"/>
      <c r="G534" s="8"/>
    </row>
    <row r="535" spans="1:7" x14ac:dyDescent="0.25">
      <c r="A535" s="8"/>
      <c r="B535" s="8"/>
      <c r="C535" s="8"/>
      <c r="D535" s="62"/>
      <c r="E535" s="8"/>
      <c r="F535" s="8"/>
      <c r="G535" s="8"/>
    </row>
    <row r="536" spans="1:7" x14ac:dyDescent="0.25">
      <c r="A536" s="8"/>
      <c r="B536" s="8"/>
      <c r="C536" s="8"/>
      <c r="D536" s="62"/>
      <c r="E536" s="8"/>
      <c r="F536" s="8"/>
      <c r="G536" s="8"/>
    </row>
    <row r="537" spans="1:7" x14ac:dyDescent="0.25">
      <c r="A537" s="8"/>
      <c r="B537" s="8"/>
      <c r="C537" s="8"/>
      <c r="D537" s="62"/>
      <c r="E537" s="8"/>
      <c r="F537" s="8"/>
      <c r="G537" s="8"/>
    </row>
    <row r="538" spans="1:7" x14ac:dyDescent="0.25">
      <c r="A538" s="8"/>
      <c r="B538" s="8"/>
      <c r="C538" s="8"/>
      <c r="D538" s="62"/>
      <c r="E538" s="8"/>
      <c r="F538" s="8"/>
      <c r="G538" s="8"/>
    </row>
    <row r="539" spans="1:7" x14ac:dyDescent="0.25">
      <c r="A539" s="8"/>
      <c r="B539" s="8"/>
      <c r="C539" s="8"/>
      <c r="D539" s="62"/>
      <c r="E539" s="8"/>
      <c r="F539" s="8"/>
      <c r="G539" s="8"/>
    </row>
    <row r="540" spans="1:7" x14ac:dyDescent="0.25">
      <c r="A540" s="8"/>
      <c r="B540" s="8"/>
      <c r="C540" s="8"/>
      <c r="D540" s="62"/>
      <c r="E540" s="8"/>
      <c r="F540" s="8"/>
      <c r="G540" s="8"/>
    </row>
    <row r="541" spans="1:7" x14ac:dyDescent="0.25">
      <c r="A541" s="8"/>
      <c r="B541" s="8"/>
      <c r="C541" s="8"/>
      <c r="D541" s="62"/>
      <c r="E541" s="8"/>
      <c r="F541" s="8"/>
      <c r="G541" s="8"/>
    </row>
    <row r="542" spans="1:7" x14ac:dyDescent="0.25">
      <c r="A542" s="8"/>
      <c r="B542" s="8"/>
      <c r="C542" s="8"/>
      <c r="D542" s="62"/>
      <c r="E542" s="8"/>
      <c r="F542" s="8"/>
      <c r="G542" s="8"/>
    </row>
    <row r="543" spans="1:7" x14ac:dyDescent="0.25">
      <c r="A543" s="8"/>
      <c r="B543" s="8"/>
      <c r="C543" s="8"/>
      <c r="D543" s="62"/>
      <c r="E543" s="8"/>
      <c r="F543" s="8"/>
      <c r="G543" s="8"/>
    </row>
    <row r="544" spans="1:7" x14ac:dyDescent="0.25">
      <c r="A544" s="8"/>
      <c r="B544" s="8"/>
      <c r="C544" s="8"/>
      <c r="D544" s="62"/>
      <c r="E544" s="8"/>
      <c r="F544" s="8"/>
      <c r="G544" s="8"/>
    </row>
    <row r="545" spans="1:7" x14ac:dyDescent="0.25">
      <c r="A545" s="8"/>
      <c r="B545" s="8"/>
      <c r="C545" s="8"/>
      <c r="D545" s="62"/>
      <c r="E545" s="8"/>
      <c r="F545" s="8"/>
      <c r="G545" s="8"/>
    </row>
    <row r="546" spans="1:7" x14ac:dyDescent="0.25">
      <c r="A546" s="8"/>
      <c r="B546" s="8"/>
      <c r="C546" s="8"/>
      <c r="D546" s="62"/>
      <c r="E546" s="8"/>
      <c r="F546" s="8"/>
      <c r="G546" s="8"/>
    </row>
    <row r="547" spans="1:7" x14ac:dyDescent="0.25">
      <c r="A547" s="8"/>
      <c r="B547" s="8"/>
      <c r="C547" s="8"/>
      <c r="D547" s="62"/>
      <c r="E547" s="8"/>
      <c r="F547" s="8"/>
      <c r="G547" s="8"/>
    </row>
    <row r="548" spans="1:7" x14ac:dyDescent="0.25">
      <c r="A548" s="8"/>
      <c r="B548" s="8"/>
      <c r="C548" s="8"/>
      <c r="D548" s="62"/>
      <c r="E548" s="8"/>
      <c r="F548" s="8"/>
      <c r="G548" s="8"/>
    </row>
    <row r="549" spans="1:7" x14ac:dyDescent="0.25">
      <c r="A549" s="8"/>
      <c r="B549" s="8"/>
      <c r="C549" s="8"/>
      <c r="D549" s="62"/>
      <c r="E549" s="8"/>
      <c r="F549" s="8"/>
      <c r="G549" s="8"/>
    </row>
    <row r="550" spans="1:7" x14ac:dyDescent="0.25">
      <c r="A550" s="8"/>
      <c r="B550" s="8"/>
      <c r="C550" s="8"/>
      <c r="D550" s="62"/>
      <c r="E550" s="8"/>
      <c r="F550" s="8"/>
      <c r="G550" s="8"/>
    </row>
    <row r="551" spans="1:7" x14ac:dyDescent="0.25">
      <c r="A551" s="8"/>
      <c r="B551" s="8"/>
      <c r="C551" s="8"/>
      <c r="D551" s="62"/>
      <c r="E551" s="8"/>
      <c r="F551" s="8"/>
      <c r="G551" s="8"/>
    </row>
    <row r="552" spans="1:7" x14ac:dyDescent="0.25">
      <c r="A552" s="8"/>
      <c r="B552" s="8"/>
      <c r="C552" s="8"/>
      <c r="D552" s="62"/>
      <c r="E552" s="8"/>
      <c r="F552" s="8"/>
      <c r="G552" s="8"/>
    </row>
    <row r="553" spans="1:7" x14ac:dyDescent="0.25">
      <c r="A553" s="8"/>
      <c r="B553" s="8"/>
      <c r="C553" s="8"/>
      <c r="D553" s="62"/>
      <c r="E553" s="8"/>
      <c r="F553" s="8"/>
      <c r="G553" s="8"/>
    </row>
    <row r="554" spans="1:7" x14ac:dyDescent="0.25">
      <c r="A554" s="8"/>
      <c r="B554" s="8"/>
      <c r="C554" s="8"/>
      <c r="D554" s="62"/>
      <c r="E554" s="8"/>
      <c r="F554" s="8"/>
      <c r="G554" s="8"/>
    </row>
    <row r="555" spans="1:7" x14ac:dyDescent="0.25">
      <c r="A555" s="8"/>
      <c r="B555" s="8"/>
      <c r="C555" s="8"/>
      <c r="D555" s="62"/>
      <c r="E555" s="8"/>
      <c r="F555" s="8"/>
      <c r="G555" s="8"/>
    </row>
    <row r="556" spans="1:7" x14ac:dyDescent="0.25">
      <c r="A556" s="8"/>
      <c r="B556" s="8"/>
      <c r="C556" s="8"/>
      <c r="D556" s="62"/>
      <c r="E556" s="8"/>
      <c r="F556" s="8"/>
      <c r="G556" s="8"/>
    </row>
    <row r="557" spans="1:7" x14ac:dyDescent="0.25">
      <c r="A557" s="8"/>
      <c r="B557" s="8"/>
      <c r="C557" s="8"/>
      <c r="D557" s="62"/>
      <c r="E557" s="8"/>
      <c r="F557" s="8"/>
      <c r="G557" s="8"/>
    </row>
    <row r="558" spans="1:7" x14ac:dyDescent="0.25">
      <c r="A558" s="8"/>
      <c r="B558" s="8"/>
      <c r="C558" s="8"/>
      <c r="D558" s="62"/>
      <c r="E558" s="8"/>
      <c r="F558" s="8"/>
      <c r="G558" s="8"/>
    </row>
    <row r="559" spans="1:7" x14ac:dyDescent="0.25">
      <c r="A559" s="8"/>
      <c r="B559" s="8"/>
      <c r="C559" s="8"/>
      <c r="D559" s="62"/>
      <c r="E559" s="8"/>
      <c r="F559" s="8"/>
      <c r="G559" s="8"/>
    </row>
    <row r="560" spans="1:7" x14ac:dyDescent="0.25">
      <c r="A560" s="8"/>
      <c r="B560" s="8"/>
      <c r="C560" s="8"/>
      <c r="D560" s="62"/>
      <c r="E560" s="8"/>
      <c r="F560" s="8"/>
      <c r="G560" s="8"/>
    </row>
    <row r="561" spans="1:7" x14ac:dyDescent="0.25">
      <c r="A561" s="8"/>
      <c r="B561" s="8"/>
      <c r="C561" s="8"/>
      <c r="D561" s="62"/>
      <c r="E561" s="8"/>
      <c r="F561" s="8"/>
      <c r="G561" s="8"/>
    </row>
    <row r="562" spans="1:7" x14ac:dyDescent="0.25">
      <c r="A562" s="8"/>
      <c r="B562" s="8"/>
      <c r="C562" s="8"/>
      <c r="D562" s="62"/>
      <c r="E562" s="8"/>
      <c r="F562" s="8"/>
      <c r="G562" s="8"/>
    </row>
    <row r="563" spans="1:7" x14ac:dyDescent="0.25">
      <c r="A563" s="8"/>
      <c r="B563" s="8"/>
      <c r="C563" s="8"/>
      <c r="D563" s="62"/>
      <c r="E563" s="8"/>
      <c r="F563" s="8"/>
      <c r="G563" s="8"/>
    </row>
    <row r="564" spans="1:7" x14ac:dyDescent="0.25">
      <c r="A564" s="8"/>
      <c r="B564" s="8"/>
      <c r="C564" s="8"/>
      <c r="D564" s="62"/>
      <c r="E564" s="8"/>
      <c r="F564" s="8"/>
      <c r="G564" s="8"/>
    </row>
    <row r="565" spans="1:7" x14ac:dyDescent="0.25">
      <c r="A565" s="8"/>
      <c r="B565" s="8"/>
      <c r="C565" s="8"/>
      <c r="D565" s="62"/>
      <c r="E565" s="8"/>
      <c r="F565" s="8"/>
      <c r="G565" s="8"/>
    </row>
    <row r="566" spans="1:7" x14ac:dyDescent="0.25">
      <c r="A566" s="8"/>
      <c r="B566" s="8"/>
      <c r="C566" s="8"/>
      <c r="D566" s="62"/>
      <c r="E566" s="8"/>
      <c r="F566" s="8"/>
      <c r="G566" s="8"/>
    </row>
    <row r="567" spans="1:7" x14ac:dyDescent="0.25">
      <c r="A567" s="8"/>
      <c r="B567" s="8"/>
      <c r="C567" s="8"/>
      <c r="D567" s="62"/>
      <c r="E567" s="8"/>
      <c r="F567" s="8"/>
      <c r="G567" s="8"/>
    </row>
    <row r="568" spans="1:7" x14ac:dyDescent="0.25">
      <c r="A568" s="8"/>
      <c r="B568" s="8"/>
      <c r="C568" s="8"/>
      <c r="D568" s="62"/>
      <c r="E568" s="8"/>
      <c r="F568" s="8"/>
      <c r="G568" s="8"/>
    </row>
    <row r="569" spans="1:7" x14ac:dyDescent="0.25">
      <c r="A569" s="8"/>
      <c r="B569" s="8"/>
      <c r="C569" s="8"/>
      <c r="D569" s="62"/>
      <c r="E569" s="8"/>
      <c r="F569" s="8"/>
      <c r="G569" s="8"/>
    </row>
    <row r="570" spans="1:7" x14ac:dyDescent="0.25">
      <c r="A570" s="8"/>
      <c r="B570" s="8"/>
      <c r="C570" s="8"/>
      <c r="D570" s="62"/>
      <c r="E570" s="8"/>
      <c r="F570" s="8"/>
      <c r="G570" s="8"/>
    </row>
    <row r="571" spans="1:7" x14ac:dyDescent="0.25">
      <c r="A571" s="8"/>
      <c r="B571" s="8"/>
      <c r="C571" s="8"/>
      <c r="D571" s="62"/>
      <c r="E571" s="8"/>
      <c r="F571" s="8"/>
      <c r="G571" s="8"/>
    </row>
    <row r="572" spans="1:7" x14ac:dyDescent="0.25">
      <c r="A572" s="8"/>
      <c r="B572" s="8"/>
      <c r="C572" s="8"/>
      <c r="D572" s="62"/>
      <c r="E572" s="8"/>
      <c r="F572" s="8"/>
      <c r="G572" s="8"/>
    </row>
    <row r="573" spans="1:7" x14ac:dyDescent="0.25">
      <c r="A573" s="8"/>
      <c r="B573" s="8"/>
      <c r="C573" s="8"/>
      <c r="D573" s="62"/>
      <c r="E573" s="8"/>
      <c r="F573" s="8"/>
      <c r="G573" s="8"/>
    </row>
    <row r="574" spans="1:7" x14ac:dyDescent="0.25">
      <c r="A574" s="8"/>
      <c r="B574" s="8"/>
      <c r="C574" s="8"/>
      <c r="D574" s="62"/>
      <c r="E574" s="8"/>
      <c r="F574" s="8"/>
      <c r="G574" s="8"/>
    </row>
    <row r="575" spans="1:7" x14ac:dyDescent="0.25">
      <c r="A575" s="8"/>
      <c r="B575" s="8"/>
      <c r="C575" s="8"/>
      <c r="D575" s="62"/>
      <c r="E575" s="8"/>
      <c r="F575" s="8"/>
      <c r="G575" s="8"/>
    </row>
    <row r="576" spans="1:7" x14ac:dyDescent="0.25">
      <c r="A576" s="8"/>
      <c r="B576" s="8"/>
      <c r="C576" s="8"/>
      <c r="D576" s="62"/>
      <c r="E576" s="8"/>
      <c r="F576" s="8"/>
      <c r="G576" s="8"/>
    </row>
    <row r="577" spans="1:7" x14ac:dyDescent="0.25">
      <c r="A577" s="8"/>
      <c r="B577" s="8"/>
      <c r="C577" s="8"/>
      <c r="D577" s="62"/>
      <c r="E577" s="8"/>
      <c r="F577" s="8"/>
      <c r="G577" s="8"/>
    </row>
    <row r="578" spans="1:7" x14ac:dyDescent="0.25">
      <c r="A578" s="8"/>
      <c r="B578" s="8"/>
      <c r="C578" s="8"/>
      <c r="D578" s="62"/>
      <c r="E578" s="8"/>
      <c r="F578" s="8"/>
      <c r="G578" s="8"/>
    </row>
    <row r="579" spans="1:7" x14ac:dyDescent="0.25">
      <c r="A579" s="8"/>
      <c r="B579" s="8"/>
      <c r="C579" s="8"/>
      <c r="D579" s="62"/>
      <c r="E579" s="8"/>
      <c r="F579" s="8"/>
      <c r="G579" s="8"/>
    </row>
    <row r="580" spans="1:7" x14ac:dyDescent="0.25">
      <c r="A580" s="8"/>
      <c r="B580" s="8"/>
      <c r="C580" s="8"/>
      <c r="D580" s="62"/>
      <c r="E580" s="8"/>
      <c r="F580" s="8"/>
      <c r="G580" s="8"/>
    </row>
    <row r="581" spans="1:7" x14ac:dyDescent="0.25">
      <c r="A581" s="8"/>
      <c r="B581" s="8"/>
      <c r="C581" s="8"/>
      <c r="D581" s="62"/>
      <c r="E581" s="8"/>
      <c r="F581" s="8"/>
      <c r="G581" s="8"/>
    </row>
    <row r="582" spans="1:7" x14ac:dyDescent="0.25">
      <c r="A582" s="8"/>
      <c r="B582" s="8"/>
      <c r="C582" s="8"/>
      <c r="D582" s="62"/>
      <c r="E582" s="8"/>
      <c r="F582" s="8"/>
      <c r="G582" s="8"/>
    </row>
    <row r="583" spans="1:7" x14ac:dyDescent="0.25">
      <c r="A583" s="8"/>
      <c r="B583" s="8"/>
      <c r="C583" s="8"/>
      <c r="D583" s="62"/>
      <c r="E583" s="8"/>
      <c r="F583" s="8"/>
      <c r="G583" s="8"/>
    </row>
    <row r="584" spans="1:7" x14ac:dyDescent="0.25">
      <c r="A584" s="8"/>
      <c r="B584" s="8"/>
      <c r="C584" s="8"/>
      <c r="D584" s="62"/>
      <c r="E584" s="8"/>
      <c r="F584" s="8"/>
      <c r="G584" s="8"/>
    </row>
    <row r="585" spans="1:7" x14ac:dyDescent="0.25">
      <c r="A585" s="8"/>
      <c r="B585" s="8"/>
      <c r="C585" s="8"/>
      <c r="D585" s="62"/>
      <c r="E585" s="8"/>
      <c r="F585" s="8"/>
      <c r="G585" s="8"/>
    </row>
    <row r="586" spans="1:7" x14ac:dyDescent="0.25">
      <c r="A586" s="8"/>
      <c r="B586" s="8"/>
      <c r="C586" s="8"/>
      <c r="D586" s="62"/>
      <c r="E586" s="8"/>
      <c r="F586" s="8"/>
      <c r="G586" s="8"/>
    </row>
    <row r="587" spans="1:7" x14ac:dyDescent="0.25">
      <c r="A587" s="8"/>
      <c r="B587" s="8"/>
      <c r="C587" s="8"/>
      <c r="D587" s="62"/>
      <c r="E587" s="8"/>
      <c r="F587" s="8"/>
      <c r="G587" s="8"/>
    </row>
    <row r="588" spans="1:7" x14ac:dyDescent="0.25">
      <c r="A588" s="8"/>
      <c r="B588" s="8"/>
      <c r="C588" s="8"/>
      <c r="D588" s="62"/>
      <c r="E588" s="8"/>
      <c r="F588" s="8"/>
      <c r="G588" s="8"/>
    </row>
    <row r="589" spans="1:7" x14ac:dyDescent="0.25">
      <c r="A589" s="8"/>
      <c r="B589" s="8"/>
      <c r="C589" s="8"/>
      <c r="D589" s="62"/>
      <c r="E589" s="8"/>
      <c r="F589" s="8"/>
      <c r="G589" s="8"/>
    </row>
    <row r="590" spans="1:7" x14ac:dyDescent="0.25">
      <c r="A590" s="8"/>
      <c r="B590" s="8"/>
      <c r="C590" s="8"/>
      <c r="D590" s="62"/>
      <c r="E590" s="8"/>
      <c r="F590" s="8"/>
      <c r="G590" s="8"/>
    </row>
    <row r="591" spans="1:7" x14ac:dyDescent="0.25">
      <c r="A591" s="8"/>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topLeftCell="AR29" zoomScale="85" zoomScaleNormal="85" zoomScalePageLayoutView="90" workbookViewId="0">
      <selection activeCell="AY36" sqref="AY36"/>
    </sheetView>
  </sheetViews>
  <sheetFormatPr baseColWidth="10" defaultColWidth="10" defaultRowHeight="12.75" x14ac:dyDescent="0.2"/>
  <cols>
    <col min="1" max="1" width="78.28515625" style="12" bestFit="1" customWidth="1"/>
    <col min="2" max="2" width="76.42578125" style="12" customWidth="1"/>
    <col min="3" max="3" width="16.28515625" style="183" bestFit="1" customWidth="1"/>
    <col min="4" max="4" width="4.42578125" style="26" customWidth="1"/>
    <col min="5" max="5" width="13.42578125" style="12" bestFit="1" customWidth="1"/>
    <col min="6" max="6" width="15.42578125" style="12" customWidth="1"/>
    <col min="7" max="7" width="30" style="12" customWidth="1"/>
    <col min="8" max="8" width="31.42578125" style="12" bestFit="1" customWidth="1"/>
    <col min="9" max="9" width="18.42578125" style="12" customWidth="1"/>
    <col min="10" max="10" width="14.7109375" style="12" customWidth="1"/>
    <col min="11" max="11" width="17.7109375" style="12" customWidth="1"/>
    <col min="12" max="12" width="17" style="12" customWidth="1"/>
    <col min="13" max="13" width="15.42578125" style="12" customWidth="1"/>
    <col min="14" max="14" width="14.28515625" style="12" customWidth="1"/>
    <col min="15" max="15" width="15.28515625" style="12" customWidth="1"/>
    <col min="16" max="16" width="10.42578125" style="12" customWidth="1"/>
    <col min="17" max="17" width="17.7109375" style="12" customWidth="1"/>
    <col min="18" max="20" width="10" style="12"/>
    <col min="21" max="22" width="20.28515625" style="12" customWidth="1"/>
    <col min="23" max="23" width="10" style="12"/>
    <col min="24" max="26" width="13.42578125" style="12" customWidth="1"/>
    <col min="27" max="27" width="15.7109375" style="12" customWidth="1"/>
    <col min="28" max="29" width="13.42578125" style="12" customWidth="1"/>
    <col min="30" max="30" width="14.7109375" style="12" customWidth="1"/>
    <col min="31" max="31" width="13.42578125" style="12" customWidth="1"/>
    <col min="32" max="32" width="16.28515625" style="12" customWidth="1"/>
    <col min="33" max="33" width="17" style="12" customWidth="1"/>
    <col min="34" max="34" width="13.42578125" style="12" customWidth="1"/>
    <col min="35" max="35" width="28.42578125" style="12" customWidth="1"/>
    <col min="36" max="36" width="13.42578125" style="12" customWidth="1"/>
    <col min="37" max="37" width="18.28515625" style="12" customWidth="1"/>
    <col min="38" max="39" width="10" style="12"/>
    <col min="40" max="40" width="11.42578125" style="12" customWidth="1"/>
    <col min="41" max="41" width="7.28515625" style="26" customWidth="1"/>
    <col min="42" max="42" width="28.7109375" style="12" bestFit="1" customWidth="1"/>
    <col min="43" max="43" width="6.42578125" style="26" customWidth="1"/>
    <col min="44" max="44" width="29.28515625" style="12" customWidth="1"/>
    <col min="45" max="45" width="29.42578125" style="12" bestFit="1" customWidth="1"/>
    <col min="46" max="46" width="28.28515625" style="12" customWidth="1"/>
    <col min="47" max="47" width="20.28515625" style="12" customWidth="1"/>
    <col min="48" max="48" width="20.28515625" style="53" customWidth="1"/>
    <col min="49" max="49" width="28.42578125" style="12" bestFit="1" customWidth="1"/>
    <col min="50" max="50" width="18.7109375" style="53" customWidth="1"/>
    <col min="51" max="51" width="28.42578125" style="12" customWidth="1"/>
    <col min="52" max="52" width="5.28515625" style="26" customWidth="1"/>
    <col min="53" max="53" width="12.7109375" style="12" customWidth="1"/>
    <col min="54" max="54" width="22.42578125" style="12" bestFit="1" customWidth="1"/>
    <col min="55" max="55" width="18.7109375" style="12" customWidth="1"/>
    <col min="56" max="56" width="22.7109375" style="12" customWidth="1"/>
    <col min="57" max="57" width="18.28515625" style="12" bestFit="1" customWidth="1"/>
    <col min="58" max="58" width="30.28515625" style="12" customWidth="1"/>
    <col min="59" max="60" width="22.42578125" style="12" bestFit="1" customWidth="1"/>
    <col min="61" max="61" width="10" style="64"/>
    <col min="62" max="62" width="73.5703125" style="12" customWidth="1"/>
    <col min="63" max="63" width="6.28515625" style="63" customWidth="1"/>
    <col min="64" max="64" width="33.5703125" style="12" customWidth="1"/>
    <col min="65" max="65" width="8" style="26" customWidth="1"/>
    <col min="66" max="66" width="25.5703125" style="12" customWidth="1"/>
    <col min="67" max="68" width="14.7109375" style="12" customWidth="1"/>
    <col min="69" max="71" width="10" style="12"/>
    <col min="72" max="72" width="22.7109375" style="12" customWidth="1"/>
    <col min="73" max="73" width="21.28515625" style="12" customWidth="1"/>
    <col min="74" max="74" width="32" style="12" customWidth="1"/>
    <col min="75" max="76" width="25.7109375" style="12" customWidth="1"/>
    <col min="77" max="16384" width="10" style="12"/>
  </cols>
  <sheetData>
    <row r="1" spans="1:76" s="10" customFormat="1" ht="13.5" customHeight="1" x14ac:dyDescent="0.2">
      <c r="A1" s="285" t="s">
        <v>3</v>
      </c>
      <c r="B1" s="285" t="s">
        <v>313</v>
      </c>
      <c r="C1" s="285" t="s">
        <v>1316</v>
      </c>
      <c r="D1" s="25"/>
      <c r="E1" s="10" t="s">
        <v>309</v>
      </c>
      <c r="F1" s="56" t="s">
        <v>1</v>
      </c>
      <c r="G1" s="9" t="s">
        <v>13</v>
      </c>
      <c r="H1" s="10" t="s">
        <v>14</v>
      </c>
      <c r="I1" s="9" t="s">
        <v>15</v>
      </c>
      <c r="J1" s="9" t="s">
        <v>16</v>
      </c>
      <c r="K1" s="9" t="s">
        <v>17</v>
      </c>
      <c r="L1" s="9" t="s">
        <v>18</v>
      </c>
      <c r="M1" s="9" t="s">
        <v>19</v>
      </c>
      <c r="N1" s="9" t="s">
        <v>20</v>
      </c>
      <c r="O1" s="9" t="s">
        <v>21</v>
      </c>
      <c r="P1" s="9" t="s">
        <v>22</v>
      </c>
      <c r="Q1" s="9" t="s">
        <v>23</v>
      </c>
      <c r="R1" s="9" t="s">
        <v>24</v>
      </c>
      <c r="S1" s="9" t="s">
        <v>25</v>
      </c>
      <c r="T1" s="9" t="s">
        <v>26</v>
      </c>
      <c r="U1" s="9" t="s">
        <v>27</v>
      </c>
      <c r="V1" s="9" t="s">
        <v>28</v>
      </c>
      <c r="W1" s="9" t="s">
        <v>29</v>
      </c>
      <c r="X1" s="9" t="s">
        <v>30</v>
      </c>
      <c r="Y1" s="9" t="s">
        <v>31</v>
      </c>
      <c r="Z1" s="9" t="s">
        <v>310</v>
      </c>
      <c r="AA1" s="10" t="s">
        <v>32</v>
      </c>
      <c r="AB1" s="9" t="s">
        <v>33</v>
      </c>
      <c r="AC1" s="9" t="s">
        <v>34</v>
      </c>
      <c r="AD1" s="9" t="s">
        <v>35</v>
      </c>
      <c r="AE1" s="9" t="s">
        <v>36</v>
      </c>
      <c r="AF1" s="9" t="s">
        <v>37</v>
      </c>
      <c r="AG1" s="9" t="s">
        <v>38</v>
      </c>
      <c r="AH1" s="9" t="s">
        <v>311</v>
      </c>
      <c r="AI1" s="9" t="s">
        <v>39</v>
      </c>
      <c r="AJ1" s="9" t="s">
        <v>40</v>
      </c>
      <c r="AK1" s="9" t="s">
        <v>41</v>
      </c>
      <c r="AL1" s="9" t="s">
        <v>42</v>
      </c>
      <c r="AM1" s="10" t="s">
        <v>43</v>
      </c>
      <c r="AN1" s="9" t="s">
        <v>44</v>
      </c>
      <c r="AO1" s="25"/>
      <c r="AP1" s="10" t="s">
        <v>314</v>
      </c>
      <c r="AQ1" s="25"/>
      <c r="AR1" s="10" t="s">
        <v>325</v>
      </c>
      <c r="AS1" s="10" t="s">
        <v>1084</v>
      </c>
      <c r="AT1" s="10" t="s">
        <v>10</v>
      </c>
      <c r="AU1" s="10" t="s">
        <v>5</v>
      </c>
      <c r="AV1" s="56" t="s">
        <v>1083</v>
      </c>
      <c r="AW1" s="10" t="s">
        <v>6</v>
      </c>
      <c r="AX1" s="56" t="s">
        <v>1083</v>
      </c>
      <c r="AZ1" s="25"/>
      <c r="BI1" s="63"/>
      <c r="BJ1" s="10" t="s">
        <v>1105</v>
      </c>
      <c r="BK1" s="63"/>
      <c r="BL1" s="67" t="s">
        <v>1271</v>
      </c>
      <c r="BM1" s="25"/>
      <c r="BN1" s="67" t="s">
        <v>1280</v>
      </c>
      <c r="BP1" s="10" t="s">
        <v>1307</v>
      </c>
      <c r="BQ1" s="10" t="s">
        <v>1308</v>
      </c>
    </row>
    <row r="2" spans="1:76" ht="38.25" customHeight="1" x14ac:dyDescent="0.2">
      <c r="A2" s="286" t="s">
        <v>1722</v>
      </c>
      <c r="B2" s="286" t="s">
        <v>1723</v>
      </c>
      <c r="C2" s="182" t="s">
        <v>1317</v>
      </c>
      <c r="F2" s="56" t="s">
        <v>14</v>
      </c>
      <c r="G2" s="11" t="s">
        <v>45</v>
      </c>
      <c r="H2" s="12" t="s">
        <v>46</v>
      </c>
      <c r="I2" s="11" t="s">
        <v>47</v>
      </c>
      <c r="J2" s="11" t="s">
        <v>48</v>
      </c>
      <c r="K2" s="11" t="s">
        <v>49</v>
      </c>
      <c r="L2" s="11" t="s">
        <v>50</v>
      </c>
      <c r="M2" s="11" t="s">
        <v>51</v>
      </c>
      <c r="N2" s="11" t="s">
        <v>52</v>
      </c>
      <c r="O2" s="11" t="s">
        <v>53</v>
      </c>
      <c r="P2" s="11" t="s">
        <v>54</v>
      </c>
      <c r="Q2" s="11" t="s">
        <v>55</v>
      </c>
      <c r="R2" s="11" t="s">
        <v>56</v>
      </c>
      <c r="S2" s="11" t="s">
        <v>57</v>
      </c>
      <c r="T2" s="11" t="s">
        <v>58</v>
      </c>
      <c r="U2" s="11" t="s">
        <v>59</v>
      </c>
      <c r="V2" s="11" t="s">
        <v>60</v>
      </c>
      <c r="W2" s="12" t="s">
        <v>61</v>
      </c>
      <c r="X2" s="12" t="s">
        <v>62</v>
      </c>
      <c r="Y2" s="11" t="s">
        <v>63</v>
      </c>
      <c r="Z2" s="11" t="s">
        <v>64</v>
      </c>
      <c r="AA2" s="11" t="s">
        <v>65</v>
      </c>
      <c r="AB2" s="11" t="s">
        <v>66</v>
      </c>
      <c r="AC2" s="11" t="s">
        <v>67</v>
      </c>
      <c r="AD2" s="11" t="s">
        <v>68</v>
      </c>
      <c r="AE2" s="11" t="s">
        <v>69</v>
      </c>
      <c r="AF2" s="11" t="s">
        <v>70</v>
      </c>
      <c r="AG2" s="11" t="s">
        <v>71</v>
      </c>
      <c r="AH2" s="11" t="s">
        <v>72</v>
      </c>
      <c r="AI2" s="11" t="s">
        <v>73</v>
      </c>
      <c r="AJ2" s="11" t="s">
        <v>74</v>
      </c>
      <c r="AK2" s="11" t="s">
        <v>75</v>
      </c>
      <c r="AL2" s="11" t="s">
        <v>76</v>
      </c>
      <c r="AM2" s="12" t="s">
        <v>77</v>
      </c>
      <c r="AN2" s="12" t="s">
        <v>78</v>
      </c>
      <c r="AP2" s="12" t="s">
        <v>316</v>
      </c>
      <c r="AR2" s="30" t="s">
        <v>1270</v>
      </c>
      <c r="AS2" s="79">
        <v>0.01</v>
      </c>
      <c r="AT2" s="50" t="s">
        <v>1304</v>
      </c>
      <c r="AU2" s="12" t="s">
        <v>1613</v>
      </c>
      <c r="AV2" s="53">
        <v>1</v>
      </c>
      <c r="AW2" s="12" t="s">
        <v>1504</v>
      </c>
      <c r="AX2" s="53">
        <v>1</v>
      </c>
      <c r="BA2" s="35" t="s">
        <v>4</v>
      </c>
      <c r="BB2" s="36" t="s">
        <v>4</v>
      </c>
      <c r="BC2" s="36" t="s">
        <v>4</v>
      </c>
      <c r="BD2" s="775" t="s">
        <v>6</v>
      </c>
      <c r="BE2" s="775"/>
      <c r="BF2" s="775"/>
      <c r="BG2" s="775"/>
      <c r="BH2" s="776"/>
      <c r="BJ2" s="65" t="s">
        <v>1106</v>
      </c>
      <c r="BL2" s="141" t="s">
        <v>1272</v>
      </c>
      <c r="BN2" s="39" t="s">
        <v>630</v>
      </c>
    </row>
    <row r="3" spans="1:76" ht="60" x14ac:dyDescent="0.2">
      <c r="A3" s="286" t="s">
        <v>1721</v>
      </c>
      <c r="B3" s="286" t="s">
        <v>1550</v>
      </c>
      <c r="C3" s="182" t="s">
        <v>1318</v>
      </c>
      <c r="F3" s="56" t="s">
        <v>15</v>
      </c>
      <c r="G3" s="11" t="s">
        <v>79</v>
      </c>
      <c r="H3" s="12" t="s">
        <v>1695</v>
      </c>
      <c r="I3" s="11" t="s">
        <v>80</v>
      </c>
      <c r="J3" s="11" t="s">
        <v>81</v>
      </c>
      <c r="K3" s="11" t="s">
        <v>82</v>
      </c>
      <c r="L3" s="11" t="s">
        <v>83</v>
      </c>
      <c r="M3" s="11" t="s">
        <v>84</v>
      </c>
      <c r="N3" s="11" t="s">
        <v>85</v>
      </c>
      <c r="O3" s="11" t="s">
        <v>86</v>
      </c>
      <c r="P3" s="11" t="s">
        <v>87</v>
      </c>
      <c r="Q3" s="11" t="s">
        <v>88</v>
      </c>
      <c r="R3" s="11" t="s">
        <v>89</v>
      </c>
      <c r="S3" s="11" t="s">
        <v>90</v>
      </c>
      <c r="T3" s="11" t="s">
        <v>91</v>
      </c>
      <c r="U3" s="11" t="s">
        <v>92</v>
      </c>
      <c r="V3" s="11" t="s">
        <v>93</v>
      </c>
      <c r="W3" s="236" t="s">
        <v>1685</v>
      </c>
      <c r="X3" s="237" t="s">
        <v>1686</v>
      </c>
      <c r="Y3" s="11" t="s">
        <v>94</v>
      </c>
      <c r="Z3" s="11" t="s">
        <v>95</v>
      </c>
      <c r="AA3" s="11" t="s">
        <v>96</v>
      </c>
      <c r="AB3" s="11" t="s">
        <v>97</v>
      </c>
      <c r="AC3" s="11" t="s">
        <v>98</v>
      </c>
      <c r="AD3" s="11" t="s">
        <v>99</v>
      </c>
      <c r="AE3" s="11" t="s">
        <v>100</v>
      </c>
      <c r="AF3" s="11" t="s">
        <v>101</v>
      </c>
      <c r="AG3" s="11" t="s">
        <v>102</v>
      </c>
      <c r="AH3" s="11" t="s">
        <v>103</v>
      </c>
      <c r="AI3" s="11" t="s">
        <v>104</v>
      </c>
      <c r="AJ3" s="11" t="s">
        <v>105</v>
      </c>
      <c r="AK3" s="11" t="s">
        <v>106</v>
      </c>
      <c r="AL3" s="11" t="s">
        <v>80</v>
      </c>
      <c r="AM3" s="237" t="s">
        <v>1687</v>
      </c>
      <c r="AN3" s="237" t="s">
        <v>1688</v>
      </c>
      <c r="AP3" s="12" t="s">
        <v>317</v>
      </c>
      <c r="AR3" s="30" t="s">
        <v>1269</v>
      </c>
      <c r="AS3" s="79">
        <v>0.5</v>
      </c>
      <c r="AT3" s="77" t="s">
        <v>1305</v>
      </c>
      <c r="AU3" s="12" t="s">
        <v>1099</v>
      </c>
      <c r="AV3" s="53">
        <v>2</v>
      </c>
      <c r="AW3" s="12" t="s">
        <v>1096</v>
      </c>
      <c r="AX3" s="53">
        <v>2</v>
      </c>
      <c r="BA3" s="37" t="s">
        <v>4</v>
      </c>
      <c r="BB3" s="38" t="s">
        <v>4</v>
      </c>
      <c r="BC3" s="38" t="s">
        <v>4</v>
      </c>
      <c r="BD3" s="51" t="s">
        <v>1504</v>
      </c>
      <c r="BE3" s="33" t="s">
        <v>1096</v>
      </c>
      <c r="BF3" s="33" t="s">
        <v>1098</v>
      </c>
      <c r="BG3" s="51" t="s">
        <v>1505</v>
      </c>
      <c r="BH3" s="52" t="s">
        <v>1506</v>
      </c>
      <c r="BJ3" s="66" t="s">
        <v>1107</v>
      </c>
      <c r="BL3" s="141" t="s">
        <v>1717</v>
      </c>
      <c r="BN3" s="39" t="s">
        <v>637</v>
      </c>
    </row>
    <row r="4" spans="1:76" ht="13.5" customHeight="1" x14ac:dyDescent="0.2">
      <c r="A4" s="286" t="s">
        <v>1724</v>
      </c>
      <c r="B4" s="289" t="s">
        <v>1725</v>
      </c>
      <c r="C4" s="182" t="s">
        <v>1319</v>
      </c>
      <c r="F4" s="56" t="s">
        <v>16</v>
      </c>
      <c r="G4" s="11" t="s">
        <v>107</v>
      </c>
      <c r="H4" s="12" t="s">
        <v>108</v>
      </c>
      <c r="I4" s="11" t="s">
        <v>109</v>
      </c>
      <c r="J4" s="11" t="s">
        <v>110</v>
      </c>
      <c r="K4" s="11" t="s">
        <v>111</v>
      </c>
      <c r="L4" s="11" t="s">
        <v>112</v>
      </c>
      <c r="M4" s="11" t="s">
        <v>113</v>
      </c>
      <c r="N4" s="11" t="s">
        <v>114</v>
      </c>
      <c r="O4" s="11" t="s">
        <v>115</v>
      </c>
      <c r="P4" s="11" t="s">
        <v>116</v>
      </c>
      <c r="Q4" s="11" t="s">
        <v>117</v>
      </c>
      <c r="R4" s="11" t="s">
        <v>118</v>
      </c>
      <c r="S4" s="11" t="s">
        <v>119</v>
      </c>
      <c r="T4" s="11" t="s">
        <v>120</v>
      </c>
      <c r="U4" s="11" t="s">
        <v>121</v>
      </c>
      <c r="V4" s="11" t="s">
        <v>122</v>
      </c>
      <c r="Y4" s="11" t="s">
        <v>123</v>
      </c>
      <c r="Z4" s="11" t="s">
        <v>124</v>
      </c>
      <c r="AA4" s="11" t="s">
        <v>125</v>
      </c>
      <c r="AB4" s="11" t="s">
        <v>126</v>
      </c>
      <c r="AC4" s="11" t="s">
        <v>127</v>
      </c>
      <c r="AD4" s="11" t="s">
        <v>128</v>
      </c>
      <c r="AE4" s="11" t="s">
        <v>129</v>
      </c>
      <c r="AF4" s="11" t="s">
        <v>130</v>
      </c>
      <c r="AG4" s="11" t="s">
        <v>131</v>
      </c>
      <c r="AI4" s="11" t="s">
        <v>132</v>
      </c>
      <c r="AJ4" s="11" t="s">
        <v>125</v>
      </c>
      <c r="AK4" s="11" t="s">
        <v>133</v>
      </c>
      <c r="AL4" s="11" t="s">
        <v>134</v>
      </c>
      <c r="AP4" s="12" t="s">
        <v>45</v>
      </c>
      <c r="AR4" s="30" t="s">
        <v>326</v>
      </c>
      <c r="AS4" s="79">
        <v>0.75</v>
      </c>
      <c r="AT4" s="50" t="s">
        <v>1306</v>
      </c>
      <c r="AU4" s="12" t="s">
        <v>1612</v>
      </c>
      <c r="AV4" s="53">
        <v>3</v>
      </c>
      <c r="AW4" s="12" t="s">
        <v>1098</v>
      </c>
      <c r="AX4" s="53">
        <v>3</v>
      </c>
      <c r="BA4" s="37" t="s">
        <v>4</v>
      </c>
      <c r="BB4" s="38" t="s">
        <v>4</v>
      </c>
      <c r="BC4" s="38" t="s">
        <v>4</v>
      </c>
      <c r="BD4" s="33">
        <v>1</v>
      </c>
      <c r="BE4" s="33">
        <v>2</v>
      </c>
      <c r="BF4" s="33">
        <v>3</v>
      </c>
      <c r="BG4" s="33">
        <v>4</v>
      </c>
      <c r="BH4" s="34">
        <v>5</v>
      </c>
      <c r="BJ4" s="66" t="s">
        <v>1108</v>
      </c>
      <c r="BL4" s="142" t="s">
        <v>1538</v>
      </c>
      <c r="BN4" s="39" t="s">
        <v>644</v>
      </c>
    </row>
    <row r="5" spans="1:76" ht="13.5" customHeight="1" x14ac:dyDescent="0.2">
      <c r="A5" s="286" t="s">
        <v>45</v>
      </c>
      <c r="B5" s="286" t="s">
        <v>1726</v>
      </c>
      <c r="C5" s="182" t="s">
        <v>1320</v>
      </c>
      <c r="F5" s="56" t="s">
        <v>17</v>
      </c>
      <c r="G5" s="11" t="s">
        <v>135</v>
      </c>
      <c r="H5" s="12" t="s">
        <v>136</v>
      </c>
      <c r="I5" s="11" t="s">
        <v>137</v>
      </c>
      <c r="J5" s="11" t="s">
        <v>138</v>
      </c>
      <c r="K5" s="11" t="s">
        <v>139</v>
      </c>
      <c r="L5" s="11" t="s">
        <v>140</v>
      </c>
      <c r="M5" s="11" t="s">
        <v>141</v>
      </c>
      <c r="N5" s="11" t="s">
        <v>142</v>
      </c>
      <c r="O5" s="11" t="s">
        <v>143</v>
      </c>
      <c r="P5" s="11" t="s">
        <v>144</v>
      </c>
      <c r="Q5" s="11" t="s">
        <v>145</v>
      </c>
      <c r="R5" s="11" t="s">
        <v>146</v>
      </c>
      <c r="S5" s="11" t="s">
        <v>147</v>
      </c>
      <c r="T5" s="11" t="s">
        <v>148</v>
      </c>
      <c r="U5" s="11" t="s">
        <v>149</v>
      </c>
      <c r="V5" s="11" t="s">
        <v>150</v>
      </c>
      <c r="Y5" s="11" t="s">
        <v>151</v>
      </c>
      <c r="Z5" s="11" t="s">
        <v>152</v>
      </c>
      <c r="AA5" s="11" t="s">
        <v>153</v>
      </c>
      <c r="AB5" s="11" t="s">
        <v>154</v>
      </c>
      <c r="AC5" s="11" t="s">
        <v>155</v>
      </c>
      <c r="AD5" s="11" t="s">
        <v>156</v>
      </c>
      <c r="AE5" s="11" t="s">
        <v>157</v>
      </c>
      <c r="AF5" s="11" t="s">
        <v>158</v>
      </c>
      <c r="AG5" s="11" t="s">
        <v>159</v>
      </c>
      <c r="AI5" s="11" t="s">
        <v>160</v>
      </c>
      <c r="AJ5" s="11" t="s">
        <v>161</v>
      </c>
      <c r="AK5" s="11" t="s">
        <v>162</v>
      </c>
      <c r="AL5" s="11" t="s">
        <v>163</v>
      </c>
      <c r="AP5" s="12" t="s">
        <v>318</v>
      </c>
      <c r="AR5" s="30" t="s">
        <v>327</v>
      </c>
      <c r="AS5" s="79">
        <v>1</v>
      </c>
      <c r="AT5" s="77" t="s">
        <v>375</v>
      </c>
      <c r="AU5" s="12" t="s">
        <v>1095</v>
      </c>
      <c r="AV5" s="53">
        <v>4</v>
      </c>
      <c r="AW5" s="12" t="s">
        <v>1505</v>
      </c>
      <c r="AX5" s="53">
        <v>4</v>
      </c>
      <c r="BA5" s="777" t="s">
        <v>5</v>
      </c>
      <c r="BB5" s="210" t="s">
        <v>1613</v>
      </c>
      <c r="BC5" s="211">
        <v>5</v>
      </c>
      <c r="BD5" s="212" t="s">
        <v>634</v>
      </c>
      <c r="BE5" s="212" t="s">
        <v>655</v>
      </c>
      <c r="BF5" s="213" t="s">
        <v>647</v>
      </c>
      <c r="BG5" s="214" t="s">
        <v>652</v>
      </c>
      <c r="BH5" s="214" t="s">
        <v>657</v>
      </c>
      <c r="BJ5" s="66" t="s">
        <v>1109</v>
      </c>
      <c r="BL5" s="12" t="s">
        <v>1791</v>
      </c>
      <c r="BN5" s="39" t="s">
        <v>631</v>
      </c>
    </row>
    <row r="6" spans="1:76" ht="13.5" customHeight="1" x14ac:dyDescent="0.2">
      <c r="A6" s="286" t="s">
        <v>305</v>
      </c>
      <c r="B6" s="286" t="s">
        <v>1742</v>
      </c>
      <c r="C6" s="182" t="s">
        <v>1741</v>
      </c>
      <c r="F6" s="56" t="s">
        <v>18</v>
      </c>
      <c r="G6" s="11" t="s">
        <v>164</v>
      </c>
      <c r="I6" s="11" t="s">
        <v>165</v>
      </c>
      <c r="J6" s="12" t="s">
        <v>108</v>
      </c>
      <c r="K6" s="11" t="s">
        <v>166</v>
      </c>
      <c r="L6" s="11" t="s">
        <v>167</v>
      </c>
      <c r="M6" s="11" t="s">
        <v>168</v>
      </c>
      <c r="N6" s="11" t="s">
        <v>169</v>
      </c>
      <c r="O6" s="11" t="s">
        <v>170</v>
      </c>
      <c r="P6" s="11" t="s">
        <v>171</v>
      </c>
      <c r="Q6" s="12" t="s">
        <v>108</v>
      </c>
      <c r="R6" s="11" t="s">
        <v>172</v>
      </c>
      <c r="S6" s="11" t="s">
        <v>173</v>
      </c>
      <c r="T6" s="11" t="s">
        <v>174</v>
      </c>
      <c r="U6" s="11" t="s">
        <v>175</v>
      </c>
      <c r="V6" s="11" t="s">
        <v>176</v>
      </c>
      <c r="Y6" s="11" t="s">
        <v>177</v>
      </c>
      <c r="Z6" s="11" t="s">
        <v>178</v>
      </c>
      <c r="AA6" s="11" t="s">
        <v>179</v>
      </c>
      <c r="AB6" s="11" t="s">
        <v>180</v>
      </c>
      <c r="AC6" s="11" t="s">
        <v>181</v>
      </c>
      <c r="AD6" s="11" t="s">
        <v>182</v>
      </c>
      <c r="AE6" s="11" t="s">
        <v>183</v>
      </c>
      <c r="AF6" s="12" t="s">
        <v>108</v>
      </c>
      <c r="AG6" s="11" t="s">
        <v>184</v>
      </c>
      <c r="AI6" s="11" t="s">
        <v>185</v>
      </c>
      <c r="AJ6" s="11" t="s">
        <v>186</v>
      </c>
      <c r="AK6" s="11" t="s">
        <v>187</v>
      </c>
      <c r="AL6" s="11" t="s">
        <v>96</v>
      </c>
      <c r="AP6" s="12" t="s">
        <v>319</v>
      </c>
      <c r="AR6" s="30" t="s">
        <v>328</v>
      </c>
      <c r="AS6" s="30"/>
      <c r="AU6" s="12" t="s">
        <v>1611</v>
      </c>
      <c r="AV6" s="53">
        <v>5</v>
      </c>
      <c r="AW6" s="12" t="s">
        <v>1506</v>
      </c>
      <c r="AX6" s="53">
        <v>5</v>
      </c>
      <c r="BA6" s="777"/>
      <c r="BB6" s="17" t="s">
        <v>1099</v>
      </c>
      <c r="BC6" s="211">
        <v>4</v>
      </c>
      <c r="BD6" s="215" t="s">
        <v>9</v>
      </c>
      <c r="BE6" s="212" t="s">
        <v>640</v>
      </c>
      <c r="BF6" s="212" t="s">
        <v>650</v>
      </c>
      <c r="BG6" s="214" t="s">
        <v>651</v>
      </c>
      <c r="BH6" s="214" t="s">
        <v>652</v>
      </c>
      <c r="BJ6" s="65" t="s">
        <v>1110</v>
      </c>
      <c r="BN6" s="39" t="s">
        <v>638</v>
      </c>
    </row>
    <row r="7" spans="1:76" ht="13.5" customHeight="1" x14ac:dyDescent="0.2">
      <c r="A7" s="286" t="s">
        <v>1727</v>
      </c>
      <c r="B7" s="286" t="s">
        <v>1549</v>
      </c>
      <c r="C7" s="182" t="s">
        <v>1321</v>
      </c>
      <c r="F7" s="56" t="s">
        <v>19</v>
      </c>
      <c r="G7" s="11" t="s">
        <v>188</v>
      </c>
      <c r="I7" s="11" t="s">
        <v>189</v>
      </c>
      <c r="K7" s="11" t="s">
        <v>190</v>
      </c>
      <c r="L7" s="11" t="s">
        <v>191</v>
      </c>
      <c r="M7" s="11" t="s">
        <v>192</v>
      </c>
      <c r="N7" s="11" t="s">
        <v>193</v>
      </c>
      <c r="O7" s="11" t="s">
        <v>194</v>
      </c>
      <c r="P7" s="12" t="s">
        <v>108</v>
      </c>
      <c r="Q7" s="12" t="s">
        <v>195</v>
      </c>
      <c r="R7" s="11" t="s">
        <v>196</v>
      </c>
      <c r="S7" s="11" t="s">
        <v>197</v>
      </c>
      <c r="T7" s="11" t="s">
        <v>198</v>
      </c>
      <c r="U7" s="11" t="s">
        <v>199</v>
      </c>
      <c r="V7" s="11" t="s">
        <v>200</v>
      </c>
      <c r="Y7" s="11" t="s">
        <v>201</v>
      </c>
      <c r="Z7" s="11" t="s">
        <v>202</v>
      </c>
      <c r="AA7" s="11" t="s">
        <v>203</v>
      </c>
      <c r="AB7" s="11" t="s">
        <v>204</v>
      </c>
      <c r="AC7" s="11" t="s">
        <v>205</v>
      </c>
      <c r="AD7" s="11" t="s">
        <v>206</v>
      </c>
      <c r="AG7" s="11" t="s">
        <v>207</v>
      </c>
      <c r="AI7" s="11" t="s">
        <v>208</v>
      </c>
      <c r="AJ7" s="12" t="s">
        <v>108</v>
      </c>
      <c r="AK7" s="11" t="s">
        <v>209</v>
      </c>
      <c r="AL7" s="11" t="s">
        <v>137</v>
      </c>
      <c r="AP7" s="12" t="s">
        <v>320</v>
      </c>
      <c r="AR7" s="30" t="s">
        <v>329</v>
      </c>
      <c r="AS7" s="30"/>
      <c r="BA7" s="777"/>
      <c r="BB7" s="216" t="s">
        <v>1612</v>
      </c>
      <c r="BC7" s="211">
        <v>3</v>
      </c>
      <c r="BD7" s="217" t="s">
        <v>644</v>
      </c>
      <c r="BE7" s="215" t="s">
        <v>639</v>
      </c>
      <c r="BF7" s="212" t="s">
        <v>645</v>
      </c>
      <c r="BG7" s="214" t="s">
        <v>646</v>
      </c>
      <c r="BH7" s="214" t="s">
        <v>647</v>
      </c>
      <c r="BJ7" s="66" t="s">
        <v>1111</v>
      </c>
      <c r="BN7" s="40" t="s">
        <v>632</v>
      </c>
    </row>
    <row r="8" spans="1:76" ht="13.5" customHeight="1" x14ac:dyDescent="0.2">
      <c r="A8" s="286" t="s">
        <v>1728</v>
      </c>
      <c r="B8" s="286" t="s">
        <v>1729</v>
      </c>
      <c r="C8" s="182" t="s">
        <v>1322</v>
      </c>
      <c r="F8" s="56" t="s">
        <v>20</v>
      </c>
      <c r="G8" s="11" t="s">
        <v>210</v>
      </c>
      <c r="I8" s="11" t="s">
        <v>211</v>
      </c>
      <c r="K8" s="11" t="s">
        <v>212</v>
      </c>
      <c r="L8" s="11" t="s">
        <v>213</v>
      </c>
      <c r="M8" s="11" t="s">
        <v>214</v>
      </c>
      <c r="N8" s="11" t="s">
        <v>215</v>
      </c>
      <c r="O8" s="11" t="s">
        <v>216</v>
      </c>
      <c r="R8" s="11" t="s">
        <v>217</v>
      </c>
      <c r="T8" s="12" t="s">
        <v>108</v>
      </c>
      <c r="U8" s="11" t="s">
        <v>218</v>
      </c>
      <c r="V8" s="11" t="s">
        <v>219</v>
      </c>
      <c r="Y8" s="12" t="s">
        <v>108</v>
      </c>
      <c r="Z8" s="12" t="s">
        <v>1684</v>
      </c>
      <c r="AA8" s="11" t="s">
        <v>220</v>
      </c>
      <c r="AB8" s="12" t="s">
        <v>108</v>
      </c>
      <c r="AC8" s="11" t="s">
        <v>221</v>
      </c>
      <c r="AD8" s="11" t="s">
        <v>222</v>
      </c>
      <c r="AG8" s="12" t="s">
        <v>108</v>
      </c>
      <c r="AI8" s="11" t="s">
        <v>223</v>
      </c>
      <c r="AK8" s="11" t="s">
        <v>224</v>
      </c>
      <c r="AL8" s="11" t="s">
        <v>225</v>
      </c>
      <c r="AP8" s="12" t="s">
        <v>321</v>
      </c>
      <c r="AR8" s="30" t="s">
        <v>330</v>
      </c>
      <c r="AS8" s="30"/>
      <c r="AU8" s="189" t="s">
        <v>1613</v>
      </c>
      <c r="AV8" s="208">
        <v>1</v>
      </c>
      <c r="AW8" s="187" t="s">
        <v>1098</v>
      </c>
      <c r="AX8" s="208">
        <v>1</v>
      </c>
      <c r="BA8" s="777"/>
      <c r="BB8" s="17" t="s">
        <v>1095</v>
      </c>
      <c r="BC8" s="211">
        <v>2</v>
      </c>
      <c r="BD8" s="217" t="s">
        <v>637</v>
      </c>
      <c r="BE8" s="217" t="s">
        <v>638</v>
      </c>
      <c r="BF8" s="215" t="s">
        <v>639</v>
      </c>
      <c r="BG8" s="212" t="s">
        <v>640</v>
      </c>
      <c r="BH8" s="214" t="s">
        <v>1664</v>
      </c>
      <c r="BJ8" s="66" t="s">
        <v>1112</v>
      </c>
      <c r="BN8" s="40" t="s">
        <v>639</v>
      </c>
    </row>
    <row r="9" spans="1:76" ht="33.75" customHeight="1" x14ac:dyDescent="0.2">
      <c r="A9" s="286" t="s">
        <v>278</v>
      </c>
      <c r="B9" s="286" t="s">
        <v>1314</v>
      </c>
      <c r="C9" s="182" t="s">
        <v>1323</v>
      </c>
      <c r="F9" s="56" t="s">
        <v>21</v>
      </c>
      <c r="G9" s="11" t="s">
        <v>226</v>
      </c>
      <c r="I9" s="11" t="s">
        <v>227</v>
      </c>
      <c r="K9" s="11" t="s">
        <v>228</v>
      </c>
      <c r="L9" s="11" t="s">
        <v>241</v>
      </c>
      <c r="M9" s="11" t="s">
        <v>229</v>
      </c>
      <c r="N9" s="11" t="s">
        <v>230</v>
      </c>
      <c r="O9" s="12" t="s">
        <v>108</v>
      </c>
      <c r="R9" s="11" t="s">
        <v>231</v>
      </c>
      <c r="U9" s="11" t="s">
        <v>232</v>
      </c>
      <c r="V9" s="11" t="s">
        <v>233</v>
      </c>
      <c r="Z9" s="12" t="s">
        <v>108</v>
      </c>
      <c r="AA9" s="11" t="s">
        <v>234</v>
      </c>
      <c r="AC9" s="11" t="s">
        <v>235</v>
      </c>
      <c r="AD9" s="12" t="s">
        <v>108</v>
      </c>
      <c r="AI9" s="11" t="s">
        <v>236</v>
      </c>
      <c r="AK9" s="11" t="s">
        <v>237</v>
      </c>
      <c r="AL9" s="11" t="s">
        <v>238</v>
      </c>
      <c r="AP9" s="12" t="s">
        <v>322</v>
      </c>
      <c r="AR9" s="30" t="s">
        <v>1266</v>
      </c>
      <c r="AU9" s="188" t="s">
        <v>1099</v>
      </c>
      <c r="AV9" s="209">
        <v>2</v>
      </c>
      <c r="AW9" s="188" t="s">
        <v>1505</v>
      </c>
      <c r="AX9" s="209">
        <v>2</v>
      </c>
      <c r="BA9" s="777"/>
      <c r="BB9" s="216" t="s">
        <v>1611</v>
      </c>
      <c r="BC9" s="211">
        <v>1</v>
      </c>
      <c r="BD9" s="217" t="s">
        <v>630</v>
      </c>
      <c r="BE9" s="217" t="s">
        <v>631</v>
      </c>
      <c r="BF9" s="215" t="s">
        <v>632</v>
      </c>
      <c r="BG9" s="212" t="s">
        <v>633</v>
      </c>
      <c r="BH9" s="214" t="s">
        <v>641</v>
      </c>
      <c r="BJ9" s="66" t="s">
        <v>1113</v>
      </c>
      <c r="BN9" s="40" t="s">
        <v>639</v>
      </c>
    </row>
    <row r="10" spans="1:76" ht="13.5" customHeight="1" x14ac:dyDescent="0.2">
      <c r="A10" s="286" t="s">
        <v>296</v>
      </c>
      <c r="B10" s="286" t="s">
        <v>1730</v>
      </c>
      <c r="C10" s="182" t="s">
        <v>1324</v>
      </c>
      <c r="F10" s="56" t="s">
        <v>22</v>
      </c>
      <c r="G10" s="11" t="s">
        <v>239</v>
      </c>
      <c r="I10" s="11" t="s">
        <v>240</v>
      </c>
      <c r="L10" s="207" t="s">
        <v>253</v>
      </c>
      <c r="M10" s="11" t="s">
        <v>242</v>
      </c>
      <c r="N10" s="11" t="s">
        <v>243</v>
      </c>
      <c r="R10" s="12" t="s">
        <v>108</v>
      </c>
      <c r="U10" s="11" t="s">
        <v>244</v>
      </c>
      <c r="V10" s="11" t="s">
        <v>245</v>
      </c>
      <c r="AA10" s="11" t="s">
        <v>246</v>
      </c>
      <c r="AC10" s="11" t="s">
        <v>247</v>
      </c>
      <c r="AI10" s="11" t="s">
        <v>248</v>
      </c>
      <c r="AK10" s="11" t="s">
        <v>249</v>
      </c>
      <c r="AL10" s="11" t="s">
        <v>250</v>
      </c>
      <c r="AP10" s="12" t="s">
        <v>323</v>
      </c>
      <c r="AR10" s="30" t="s">
        <v>1267</v>
      </c>
      <c r="AU10" s="187" t="s">
        <v>1612</v>
      </c>
      <c r="AV10" s="208">
        <v>3</v>
      </c>
      <c r="AW10" s="187" t="s">
        <v>1506</v>
      </c>
      <c r="AX10" s="208">
        <v>3</v>
      </c>
      <c r="BJ10" s="66" t="s">
        <v>1114</v>
      </c>
      <c r="BN10" s="41" t="s">
        <v>633</v>
      </c>
    </row>
    <row r="11" spans="1:76" ht="13.5" customHeight="1" x14ac:dyDescent="0.2">
      <c r="A11" s="286" t="s">
        <v>1731</v>
      </c>
      <c r="B11" s="286" t="s">
        <v>1748</v>
      </c>
      <c r="C11" s="182" t="s">
        <v>1325</v>
      </c>
      <c r="F11" s="56" t="s">
        <v>23</v>
      </c>
      <c r="G11" s="11" t="s">
        <v>251</v>
      </c>
      <c r="I11" s="11" t="s">
        <v>252</v>
      </c>
      <c r="L11" s="207" t="s">
        <v>261</v>
      </c>
      <c r="M11" s="12" t="s">
        <v>108</v>
      </c>
      <c r="N11" s="11" t="s">
        <v>254</v>
      </c>
      <c r="U11" s="12" t="s">
        <v>108</v>
      </c>
      <c r="V11" s="11" t="s">
        <v>255</v>
      </c>
      <c r="AA11" s="12" t="s">
        <v>108</v>
      </c>
      <c r="AC11" s="12" t="s">
        <v>108</v>
      </c>
      <c r="AI11" s="11" t="s">
        <v>256</v>
      </c>
      <c r="AK11" s="11" t="s">
        <v>257</v>
      </c>
      <c r="AL11" s="11" t="s">
        <v>258</v>
      </c>
      <c r="AP11" s="12" t="s">
        <v>324</v>
      </c>
      <c r="AU11" s="188" t="s">
        <v>1095</v>
      </c>
      <c r="AV11" s="209">
        <v>4</v>
      </c>
      <c r="BB11" s="33"/>
      <c r="BC11" s="51"/>
      <c r="BD11" s="33"/>
      <c r="BJ11" s="66" t="s">
        <v>1115</v>
      </c>
      <c r="BN11" s="41" t="s">
        <v>634</v>
      </c>
    </row>
    <row r="12" spans="1:76" ht="33" customHeight="1" x14ac:dyDescent="0.2">
      <c r="A12" s="286" t="s">
        <v>1732</v>
      </c>
      <c r="B12" s="286" t="s">
        <v>1733</v>
      </c>
      <c r="C12" s="182" t="s">
        <v>1326</v>
      </c>
      <c r="F12" s="56" t="s">
        <v>24</v>
      </c>
      <c r="G12" s="11" t="s">
        <v>259</v>
      </c>
      <c r="I12" s="11" t="s">
        <v>260</v>
      </c>
      <c r="L12" s="207" t="s">
        <v>268</v>
      </c>
      <c r="N12" s="11" t="s">
        <v>262</v>
      </c>
      <c r="V12" s="11" t="s">
        <v>263</v>
      </c>
      <c r="AC12" s="12" t="s">
        <v>136</v>
      </c>
      <c r="AI12" s="11" t="s">
        <v>264</v>
      </c>
      <c r="AK12" s="12" t="s">
        <v>1694</v>
      </c>
      <c r="AL12" s="11" t="s">
        <v>265</v>
      </c>
      <c r="AU12" s="187" t="s">
        <v>1611</v>
      </c>
      <c r="AV12" s="208">
        <v>5</v>
      </c>
      <c r="BB12" s="33"/>
      <c r="BC12" s="54"/>
      <c r="BD12" s="212">
        <v>1</v>
      </c>
      <c r="BE12" s="212">
        <v>6</v>
      </c>
      <c r="BF12" s="213">
        <v>11</v>
      </c>
      <c r="BG12" s="214">
        <v>16</v>
      </c>
      <c r="BH12" s="214">
        <v>21</v>
      </c>
      <c r="BJ12" s="66" t="s">
        <v>1116</v>
      </c>
      <c r="BN12" s="41" t="s">
        <v>640</v>
      </c>
      <c r="BT12" s="39" t="s">
        <v>630</v>
      </c>
      <c r="BU12" s="39" t="s">
        <v>631</v>
      </c>
      <c r="BV12" s="40" t="s">
        <v>632</v>
      </c>
      <c r="BW12" s="41" t="s">
        <v>633</v>
      </c>
      <c r="BX12" s="42" t="s">
        <v>634</v>
      </c>
    </row>
    <row r="13" spans="1:76" ht="13.5" customHeight="1" x14ac:dyDescent="0.2">
      <c r="A13" s="286" t="s">
        <v>1718</v>
      </c>
      <c r="B13" s="286" t="s">
        <v>1719</v>
      </c>
      <c r="C13" s="182" t="s">
        <v>1720</v>
      </c>
      <c r="F13" s="56" t="s">
        <v>25</v>
      </c>
      <c r="G13" s="11" t="s">
        <v>266</v>
      </c>
      <c r="I13" s="11" t="s">
        <v>267</v>
      </c>
      <c r="L13" s="207" t="s">
        <v>274</v>
      </c>
      <c r="N13" s="11" t="s">
        <v>269</v>
      </c>
      <c r="V13" s="11" t="s">
        <v>270</v>
      </c>
      <c r="AI13" s="12" t="s">
        <v>1693</v>
      </c>
      <c r="AK13" s="12" t="s">
        <v>108</v>
      </c>
      <c r="AL13" s="11" t="s">
        <v>271</v>
      </c>
      <c r="BB13" s="57"/>
      <c r="BC13" s="54"/>
      <c r="BD13" s="215">
        <v>2</v>
      </c>
      <c r="BE13" s="212">
        <v>7</v>
      </c>
      <c r="BF13" s="212">
        <v>12</v>
      </c>
      <c r="BG13" s="214">
        <v>17</v>
      </c>
      <c r="BH13" s="214">
        <v>22</v>
      </c>
      <c r="BJ13" s="66" t="s">
        <v>1117</v>
      </c>
      <c r="BN13" s="41" t="s">
        <v>645</v>
      </c>
      <c r="BT13" s="39" t="s">
        <v>637</v>
      </c>
      <c r="BU13" s="39" t="s">
        <v>638</v>
      </c>
      <c r="BV13" s="40" t="s">
        <v>639</v>
      </c>
      <c r="BW13" s="41" t="s">
        <v>640</v>
      </c>
      <c r="BX13" s="43" t="s">
        <v>641</v>
      </c>
    </row>
    <row r="14" spans="1:76" ht="13.5" customHeight="1" x14ac:dyDescent="0.2">
      <c r="A14" s="286" t="s">
        <v>1734</v>
      </c>
      <c r="B14" s="286" t="s">
        <v>1747</v>
      </c>
      <c r="C14" s="182" t="s">
        <v>1327</v>
      </c>
      <c r="F14" s="56" t="s">
        <v>26</v>
      </c>
      <c r="G14" s="11" t="s">
        <v>272</v>
      </c>
      <c r="I14" s="11" t="s">
        <v>273</v>
      </c>
      <c r="L14" s="207" t="s">
        <v>280</v>
      </c>
      <c r="N14" s="11" t="s">
        <v>275</v>
      </c>
      <c r="V14" s="11" t="s">
        <v>276</v>
      </c>
      <c r="AI14" s="12" t="s">
        <v>108</v>
      </c>
      <c r="AL14" s="11" t="s">
        <v>277</v>
      </c>
      <c r="AU14" s="187" t="s">
        <v>1613</v>
      </c>
      <c r="BB14" s="57"/>
      <c r="BC14" s="55"/>
      <c r="BD14" s="217">
        <v>3</v>
      </c>
      <c r="BE14" s="215">
        <v>8</v>
      </c>
      <c r="BF14" s="212">
        <v>13</v>
      </c>
      <c r="BG14" s="214">
        <v>18</v>
      </c>
      <c r="BH14" s="214">
        <v>23</v>
      </c>
      <c r="BJ14" s="66" t="s">
        <v>1118</v>
      </c>
      <c r="BN14" s="41" t="s">
        <v>655</v>
      </c>
      <c r="BT14" s="39" t="s">
        <v>644</v>
      </c>
      <c r="BU14" s="40" t="s">
        <v>639</v>
      </c>
      <c r="BV14" s="41" t="s">
        <v>645</v>
      </c>
      <c r="BW14" s="44" t="s">
        <v>646</v>
      </c>
      <c r="BX14" s="43" t="s">
        <v>647</v>
      </c>
    </row>
    <row r="15" spans="1:76" ht="27.75" customHeight="1" x14ac:dyDescent="0.2">
      <c r="A15" s="286" t="s">
        <v>1735</v>
      </c>
      <c r="B15" s="286" t="s">
        <v>1736</v>
      </c>
      <c r="C15" s="182" t="s">
        <v>1328</v>
      </c>
      <c r="F15" s="56" t="s">
        <v>27</v>
      </c>
      <c r="G15" s="11" t="s">
        <v>278</v>
      </c>
      <c r="I15" s="11" t="s">
        <v>279</v>
      </c>
      <c r="L15" s="207" t="s">
        <v>285</v>
      </c>
      <c r="N15" s="11" t="s">
        <v>1655</v>
      </c>
      <c r="V15" s="11" t="s">
        <v>281</v>
      </c>
      <c r="AL15" s="11" t="s">
        <v>282</v>
      </c>
      <c r="AU15" s="188" t="s">
        <v>1099</v>
      </c>
      <c r="BB15" s="57"/>
      <c r="BC15" s="55"/>
      <c r="BD15" s="217">
        <v>4</v>
      </c>
      <c r="BE15" s="217">
        <v>9</v>
      </c>
      <c r="BF15" s="215">
        <v>14</v>
      </c>
      <c r="BG15" s="212">
        <v>19</v>
      </c>
      <c r="BH15" s="214">
        <v>24</v>
      </c>
      <c r="BJ15" s="66" t="s">
        <v>1119</v>
      </c>
      <c r="BN15" s="41" t="s">
        <v>650</v>
      </c>
      <c r="BT15" s="40" t="s">
        <v>9</v>
      </c>
      <c r="BU15" s="41" t="s">
        <v>640</v>
      </c>
      <c r="BV15" s="41" t="s">
        <v>650</v>
      </c>
      <c r="BW15" s="44" t="s">
        <v>651</v>
      </c>
      <c r="BX15" s="43" t="s">
        <v>652</v>
      </c>
    </row>
    <row r="16" spans="1:76" ht="13.5" customHeight="1" x14ac:dyDescent="0.2">
      <c r="A16" s="286" t="s">
        <v>1737</v>
      </c>
      <c r="B16" s="286" t="s">
        <v>1738</v>
      </c>
      <c r="C16" s="182" t="s">
        <v>1329</v>
      </c>
      <c r="F16" s="56" t="s">
        <v>28</v>
      </c>
      <c r="G16" s="11" t="s">
        <v>283</v>
      </c>
      <c r="I16" s="11" t="s">
        <v>284</v>
      </c>
      <c r="L16" s="207" t="s">
        <v>289</v>
      </c>
      <c r="N16" s="11" t="s">
        <v>1656</v>
      </c>
      <c r="V16" s="12" t="s">
        <v>1692</v>
      </c>
      <c r="AL16" s="11" t="s">
        <v>286</v>
      </c>
      <c r="AU16" s="187" t="s">
        <v>1612</v>
      </c>
      <c r="BB16" s="57"/>
      <c r="BC16" s="55"/>
      <c r="BD16" s="217">
        <v>5</v>
      </c>
      <c r="BE16" s="217">
        <v>10</v>
      </c>
      <c r="BF16" s="215">
        <v>15</v>
      </c>
      <c r="BG16" s="212">
        <v>20</v>
      </c>
      <c r="BH16" s="214">
        <v>25</v>
      </c>
      <c r="BJ16" s="65" t="s">
        <v>1120</v>
      </c>
      <c r="BN16" s="58" t="s">
        <v>641</v>
      </c>
      <c r="BT16" s="46" t="s">
        <v>634</v>
      </c>
      <c r="BU16" s="46" t="s">
        <v>655</v>
      </c>
      <c r="BV16" s="58" t="s">
        <v>647</v>
      </c>
      <c r="BW16" s="47" t="s">
        <v>652</v>
      </c>
      <c r="BX16" s="48" t="s">
        <v>657</v>
      </c>
    </row>
    <row r="17" spans="1:66" ht="30" x14ac:dyDescent="0.2">
      <c r="A17" s="286" t="s">
        <v>1739</v>
      </c>
      <c r="B17" s="286" t="s">
        <v>1740</v>
      </c>
      <c r="C17" s="288" t="s">
        <v>1330</v>
      </c>
      <c r="F17" s="56" t="s">
        <v>29</v>
      </c>
      <c r="G17" s="11" t="s">
        <v>287</v>
      </c>
      <c r="I17" s="11" t="s">
        <v>288</v>
      </c>
      <c r="L17" s="207" t="s">
        <v>292</v>
      </c>
      <c r="N17" s="11" t="s">
        <v>1657</v>
      </c>
      <c r="V17" s="12" t="s">
        <v>108</v>
      </c>
      <c r="AL17" s="12" t="s">
        <v>1689</v>
      </c>
      <c r="AU17" s="188" t="s">
        <v>1095</v>
      </c>
      <c r="BB17" s="33"/>
      <c r="BC17" s="54"/>
      <c r="BD17" s="33"/>
      <c r="BJ17" s="66" t="s">
        <v>1121</v>
      </c>
      <c r="BN17" s="58" t="s">
        <v>646</v>
      </c>
    </row>
    <row r="18" spans="1:66" ht="15" x14ac:dyDescent="0.2">
      <c r="A18" s="27"/>
      <c r="B18" s="28"/>
      <c r="F18" s="56" t="s">
        <v>30</v>
      </c>
      <c r="G18" s="11" t="s">
        <v>290</v>
      </c>
      <c r="I18" s="11" t="s">
        <v>291</v>
      </c>
      <c r="L18" s="207" t="s">
        <v>294</v>
      </c>
      <c r="N18" s="11" t="s">
        <v>1658</v>
      </c>
      <c r="AL18" s="12" t="s">
        <v>108</v>
      </c>
      <c r="AU18" s="187" t="s">
        <v>1611</v>
      </c>
      <c r="BA18" s="777" t="s">
        <v>5</v>
      </c>
      <c r="BB18" s="210" t="s">
        <v>1613</v>
      </c>
      <c r="BC18" s="211">
        <v>5</v>
      </c>
      <c r="BD18" s="214" t="s">
        <v>1798</v>
      </c>
      <c r="BE18" s="214" t="s">
        <v>1799</v>
      </c>
      <c r="BF18" s="214" t="s">
        <v>1661</v>
      </c>
      <c r="BH18" s="33"/>
      <c r="BJ18" s="66" t="s">
        <v>1122</v>
      </c>
      <c r="BN18" s="58" t="s">
        <v>647</v>
      </c>
    </row>
    <row r="19" spans="1:66" ht="15" x14ac:dyDescent="0.25">
      <c r="A19" s="177" t="s">
        <v>1557</v>
      </c>
      <c r="B19" s="178" t="s">
        <v>312</v>
      </c>
      <c r="C19" s="19" t="s">
        <v>1316</v>
      </c>
      <c r="F19" s="56" t="s">
        <v>31</v>
      </c>
      <c r="G19" s="11" t="s">
        <v>293</v>
      </c>
      <c r="I19" s="12" t="s">
        <v>1690</v>
      </c>
      <c r="L19" s="11" t="s">
        <v>1691</v>
      </c>
      <c r="N19" s="11" t="s">
        <v>1659</v>
      </c>
      <c r="BA19" s="777"/>
      <c r="BB19" s="17" t="s">
        <v>1099</v>
      </c>
      <c r="BC19" s="211">
        <v>4</v>
      </c>
      <c r="BD19" s="212" t="s">
        <v>1800</v>
      </c>
      <c r="BE19" s="214" t="s">
        <v>1796</v>
      </c>
      <c r="BF19" s="214" t="s">
        <v>1662</v>
      </c>
      <c r="BJ19" s="66" t="s">
        <v>1123</v>
      </c>
      <c r="BN19" s="58" t="s">
        <v>651</v>
      </c>
    </row>
    <row r="20" spans="1:66" ht="24.75" thickBot="1" x14ac:dyDescent="0.25">
      <c r="A20" s="176" t="s">
        <v>45</v>
      </c>
      <c r="B20" s="179" t="s">
        <v>1578</v>
      </c>
      <c r="C20" s="181"/>
      <c r="F20" s="56" t="s">
        <v>310</v>
      </c>
      <c r="G20" s="11" t="s">
        <v>295</v>
      </c>
      <c r="I20" s="12" t="s">
        <v>108</v>
      </c>
      <c r="L20" s="207"/>
      <c r="N20" s="11" t="s">
        <v>1660</v>
      </c>
      <c r="AR20" s="12" t="s">
        <v>1489</v>
      </c>
      <c r="AS20" s="12" t="s">
        <v>1486</v>
      </c>
      <c r="AT20" s="12" t="s">
        <v>1487</v>
      </c>
      <c r="BA20" s="777"/>
      <c r="BB20" s="216" t="s">
        <v>1612</v>
      </c>
      <c r="BC20" s="211">
        <v>3</v>
      </c>
      <c r="BD20" s="212" t="s">
        <v>1801</v>
      </c>
      <c r="BE20" s="214" t="s">
        <v>1802</v>
      </c>
      <c r="BF20" s="214" t="s">
        <v>1663</v>
      </c>
      <c r="BJ20" s="66" t="s">
        <v>1124</v>
      </c>
      <c r="BN20" s="58" t="s">
        <v>652</v>
      </c>
    </row>
    <row r="21" spans="1:66" ht="36.75" thickBot="1" x14ac:dyDescent="0.25">
      <c r="A21" s="176" t="s">
        <v>1558</v>
      </c>
      <c r="B21" s="179" t="s">
        <v>1579</v>
      </c>
      <c r="C21" s="181" t="s">
        <v>1584</v>
      </c>
      <c r="F21" s="56" t="s">
        <v>32</v>
      </c>
      <c r="G21" s="11" t="s">
        <v>296</v>
      </c>
      <c r="L21" s="207"/>
      <c r="AR21" s="769" t="s">
        <v>1482</v>
      </c>
      <c r="AS21" s="84" t="s">
        <v>1706</v>
      </c>
      <c r="AT21" s="85">
        <v>15</v>
      </c>
      <c r="AV21" s="96" t="s">
        <v>1494</v>
      </c>
      <c r="AW21" s="12">
        <v>5</v>
      </c>
      <c r="BA21" s="777"/>
      <c r="BB21" s="17" t="s">
        <v>1095</v>
      </c>
      <c r="BC21" s="211">
        <v>2</v>
      </c>
      <c r="BD21" s="215" t="s">
        <v>1804</v>
      </c>
      <c r="BE21" s="212" t="s">
        <v>1800</v>
      </c>
      <c r="BF21" s="214" t="s">
        <v>1796</v>
      </c>
      <c r="BJ21" s="66" t="s">
        <v>1125</v>
      </c>
      <c r="BN21" s="58" t="s">
        <v>657</v>
      </c>
    </row>
    <row r="22" spans="1:66" ht="48.75" thickBot="1" x14ac:dyDescent="0.25">
      <c r="A22" s="176" t="s">
        <v>305</v>
      </c>
      <c r="B22" s="179" t="s">
        <v>1580</v>
      </c>
      <c r="C22" s="184" t="s">
        <v>1585</v>
      </c>
      <c r="F22" s="56" t="s">
        <v>33</v>
      </c>
      <c r="G22" s="11" t="s">
        <v>297</v>
      </c>
      <c r="AR22" s="771"/>
      <c r="AS22" s="84" t="s">
        <v>1707</v>
      </c>
      <c r="AT22" s="85">
        <v>0</v>
      </c>
      <c r="AV22" s="97" t="s">
        <v>1097</v>
      </c>
      <c r="AW22" s="12">
        <v>3</v>
      </c>
      <c r="BA22" s="777"/>
      <c r="BB22" s="216" t="s">
        <v>1611</v>
      </c>
      <c r="BC22" s="211">
        <v>1</v>
      </c>
      <c r="BD22" s="215" t="s">
        <v>1805</v>
      </c>
      <c r="BE22" s="212" t="s">
        <v>1803</v>
      </c>
      <c r="BF22" s="214" t="s">
        <v>1797</v>
      </c>
      <c r="BJ22" s="66" t="s">
        <v>1126</v>
      </c>
    </row>
    <row r="23" spans="1:66" ht="24.75" thickBot="1" x14ac:dyDescent="0.25">
      <c r="A23" s="176" t="s">
        <v>290</v>
      </c>
      <c r="B23" s="179" t="s">
        <v>1581</v>
      </c>
      <c r="C23" s="181" t="s">
        <v>1586</v>
      </c>
      <c r="F23" s="56" t="s">
        <v>34</v>
      </c>
      <c r="G23" s="11" t="s">
        <v>298</v>
      </c>
      <c r="AR23" s="778" t="s">
        <v>1704</v>
      </c>
      <c r="AS23" s="84" t="s">
        <v>1697</v>
      </c>
      <c r="AT23" s="86">
        <v>15</v>
      </c>
      <c r="AV23" s="98" t="s">
        <v>1495</v>
      </c>
      <c r="AW23" s="12">
        <v>1</v>
      </c>
      <c r="BB23" s="57"/>
      <c r="BC23" s="11"/>
      <c r="BD23" s="12">
        <v>5</v>
      </c>
      <c r="BE23" s="12">
        <v>10</v>
      </c>
      <c r="BF23" s="12">
        <v>20</v>
      </c>
      <c r="BJ23" s="66" t="s">
        <v>1127</v>
      </c>
    </row>
    <row r="24" spans="1:66" ht="24.75" thickBot="1" x14ac:dyDescent="0.25">
      <c r="A24" s="176" t="s">
        <v>1574</v>
      </c>
      <c r="B24" s="179" t="s">
        <v>1582</v>
      </c>
      <c r="C24" s="181" t="s">
        <v>1583</v>
      </c>
      <c r="F24" s="56" t="s">
        <v>35</v>
      </c>
      <c r="G24" s="11" t="s">
        <v>299</v>
      </c>
      <c r="AR24" s="779"/>
      <c r="AS24" s="84" t="s">
        <v>1698</v>
      </c>
      <c r="AT24" s="85">
        <v>10</v>
      </c>
      <c r="BB24" s="33"/>
      <c r="BC24" s="11"/>
      <c r="BD24" s="33" t="s">
        <v>1098</v>
      </c>
      <c r="BE24" s="51" t="s">
        <v>1505</v>
      </c>
      <c r="BF24" s="52" t="s">
        <v>1506</v>
      </c>
      <c r="BJ24" s="66" t="s">
        <v>1128</v>
      </c>
    </row>
    <row r="25" spans="1:66" ht="36.75" thickBot="1" x14ac:dyDescent="0.25">
      <c r="A25" s="176" t="s">
        <v>1559</v>
      </c>
      <c r="B25" s="179" t="s">
        <v>1587</v>
      </c>
      <c r="C25" s="181" t="s">
        <v>1588</v>
      </c>
      <c r="F25" s="56" t="s">
        <v>36</v>
      </c>
      <c r="G25" s="11" t="s">
        <v>300</v>
      </c>
      <c r="AR25" s="779"/>
      <c r="AS25" s="84" t="s">
        <v>1699</v>
      </c>
      <c r="AT25" s="86">
        <v>0</v>
      </c>
      <c r="BB25" s="57"/>
      <c r="BC25" s="11"/>
      <c r="BJ25" s="66" t="s">
        <v>1129</v>
      </c>
    </row>
    <row r="26" spans="1:66" ht="60.75" thickBot="1" x14ac:dyDescent="0.25">
      <c r="A26" s="176" t="s">
        <v>1589</v>
      </c>
      <c r="B26" s="179" t="s">
        <v>1590</v>
      </c>
      <c r="C26" s="181" t="s">
        <v>1591</v>
      </c>
      <c r="F26" s="56" t="s">
        <v>37</v>
      </c>
      <c r="G26" s="11" t="s">
        <v>301</v>
      </c>
      <c r="AR26" s="780"/>
      <c r="AS26" s="84"/>
      <c r="AT26" s="85"/>
      <c r="BB26" s="33"/>
      <c r="BC26" s="11"/>
      <c r="BD26" s="214">
        <v>26</v>
      </c>
      <c r="BE26" s="214">
        <v>31</v>
      </c>
      <c r="BF26" s="214">
        <v>36</v>
      </c>
      <c r="BJ26" s="65" t="s">
        <v>1130</v>
      </c>
    </row>
    <row r="27" spans="1:66" ht="60.75" thickBot="1" x14ac:dyDescent="0.25">
      <c r="A27" s="176" t="s">
        <v>302</v>
      </c>
      <c r="B27" s="179" t="s">
        <v>1593</v>
      </c>
      <c r="C27" s="181" t="s">
        <v>1592</v>
      </c>
      <c r="F27" s="56" t="s">
        <v>38</v>
      </c>
      <c r="G27" s="11" t="s">
        <v>302</v>
      </c>
      <c r="AR27" s="769" t="s">
        <v>1700</v>
      </c>
      <c r="AS27" s="84" t="s">
        <v>1701</v>
      </c>
      <c r="AT27" s="85">
        <v>15</v>
      </c>
      <c r="BB27" s="33"/>
      <c r="BC27" s="11"/>
      <c r="BD27" s="212">
        <v>27</v>
      </c>
      <c r="BE27" s="214">
        <v>32</v>
      </c>
      <c r="BF27" s="214">
        <v>37</v>
      </c>
      <c r="BJ27" s="66" t="s">
        <v>1131</v>
      </c>
    </row>
    <row r="28" spans="1:66" ht="48.75" thickBot="1" x14ac:dyDescent="0.25">
      <c r="A28" s="176" t="s">
        <v>1560</v>
      </c>
      <c r="B28" s="179" t="s">
        <v>1594</v>
      </c>
      <c r="C28" s="181" t="s">
        <v>1595</v>
      </c>
      <c r="F28" s="56" t="s">
        <v>311</v>
      </c>
      <c r="G28" s="11" t="s">
        <v>303</v>
      </c>
      <c r="AR28" s="771"/>
      <c r="AS28" s="84" t="s">
        <v>1702</v>
      </c>
      <c r="AT28" s="86">
        <v>5</v>
      </c>
      <c r="BB28" s="57"/>
      <c r="BC28" s="11"/>
      <c r="BD28" s="212">
        <v>28</v>
      </c>
      <c r="BE28" s="214">
        <v>33</v>
      </c>
      <c r="BF28" s="214">
        <v>38</v>
      </c>
      <c r="BJ28" s="66" t="s">
        <v>1132</v>
      </c>
    </row>
    <row r="29" spans="1:66" ht="24.75" thickBot="1" x14ac:dyDescent="0.25">
      <c r="A29" s="176" t="s">
        <v>1561</v>
      </c>
      <c r="B29" s="179" t="s">
        <v>1596</v>
      </c>
      <c r="C29" s="181" t="s">
        <v>1597</v>
      </c>
      <c r="F29" s="56" t="s">
        <v>39</v>
      </c>
      <c r="G29" s="11" t="s">
        <v>304</v>
      </c>
      <c r="AR29" s="771"/>
      <c r="AS29" s="84" t="s">
        <v>1703</v>
      </c>
      <c r="AT29" s="85">
        <v>0</v>
      </c>
      <c r="BB29" s="33"/>
      <c r="BC29" s="11"/>
      <c r="BD29" s="215">
        <v>29</v>
      </c>
      <c r="BE29" s="212">
        <v>34</v>
      </c>
      <c r="BF29" s="214">
        <v>39</v>
      </c>
      <c r="BJ29" s="66" t="s">
        <v>1133</v>
      </c>
    </row>
    <row r="30" spans="1:66" ht="15.75" thickBot="1" x14ac:dyDescent="0.25">
      <c r="A30" s="176" t="s">
        <v>1562</v>
      </c>
      <c r="B30" s="179"/>
      <c r="C30" s="181"/>
      <c r="F30" s="56" t="s">
        <v>40</v>
      </c>
      <c r="G30" s="11" t="s">
        <v>305</v>
      </c>
      <c r="AR30" s="770"/>
      <c r="AS30" s="84"/>
      <c r="AT30" s="86"/>
      <c r="AV30" s="53" t="s">
        <v>1480</v>
      </c>
      <c r="AW30" s="12" t="s">
        <v>1753</v>
      </c>
      <c r="AY30" s="53" t="s">
        <v>1806</v>
      </c>
      <c r="BB30" s="57"/>
      <c r="BC30" s="11"/>
      <c r="BD30" s="215">
        <v>30</v>
      </c>
      <c r="BE30" s="212">
        <v>35</v>
      </c>
      <c r="BF30" s="214">
        <v>40</v>
      </c>
      <c r="BJ30" s="66" t="s">
        <v>1134</v>
      </c>
    </row>
    <row r="31" spans="1:66" ht="36.75" thickBot="1" x14ac:dyDescent="0.25">
      <c r="A31" s="176" t="s">
        <v>1563</v>
      </c>
      <c r="B31" s="179" t="s">
        <v>1598</v>
      </c>
      <c r="C31" s="181" t="s">
        <v>1599</v>
      </c>
      <c r="F31" s="56" t="s">
        <v>41</v>
      </c>
      <c r="G31" s="11" t="s">
        <v>306</v>
      </c>
      <c r="AR31" s="769" t="s">
        <v>1483</v>
      </c>
      <c r="AS31" s="84" t="s">
        <v>1513</v>
      </c>
      <c r="AT31" s="85">
        <v>5</v>
      </c>
      <c r="AV31" s="57" t="s">
        <v>1508</v>
      </c>
      <c r="AW31" s="12" t="s">
        <v>1697</v>
      </c>
      <c r="AY31" s="290" t="s">
        <v>1509</v>
      </c>
      <c r="BB31" s="33"/>
      <c r="BC31" s="11"/>
      <c r="BJ31" s="66" t="s">
        <v>1135</v>
      </c>
    </row>
    <row r="32" spans="1:66" ht="15.75" thickBot="1" x14ac:dyDescent="0.25">
      <c r="A32" s="176" t="s">
        <v>1564</v>
      </c>
      <c r="B32" s="179"/>
      <c r="C32" s="181"/>
      <c r="F32" s="56" t="s">
        <v>42</v>
      </c>
      <c r="G32" s="11" t="s">
        <v>307</v>
      </c>
      <c r="AR32" s="770"/>
      <c r="AS32" s="84" t="s">
        <v>1484</v>
      </c>
      <c r="AT32" s="86">
        <v>1</v>
      </c>
      <c r="AV32" s="290" t="s">
        <v>1509</v>
      </c>
      <c r="AW32" s="12" t="s">
        <v>1698</v>
      </c>
      <c r="AY32" s="290" t="s">
        <v>1510</v>
      </c>
      <c r="BB32" s="33"/>
      <c r="BC32" s="11"/>
      <c r="BD32" s="33"/>
      <c r="BE32" s="33"/>
      <c r="BF32" s="33"/>
      <c r="BG32" s="33"/>
      <c r="BH32" s="33"/>
      <c r="BJ32" s="66" t="s">
        <v>1136</v>
      </c>
    </row>
    <row r="33" spans="1:62" ht="15.75" thickBot="1" x14ac:dyDescent="0.25">
      <c r="A33" s="176" t="s">
        <v>1565</v>
      </c>
      <c r="B33" s="179"/>
      <c r="C33" s="181"/>
      <c r="F33" s="56" t="s">
        <v>43</v>
      </c>
      <c r="G33" s="11" t="s">
        <v>308</v>
      </c>
      <c r="AR33" s="769" t="s">
        <v>1485</v>
      </c>
      <c r="AS33" s="84" t="s">
        <v>1555</v>
      </c>
      <c r="AT33" s="85">
        <v>5</v>
      </c>
      <c r="AV33" s="290" t="s">
        <v>1510</v>
      </c>
      <c r="AW33" s="12" t="s">
        <v>1758</v>
      </c>
      <c r="AY33" s="290" t="s">
        <v>1809</v>
      </c>
      <c r="BB33" s="57"/>
      <c r="BC33" s="11"/>
      <c r="BD33" s="33"/>
      <c r="BE33" s="33"/>
      <c r="BF33" s="33"/>
      <c r="BG33" s="33"/>
      <c r="BH33" s="33"/>
      <c r="BJ33" s="66" t="s">
        <v>1137</v>
      </c>
    </row>
    <row r="34" spans="1:62" ht="15.75" thickBot="1" x14ac:dyDescent="0.25">
      <c r="A34" s="176" t="s">
        <v>1566</v>
      </c>
      <c r="B34" s="179"/>
      <c r="C34" s="181"/>
      <c r="F34" s="56" t="s">
        <v>44</v>
      </c>
      <c r="G34" s="11"/>
      <c r="AR34" s="771"/>
      <c r="AS34" s="84" t="s">
        <v>1556</v>
      </c>
      <c r="AT34" s="85">
        <v>1</v>
      </c>
      <c r="AV34" s="290" t="s">
        <v>1511</v>
      </c>
      <c r="AY34" s="290" t="s">
        <v>1511</v>
      </c>
      <c r="BB34" s="33"/>
      <c r="BC34" s="11"/>
      <c r="BD34" s="33"/>
      <c r="BE34" s="33"/>
      <c r="BF34" s="33"/>
      <c r="BG34" s="33"/>
      <c r="BH34" s="33"/>
      <c r="BJ34" s="66" t="s">
        <v>1138</v>
      </c>
    </row>
    <row r="35" spans="1:62" ht="15.75" thickBot="1" x14ac:dyDescent="0.25">
      <c r="A35" s="176" t="s">
        <v>278</v>
      </c>
      <c r="B35" s="179"/>
      <c r="C35" s="181"/>
      <c r="F35" s="53" t="s">
        <v>1315</v>
      </c>
      <c r="G35" s="11"/>
      <c r="AR35" s="770"/>
      <c r="AV35" s="290" t="s">
        <v>1751</v>
      </c>
      <c r="AW35" s="12" t="s">
        <v>1764</v>
      </c>
      <c r="AY35" s="290" t="s">
        <v>1751</v>
      </c>
      <c r="BB35" s="57"/>
      <c r="BC35" s="11"/>
      <c r="BD35" s="33"/>
      <c r="BE35" s="33"/>
      <c r="BF35" s="33"/>
      <c r="BG35" s="33"/>
      <c r="BH35" s="33"/>
      <c r="BJ35" s="66" t="s">
        <v>1139</v>
      </c>
    </row>
    <row r="36" spans="1:62" ht="38.25" x14ac:dyDescent="0.25">
      <c r="A36" s="186" t="s">
        <v>272</v>
      </c>
      <c r="B36" s="185" t="s">
        <v>1600</v>
      </c>
      <c r="C36" s="181" t="s">
        <v>1601</v>
      </c>
      <c r="G36" s="13"/>
      <c r="AV36" s="57" t="s">
        <v>1774</v>
      </c>
      <c r="AW36" s="12" t="s">
        <v>1765</v>
      </c>
      <c r="AY36" s="57" t="s">
        <v>1774</v>
      </c>
      <c r="BB36" s="33"/>
      <c r="BC36" s="11"/>
      <c r="BD36" s="33"/>
      <c r="BE36" s="33"/>
      <c r="BF36" s="33"/>
      <c r="BG36" s="33"/>
      <c r="BH36" s="33"/>
      <c r="BJ36" s="66" t="s">
        <v>1140</v>
      </c>
    </row>
    <row r="37" spans="1:62" ht="15.75" thickBot="1" x14ac:dyDescent="0.25">
      <c r="A37" s="176" t="s">
        <v>1567</v>
      </c>
      <c r="B37" s="180"/>
      <c r="C37" s="181"/>
      <c r="AR37" s="12" t="s">
        <v>1490</v>
      </c>
      <c r="AS37" s="12" t="s">
        <v>1486</v>
      </c>
      <c r="AT37" s="12" t="s">
        <v>1487</v>
      </c>
      <c r="AV37" s="290" t="s">
        <v>1673</v>
      </c>
      <c r="AX37" s="53" t="s">
        <v>1701</v>
      </c>
      <c r="AY37" s="290" t="s">
        <v>1673</v>
      </c>
      <c r="BD37" s="33"/>
      <c r="BE37" s="33"/>
      <c r="BF37" s="33"/>
      <c r="BG37" s="33"/>
      <c r="BH37" s="33"/>
      <c r="BJ37" s="66" t="s">
        <v>1141</v>
      </c>
    </row>
    <row r="38" spans="1:62" ht="15.75" thickBot="1" x14ac:dyDescent="0.25">
      <c r="A38" s="176" t="s">
        <v>296</v>
      </c>
      <c r="B38" s="180"/>
      <c r="C38" s="181"/>
      <c r="AR38" s="772" t="s">
        <v>1491</v>
      </c>
      <c r="AS38" s="84" t="s">
        <v>1708</v>
      </c>
      <c r="AT38" s="86" t="s">
        <v>1494</v>
      </c>
      <c r="AU38" s="12">
        <v>5</v>
      </c>
      <c r="AV38" s="290" t="s">
        <v>1752</v>
      </c>
      <c r="AW38" s="12" t="s">
        <v>1769</v>
      </c>
      <c r="AX38" s="53" t="s">
        <v>1702</v>
      </c>
      <c r="AY38" s="290" t="s">
        <v>1752</v>
      </c>
      <c r="BD38" s="33"/>
      <c r="BE38" s="33"/>
      <c r="BF38" s="33"/>
      <c r="BG38" s="33"/>
      <c r="BH38" s="33"/>
      <c r="BJ38" s="66" t="s">
        <v>1142</v>
      </c>
    </row>
    <row r="39" spans="1:62" ht="26.25" thickBot="1" x14ac:dyDescent="0.25">
      <c r="A39" s="186" t="s">
        <v>1603</v>
      </c>
      <c r="B39" s="180" t="s">
        <v>1602</v>
      </c>
      <c r="C39" s="181" t="s">
        <v>1604</v>
      </c>
      <c r="I39" s="10"/>
      <c r="AR39" s="773"/>
      <c r="AS39" s="84" t="s">
        <v>1709</v>
      </c>
      <c r="AT39" s="85" t="s">
        <v>1097</v>
      </c>
      <c r="AU39" s="12">
        <v>3</v>
      </c>
      <c r="AV39" s="290" t="s">
        <v>1512</v>
      </c>
      <c r="AW39" s="12" t="s">
        <v>1770</v>
      </c>
      <c r="AX39" s="53" t="s">
        <v>1772</v>
      </c>
      <c r="AY39" s="290" t="s">
        <v>1512</v>
      </c>
      <c r="BJ39" s="66" t="s">
        <v>1143</v>
      </c>
    </row>
    <row r="40" spans="1:62" ht="16.5" thickBot="1" x14ac:dyDescent="0.25">
      <c r="A40" s="176" t="s">
        <v>1568</v>
      </c>
      <c r="B40" s="180"/>
      <c r="C40" s="181"/>
      <c r="AR40" s="774"/>
      <c r="AS40" s="84" t="s">
        <v>1710</v>
      </c>
      <c r="AT40" s="86" t="s">
        <v>1495</v>
      </c>
      <c r="AU40" s="12">
        <v>1</v>
      </c>
      <c r="AV40" s="290"/>
      <c r="AY40" s="290"/>
      <c r="BJ40" s="65" t="s">
        <v>1144</v>
      </c>
    </row>
    <row r="41" spans="1:62" ht="15" x14ac:dyDescent="0.2">
      <c r="A41" s="176" t="s">
        <v>1569</v>
      </c>
      <c r="B41" s="180"/>
      <c r="C41" s="181"/>
      <c r="BJ41" s="66" t="s">
        <v>1145</v>
      </c>
    </row>
    <row r="42" spans="1:62" ht="51.75" thickBot="1" x14ac:dyDescent="0.25">
      <c r="A42" s="176" t="s">
        <v>210</v>
      </c>
      <c r="B42" s="185" t="s">
        <v>1605</v>
      </c>
      <c r="C42" s="181" t="s">
        <v>1606</v>
      </c>
      <c r="AR42" s="12" t="s">
        <v>1492</v>
      </c>
      <c r="AS42" s="12" t="s">
        <v>1486</v>
      </c>
      <c r="AT42" s="12" t="s">
        <v>1487</v>
      </c>
      <c r="BJ42" s="66" t="s">
        <v>1146</v>
      </c>
    </row>
    <row r="43" spans="1:62" ht="15.75" thickBot="1" x14ac:dyDescent="0.25">
      <c r="A43" s="176" t="s">
        <v>1570</v>
      </c>
      <c r="B43" s="180"/>
      <c r="C43" s="181"/>
      <c r="AR43" s="772" t="s">
        <v>1493</v>
      </c>
      <c r="AS43" s="84" t="s">
        <v>1639</v>
      </c>
      <c r="AT43" s="86" t="s">
        <v>1666</v>
      </c>
      <c r="AU43" s="12">
        <v>5</v>
      </c>
      <c r="BJ43" s="66" t="s">
        <v>1147</v>
      </c>
    </row>
    <row r="44" spans="1:62" ht="15.75" thickBot="1" x14ac:dyDescent="0.25">
      <c r="A44" s="176" t="s">
        <v>297</v>
      </c>
      <c r="B44" s="180"/>
      <c r="C44" s="181"/>
      <c r="AR44" s="773"/>
      <c r="AS44" s="84" t="s">
        <v>1638</v>
      </c>
      <c r="AT44" s="85" t="s">
        <v>1667</v>
      </c>
      <c r="AU44" s="12">
        <v>3</v>
      </c>
      <c r="BJ44" s="66" t="s">
        <v>1148</v>
      </c>
    </row>
    <row r="45" spans="1:62" ht="51.75" thickBot="1" x14ac:dyDescent="0.25">
      <c r="A45" s="176" t="s">
        <v>1571</v>
      </c>
      <c r="B45" s="185" t="s">
        <v>1607</v>
      </c>
      <c r="C45" s="184" t="s">
        <v>1608</v>
      </c>
      <c r="AR45" s="774"/>
      <c r="AS45" s="84" t="s">
        <v>1637</v>
      </c>
      <c r="AT45" s="86" t="s">
        <v>1668</v>
      </c>
      <c r="AU45" s="12">
        <v>1</v>
      </c>
      <c r="BJ45" s="66" t="s">
        <v>1149</v>
      </c>
    </row>
    <row r="46" spans="1:62" ht="51.75" thickBot="1" x14ac:dyDescent="0.3">
      <c r="A46" s="176" t="s">
        <v>239</v>
      </c>
      <c r="B46" s="185" t="s">
        <v>1609</v>
      </c>
      <c r="C46" s="181" t="s">
        <v>1610</v>
      </c>
      <c r="AT46" s="89" t="s">
        <v>1498</v>
      </c>
      <c r="AU46"/>
      <c r="BJ46" s="66" t="s">
        <v>1150</v>
      </c>
    </row>
    <row r="47" spans="1:62" ht="15.75" thickBot="1" x14ac:dyDescent="0.3">
      <c r="A47" s="176" t="s">
        <v>300</v>
      </c>
      <c r="B47" s="180"/>
      <c r="C47" s="181"/>
      <c r="AR47" s="88" t="s">
        <v>1497</v>
      </c>
      <c r="AS47" s="92"/>
      <c r="AT47" s="93"/>
      <c r="AU47"/>
      <c r="AV47" s="90"/>
      <c r="BJ47" s="66" t="s">
        <v>1151</v>
      </c>
    </row>
    <row r="48" spans="1:62" ht="15.75" thickBot="1" x14ac:dyDescent="0.3">
      <c r="A48" s="176"/>
      <c r="B48" s="180"/>
      <c r="C48" s="181"/>
      <c r="AR48" s="221" t="s">
        <v>1669</v>
      </c>
      <c r="AS48" s="221" t="s">
        <v>1670</v>
      </c>
      <c r="AT48" s="222" t="s">
        <v>1671</v>
      </c>
      <c r="AU48"/>
      <c r="AV48" s="220"/>
      <c r="BJ48" s="66"/>
    </row>
    <row r="49" spans="1:62" ht="15.75" thickBot="1" x14ac:dyDescent="0.3">
      <c r="A49" s="176" t="s">
        <v>1572</v>
      </c>
      <c r="B49" s="180"/>
      <c r="C49" s="181"/>
      <c r="AR49" s="87" t="str">
        <f>$AV$21</f>
        <v>FUERTE</v>
      </c>
      <c r="AS49" s="94" t="str">
        <f>AT38</f>
        <v>FUERTE</v>
      </c>
      <c r="AT49" s="91">
        <v>100</v>
      </c>
      <c r="AU49"/>
      <c r="AV49" s="87"/>
      <c r="BJ49" s="66" t="s">
        <v>1152</v>
      </c>
    </row>
    <row r="50" spans="1:62" ht="15.75" thickBot="1" x14ac:dyDescent="0.3">
      <c r="A50" s="176" t="s">
        <v>1573</v>
      </c>
      <c r="B50" s="180"/>
      <c r="C50" s="181"/>
      <c r="AR50" s="87" t="str">
        <f t="shared" ref="AR50" si="0">$AV$21</f>
        <v>FUERTE</v>
      </c>
      <c r="AS50" s="94" t="str">
        <f>AT39</f>
        <v>MODERADO</v>
      </c>
      <c r="AT50" s="91">
        <v>50</v>
      </c>
      <c r="AU50"/>
      <c r="AV50" s="87"/>
      <c r="BJ50" s="66" t="s">
        <v>1153</v>
      </c>
    </row>
    <row r="51" spans="1:62" ht="15.75" thickBot="1" x14ac:dyDescent="0.3">
      <c r="AR51" s="87" t="s">
        <v>1494</v>
      </c>
      <c r="AS51" s="94" t="s">
        <v>1712</v>
      </c>
      <c r="AT51" s="91">
        <v>0</v>
      </c>
      <c r="AU51"/>
      <c r="AV51" s="87"/>
      <c r="BJ51" s="66" t="s">
        <v>1154</v>
      </c>
    </row>
    <row r="52" spans="1:62" ht="15.75" thickBot="1" x14ac:dyDescent="0.3">
      <c r="A52" s="191" t="s">
        <v>1623</v>
      </c>
      <c r="AR52" s="87" t="s">
        <v>1097</v>
      </c>
      <c r="AS52" s="94" t="s">
        <v>1494</v>
      </c>
      <c r="AT52" s="91">
        <v>50</v>
      </c>
      <c r="AU52"/>
      <c r="AV52" s="87"/>
      <c r="BJ52" s="66" t="s">
        <v>1155</v>
      </c>
    </row>
    <row r="53" spans="1:62" ht="15.75" thickBot="1" x14ac:dyDescent="0.3">
      <c r="A53" s="12" t="s">
        <v>1617</v>
      </c>
      <c r="AR53" s="87" t="s">
        <v>1097</v>
      </c>
      <c r="AS53" s="94" t="s">
        <v>1097</v>
      </c>
      <c r="AT53" s="91">
        <v>50</v>
      </c>
      <c r="AU53"/>
      <c r="AV53" s="87"/>
      <c r="BJ53" s="66" t="s">
        <v>1156</v>
      </c>
    </row>
    <row r="54" spans="1:62" ht="15.75" thickBot="1" x14ac:dyDescent="0.3">
      <c r="A54" s="12" t="s">
        <v>1618</v>
      </c>
      <c r="AR54" s="87" t="s">
        <v>1097</v>
      </c>
      <c r="AS54" s="94" t="s">
        <v>1712</v>
      </c>
      <c r="AT54" s="91">
        <v>0</v>
      </c>
      <c r="AU54"/>
      <c r="AV54" s="87"/>
      <c r="BJ54" s="66" t="s">
        <v>1157</v>
      </c>
    </row>
    <row r="55" spans="1:62" ht="15.75" thickBot="1" x14ac:dyDescent="0.3">
      <c r="A55" s="12" t="s">
        <v>1619</v>
      </c>
      <c r="AR55" s="87" t="s">
        <v>1712</v>
      </c>
      <c r="AS55" s="94" t="s">
        <v>1494</v>
      </c>
      <c r="AT55" s="91">
        <v>0</v>
      </c>
      <c r="AU55"/>
      <c r="AV55" s="87"/>
      <c r="BJ55" s="66" t="s">
        <v>1158</v>
      </c>
    </row>
    <row r="56" spans="1:62" ht="15.75" thickBot="1" x14ac:dyDescent="0.3">
      <c r="A56" s="12" t="s">
        <v>1620</v>
      </c>
      <c r="AR56" s="87" t="s">
        <v>1712</v>
      </c>
      <c r="AS56" s="94" t="s">
        <v>1097</v>
      </c>
      <c r="AT56" s="91">
        <v>0</v>
      </c>
      <c r="AU56"/>
      <c r="AV56" s="87"/>
      <c r="BJ56" s="66" t="s">
        <v>1159</v>
      </c>
    </row>
    <row r="57" spans="1:62" ht="27" thickBot="1" x14ac:dyDescent="0.3">
      <c r="A57" s="190" t="s">
        <v>1621</v>
      </c>
      <c r="AR57" s="95" t="s">
        <v>1712</v>
      </c>
      <c r="AS57" s="94" t="s">
        <v>1712</v>
      </c>
      <c r="AT57" s="91">
        <v>0</v>
      </c>
      <c r="AU57"/>
      <c r="AV57" s="87"/>
      <c r="BJ57" s="66" t="s">
        <v>1160</v>
      </c>
    </row>
    <row r="58" spans="1:62" ht="15.75" thickBot="1" x14ac:dyDescent="0.3">
      <c r="A58" s="12" t="s">
        <v>1622</v>
      </c>
      <c r="AR58" s="95"/>
      <c r="AS58" s="94"/>
      <c r="AT58" s="91"/>
      <c r="AU58"/>
      <c r="AV58" s="87"/>
      <c r="BJ58" s="66" t="s">
        <v>1161</v>
      </c>
    </row>
    <row r="59" spans="1:62" ht="15.75" thickBot="1" x14ac:dyDescent="0.3">
      <c r="AR59" s="95"/>
      <c r="AS59" s="94"/>
      <c r="AT59" s="91"/>
      <c r="AU59"/>
      <c r="AV59" s="87"/>
      <c r="BJ59" s="66" t="s">
        <v>1162</v>
      </c>
    </row>
    <row r="60" spans="1:62" ht="16.5" thickBot="1" x14ac:dyDescent="0.3">
      <c r="A60" s="191" t="s">
        <v>1624</v>
      </c>
      <c r="AR60" s="95"/>
      <c r="AS60" s="94"/>
      <c r="AT60" s="91"/>
      <c r="AU60"/>
      <c r="AV60" s="87"/>
      <c r="BJ60" s="65" t="s">
        <v>1163</v>
      </c>
    </row>
    <row r="61" spans="1:62" ht="15.75" thickBot="1" x14ac:dyDescent="0.3">
      <c r="A61" s="12" t="s">
        <v>1625</v>
      </c>
      <c r="AR61" s="95"/>
      <c r="AS61" s="94"/>
      <c r="AT61" s="91"/>
      <c r="AU61"/>
      <c r="AV61" s="87"/>
      <c r="BJ61" s="66" t="s">
        <v>1164</v>
      </c>
    </row>
    <row r="62" spans="1:62" ht="15.75" thickBot="1" x14ac:dyDescent="0.3">
      <c r="A62" s="12" t="s">
        <v>1626</v>
      </c>
      <c r="AR62" s="95"/>
      <c r="AS62" s="94"/>
      <c r="AT62" s="91"/>
      <c r="AU62"/>
      <c r="AV62" s="87"/>
      <c r="BJ62" s="66" t="s">
        <v>1165</v>
      </c>
    </row>
    <row r="63" spans="1:62" ht="15.75" thickBot="1" x14ac:dyDescent="0.3">
      <c r="A63" s="12" t="s">
        <v>1627</v>
      </c>
      <c r="AR63" s="95"/>
      <c r="AS63" s="94"/>
      <c r="AT63" s="91"/>
      <c r="AU63"/>
      <c r="AV63" s="87"/>
      <c r="BJ63" s="66" t="s">
        <v>1166</v>
      </c>
    </row>
    <row r="64" spans="1:62" ht="16.5" thickBot="1" x14ac:dyDescent="0.3">
      <c r="A64" s="12" t="s">
        <v>1628</v>
      </c>
      <c r="AR64" s="95"/>
      <c r="AS64" s="94"/>
      <c r="AT64" s="91"/>
      <c r="AU64"/>
      <c r="AV64" s="87"/>
      <c r="BJ64" s="65" t="s">
        <v>1167</v>
      </c>
    </row>
    <row r="65" spans="1:62" ht="27" thickBot="1" x14ac:dyDescent="0.3">
      <c r="A65" s="190" t="s">
        <v>1629</v>
      </c>
      <c r="AR65" s="87"/>
      <c r="AS65" s="94"/>
      <c r="AT65" s="91"/>
      <c r="AU65"/>
      <c r="AV65" s="87"/>
      <c r="BJ65" s="66" t="s">
        <v>1168</v>
      </c>
    </row>
    <row r="66" spans="1:62" ht="39.75" thickBot="1" x14ac:dyDescent="0.3">
      <c r="A66" s="190" t="s">
        <v>1630</v>
      </c>
      <c r="AR66" s="87"/>
      <c r="AS66" s="94"/>
      <c r="AT66" s="91"/>
      <c r="AU66"/>
      <c r="AV66" s="87"/>
      <c r="BJ66" s="66" t="s">
        <v>1169</v>
      </c>
    </row>
    <row r="67" spans="1:62" ht="15.75" thickBot="1" x14ac:dyDescent="0.3">
      <c r="AR67" s="87"/>
      <c r="AS67" s="94"/>
      <c r="AT67" s="91"/>
      <c r="AU67"/>
      <c r="AV67" s="87"/>
      <c r="BJ67" s="66" t="s">
        <v>1170</v>
      </c>
    </row>
    <row r="68" spans="1:62" ht="15.75" thickBot="1" x14ac:dyDescent="0.3">
      <c r="A68" s="191" t="s">
        <v>1749</v>
      </c>
      <c r="AR68" s="87"/>
      <c r="AS68" s="94"/>
      <c r="AT68" s="91"/>
      <c r="AU68"/>
      <c r="AV68" s="87"/>
      <c r="BJ68" s="66" t="s">
        <v>1171</v>
      </c>
    </row>
    <row r="69" spans="1:62" ht="15.75" thickBot="1" x14ac:dyDescent="0.3">
      <c r="A69" s="12" t="s">
        <v>1647</v>
      </c>
      <c r="AR69" s="87"/>
      <c r="AS69" s="94"/>
      <c r="AT69" s="91"/>
      <c r="AU69"/>
      <c r="AV69" s="87"/>
      <c r="BJ69" s="66" t="s">
        <v>1172</v>
      </c>
    </row>
    <row r="70" spans="1:62" ht="15.75" thickBot="1" x14ac:dyDescent="0.3">
      <c r="A70" s="12" t="s">
        <v>1646</v>
      </c>
      <c r="AR70" s="87"/>
      <c r="AS70" s="94"/>
      <c r="AT70" s="91"/>
      <c r="AU70"/>
      <c r="AV70" s="87"/>
      <c r="BJ70" s="66" t="s">
        <v>1173</v>
      </c>
    </row>
    <row r="71" spans="1:62" ht="15.75" thickBot="1" x14ac:dyDescent="0.3">
      <c r="A71" s="12" t="s">
        <v>1648</v>
      </c>
      <c r="AR71" s="87"/>
      <c r="AS71" s="94"/>
      <c r="AT71" s="91"/>
      <c r="AU71"/>
      <c r="AV71" s="87"/>
      <c r="BJ71" s="66" t="s">
        <v>1174</v>
      </c>
    </row>
    <row r="72" spans="1:62" ht="15.75" thickBot="1" x14ac:dyDescent="0.3">
      <c r="A72" s="12" t="s">
        <v>1649</v>
      </c>
      <c r="AR72" s="87"/>
      <c r="AS72" s="94"/>
      <c r="AT72" s="91"/>
      <c r="AU72"/>
      <c r="AV72" s="87"/>
      <c r="BJ72" s="66" t="s">
        <v>1175</v>
      </c>
    </row>
    <row r="73" spans="1:62" ht="15.75" thickBot="1" x14ac:dyDescent="0.3">
      <c r="A73" s="12" t="s">
        <v>1650</v>
      </c>
      <c r="G73" s="14"/>
      <c r="AR73" s="87"/>
      <c r="AS73" s="94"/>
      <c r="AT73" s="91"/>
      <c r="AU73"/>
      <c r="AV73" s="87"/>
      <c r="BJ73" s="66" t="s">
        <v>1176</v>
      </c>
    </row>
    <row r="74" spans="1:62" ht="15.75" thickBot="1" x14ac:dyDescent="0.3">
      <c r="A74" s="12" t="s">
        <v>1651</v>
      </c>
      <c r="AU74"/>
      <c r="AV74" s="87"/>
      <c r="BJ74" s="66" t="s">
        <v>1177</v>
      </c>
    </row>
    <row r="75" spans="1:62" ht="24" x14ac:dyDescent="0.25">
      <c r="A75" s="12" t="s">
        <v>1652</v>
      </c>
      <c r="AR75" s="101" t="s">
        <v>1310</v>
      </c>
      <c r="AS75" s="101" t="s">
        <v>1311</v>
      </c>
      <c r="AU75"/>
      <c r="AV75" s="87"/>
      <c r="BJ75" s="66" t="s">
        <v>1178</v>
      </c>
    </row>
    <row r="76" spans="1:62" ht="15" x14ac:dyDescent="0.2">
      <c r="N76" s="19"/>
      <c r="AR76" s="102" t="s">
        <v>1714</v>
      </c>
      <c r="AS76" s="102" t="s">
        <v>1714</v>
      </c>
      <c r="BJ76" s="66" t="s">
        <v>1179</v>
      </c>
    </row>
    <row r="77" spans="1:62" ht="18.75" customHeight="1" x14ac:dyDescent="0.3">
      <c r="G77" s="15"/>
      <c r="H77" s="15"/>
      <c r="N77" s="19"/>
      <c r="AR77" s="12" t="s">
        <v>1715</v>
      </c>
      <c r="AS77" s="102" t="s">
        <v>1716</v>
      </c>
      <c r="BJ77" s="66" t="s">
        <v>1180</v>
      </c>
    </row>
    <row r="78" spans="1:62" ht="15.75" thickBot="1" x14ac:dyDescent="0.3">
      <c r="G78" s="16"/>
      <c r="H78" s="17"/>
      <c r="I78" s="18"/>
      <c r="J78" s="18"/>
      <c r="K78" s="18"/>
      <c r="L78" s="19"/>
      <c r="M78" s="19"/>
      <c r="N78" s="19"/>
      <c r="O78" s="18"/>
      <c r="P78" s="20"/>
      <c r="AS78" s="12" t="s">
        <v>1715</v>
      </c>
      <c r="BJ78" s="66" t="s">
        <v>1181</v>
      </c>
    </row>
    <row r="79" spans="1:62" ht="48.75" thickBot="1" x14ac:dyDescent="0.3">
      <c r="G79" s="21"/>
      <c r="H79" s="17"/>
      <c r="I79" s="18"/>
      <c r="J79" s="18"/>
      <c r="K79" s="18"/>
      <c r="L79" s="19"/>
      <c r="M79" s="19"/>
      <c r="N79" s="19"/>
      <c r="O79" s="18"/>
      <c r="P79" s="20"/>
      <c r="AR79" s="138" t="s">
        <v>1494</v>
      </c>
      <c r="AS79" s="140" t="s">
        <v>1515</v>
      </c>
      <c r="BJ79" s="66" t="s">
        <v>1182</v>
      </c>
    </row>
    <row r="80" spans="1:62" ht="72.75" thickBot="1" x14ac:dyDescent="0.3">
      <c r="G80" s="16"/>
      <c r="H80" s="17"/>
      <c r="I80" s="18"/>
      <c r="J80" s="18"/>
      <c r="K80" s="18"/>
      <c r="L80" s="19"/>
      <c r="M80" s="19"/>
      <c r="N80" s="19"/>
      <c r="O80" s="18"/>
      <c r="P80" s="20"/>
      <c r="AR80" s="90" t="s">
        <v>1097</v>
      </c>
      <c r="AS80" s="139" t="s">
        <v>1516</v>
      </c>
      <c r="BJ80" s="66" t="s">
        <v>1183</v>
      </c>
    </row>
    <row r="81" spans="7:62" ht="72.75" thickBot="1" x14ac:dyDescent="0.3">
      <c r="G81" s="16"/>
      <c r="H81" s="17"/>
      <c r="I81" s="18"/>
      <c r="J81" s="18"/>
      <c r="K81" s="18"/>
      <c r="L81" s="19"/>
      <c r="M81" s="19"/>
      <c r="N81" s="19"/>
      <c r="O81" s="18"/>
      <c r="P81" s="20"/>
      <c r="AR81" s="103" t="s">
        <v>1495</v>
      </c>
      <c r="AS81" s="139" t="s">
        <v>1713</v>
      </c>
      <c r="BJ81" s="66" t="s">
        <v>1184</v>
      </c>
    </row>
    <row r="82" spans="7:62" ht="15.75" x14ac:dyDescent="0.2">
      <c r="G82" s="22"/>
      <c r="H82" s="17"/>
      <c r="I82" s="18"/>
      <c r="J82" s="18"/>
      <c r="K82" s="18"/>
      <c r="L82" s="19"/>
      <c r="M82" s="19"/>
      <c r="N82" s="19"/>
      <c r="O82" s="18"/>
      <c r="P82" s="20"/>
      <c r="BJ82" s="65" t="s">
        <v>1185</v>
      </c>
    </row>
    <row r="83" spans="7:62" ht="15" x14ac:dyDescent="0.25">
      <c r="G83" s="21"/>
      <c r="H83" s="17"/>
      <c r="I83" s="18"/>
      <c r="J83" s="18"/>
      <c r="K83" s="18"/>
      <c r="L83" s="19"/>
      <c r="M83" s="19"/>
      <c r="N83" s="19"/>
      <c r="O83" s="18"/>
      <c r="P83" s="20"/>
      <c r="BJ83" s="66" t="s">
        <v>1186</v>
      </c>
    </row>
    <row r="84" spans="7:62" ht="15" x14ac:dyDescent="0.25">
      <c r="G84" s="16"/>
      <c r="H84" s="17"/>
      <c r="I84" s="18"/>
      <c r="J84" s="18"/>
      <c r="K84" s="18"/>
      <c r="L84" s="19"/>
      <c r="M84" s="19"/>
      <c r="N84" s="19"/>
      <c r="O84" s="18"/>
      <c r="P84" s="20"/>
      <c r="BJ84" s="66" t="s">
        <v>1187</v>
      </c>
    </row>
    <row r="85" spans="7:62" ht="15" x14ac:dyDescent="0.25">
      <c r="G85" s="16"/>
      <c r="H85" s="17"/>
      <c r="I85" s="18"/>
      <c r="J85" s="18"/>
      <c r="K85" s="18"/>
      <c r="L85" s="19"/>
      <c r="M85" s="19"/>
      <c r="N85" s="19"/>
      <c r="O85" s="18"/>
      <c r="P85" s="20"/>
      <c r="BJ85" s="66" t="s">
        <v>1188</v>
      </c>
    </row>
    <row r="86" spans="7:62" ht="15" x14ac:dyDescent="0.25">
      <c r="G86" s="21"/>
      <c r="H86" s="17"/>
      <c r="I86" s="18"/>
      <c r="J86" s="18"/>
      <c r="K86" s="18"/>
      <c r="L86" s="19"/>
      <c r="M86" s="19"/>
      <c r="N86" s="19"/>
      <c r="O86" s="18"/>
      <c r="P86" s="20"/>
      <c r="BJ86" s="66" t="s">
        <v>1189</v>
      </c>
    </row>
    <row r="87" spans="7:62" ht="15" x14ac:dyDescent="0.25">
      <c r="G87" s="21"/>
      <c r="H87" s="17"/>
      <c r="I87" s="18"/>
      <c r="J87" s="18"/>
      <c r="K87" s="18"/>
      <c r="L87" s="19"/>
      <c r="M87" s="19"/>
      <c r="N87" s="19"/>
      <c r="O87" s="18"/>
      <c r="P87" s="20"/>
      <c r="BJ87" s="66" t="s">
        <v>1190</v>
      </c>
    </row>
    <row r="88" spans="7:62" ht="15" x14ac:dyDescent="0.25">
      <c r="G88" s="21"/>
      <c r="H88" s="17"/>
      <c r="I88" s="18"/>
      <c r="J88" s="18"/>
      <c r="K88" s="18"/>
      <c r="L88" s="19"/>
      <c r="M88" s="19"/>
      <c r="N88" s="19"/>
      <c r="O88" s="18"/>
      <c r="P88" s="20"/>
      <c r="BJ88" s="66" t="s">
        <v>1191</v>
      </c>
    </row>
    <row r="89" spans="7:62" ht="15" x14ac:dyDescent="0.25">
      <c r="G89" s="21"/>
      <c r="H89" s="17"/>
      <c r="I89" s="18"/>
      <c r="J89" s="18"/>
      <c r="K89" s="18"/>
      <c r="L89" s="19"/>
      <c r="M89" s="19"/>
      <c r="N89" s="19"/>
      <c r="O89" s="18"/>
      <c r="P89" s="20"/>
      <c r="BJ89" s="66" t="s">
        <v>1192</v>
      </c>
    </row>
    <row r="90" spans="7:62" ht="15" x14ac:dyDescent="0.25">
      <c r="G90" s="21"/>
      <c r="H90" s="17"/>
      <c r="I90" s="18"/>
      <c r="J90" s="18"/>
      <c r="K90" s="18"/>
      <c r="L90" s="19"/>
      <c r="M90" s="19"/>
      <c r="N90" s="19"/>
      <c r="O90" s="18"/>
      <c r="P90" s="20"/>
      <c r="BJ90" s="66" t="s">
        <v>1193</v>
      </c>
    </row>
    <row r="91" spans="7:62" ht="15" x14ac:dyDescent="0.25">
      <c r="G91" s="21"/>
      <c r="H91" s="17"/>
      <c r="I91" s="18"/>
      <c r="J91" s="18"/>
      <c r="K91" s="18"/>
      <c r="L91" s="19"/>
      <c r="M91" s="19"/>
      <c r="N91" s="19"/>
      <c r="O91" s="18"/>
      <c r="P91" s="20"/>
      <c r="BJ91" s="66" t="s">
        <v>1194</v>
      </c>
    </row>
    <row r="92" spans="7:62" ht="15" x14ac:dyDescent="0.25">
      <c r="G92" s="21"/>
      <c r="H92" s="17"/>
      <c r="I92" s="18"/>
      <c r="J92" s="18"/>
      <c r="K92" s="18"/>
      <c r="L92" s="19"/>
      <c r="M92" s="19"/>
      <c r="N92" s="19"/>
      <c r="O92" s="18"/>
      <c r="P92" s="20"/>
      <c r="BJ92" s="66" t="s">
        <v>1195</v>
      </c>
    </row>
    <row r="93" spans="7:62" ht="15" x14ac:dyDescent="0.25">
      <c r="G93" s="21"/>
      <c r="H93" s="17"/>
      <c r="I93" s="18"/>
      <c r="J93" s="18"/>
      <c r="K93" s="18"/>
      <c r="L93" s="19"/>
      <c r="M93" s="19"/>
      <c r="N93" s="19"/>
      <c r="O93" s="18"/>
      <c r="P93" s="20"/>
      <c r="BJ93" s="66" t="s">
        <v>1196</v>
      </c>
    </row>
    <row r="94" spans="7:62" ht="15" x14ac:dyDescent="0.25">
      <c r="G94" s="21"/>
      <c r="H94" s="17"/>
      <c r="I94" s="18"/>
      <c r="J94" s="18"/>
      <c r="K94" s="18"/>
      <c r="L94" s="19"/>
      <c r="M94" s="19"/>
      <c r="N94" s="19"/>
      <c r="O94" s="18"/>
      <c r="P94" s="20"/>
      <c r="BJ94" s="66" t="s">
        <v>1197</v>
      </c>
    </row>
    <row r="95" spans="7:62" ht="15" x14ac:dyDescent="0.25">
      <c r="G95" s="21"/>
      <c r="H95" s="17"/>
      <c r="I95" s="18"/>
      <c r="J95" s="18"/>
      <c r="K95" s="18"/>
      <c r="L95" s="19"/>
      <c r="M95" s="19"/>
      <c r="N95" s="19"/>
      <c r="O95" s="18"/>
      <c r="P95" s="20"/>
      <c r="BJ95" s="66" t="s">
        <v>1198</v>
      </c>
    </row>
    <row r="96" spans="7:62" ht="15" x14ac:dyDescent="0.25">
      <c r="G96" s="21"/>
      <c r="H96" s="17"/>
      <c r="I96" s="18"/>
      <c r="J96" s="18"/>
      <c r="K96" s="18"/>
      <c r="L96" s="19"/>
      <c r="M96" s="19"/>
      <c r="N96" s="19"/>
      <c r="O96" s="18"/>
      <c r="P96" s="20"/>
      <c r="BJ96" s="66" t="s">
        <v>1199</v>
      </c>
    </row>
    <row r="97" spans="7:62" ht="15" x14ac:dyDescent="0.25">
      <c r="G97" s="21"/>
      <c r="H97" s="17"/>
      <c r="I97" s="18"/>
      <c r="J97" s="18"/>
      <c r="K97" s="18"/>
      <c r="L97" s="19"/>
      <c r="M97" s="19"/>
      <c r="N97" s="19"/>
      <c r="O97" s="18"/>
      <c r="P97" s="20"/>
      <c r="BJ97" s="66" t="s">
        <v>1200</v>
      </c>
    </row>
    <row r="98" spans="7:62" ht="15" x14ac:dyDescent="0.25">
      <c r="G98" s="21"/>
      <c r="H98" s="17"/>
      <c r="I98" s="18"/>
      <c r="J98" s="18"/>
      <c r="K98" s="18"/>
      <c r="L98" s="19"/>
      <c r="M98" s="19"/>
      <c r="N98" s="19"/>
      <c r="O98" s="18"/>
      <c r="P98" s="20"/>
      <c r="BJ98" s="66" t="s">
        <v>1201</v>
      </c>
    </row>
    <row r="99" spans="7:62" ht="15" x14ac:dyDescent="0.25">
      <c r="G99" s="21"/>
      <c r="H99" s="17"/>
      <c r="I99" s="18"/>
      <c r="J99" s="18"/>
      <c r="K99" s="18"/>
      <c r="L99" s="19"/>
      <c r="M99" s="19"/>
      <c r="N99" s="19"/>
      <c r="O99" s="18"/>
      <c r="P99" s="20"/>
      <c r="BJ99" s="66" t="s">
        <v>1202</v>
      </c>
    </row>
    <row r="100" spans="7:62" ht="15" x14ac:dyDescent="0.25">
      <c r="G100" s="21"/>
      <c r="H100" s="17"/>
      <c r="I100" s="18"/>
      <c r="J100" s="18"/>
      <c r="K100" s="18"/>
      <c r="L100" s="19"/>
      <c r="M100" s="19"/>
      <c r="N100" s="19"/>
      <c r="O100" s="18"/>
      <c r="P100" s="20"/>
      <c r="BJ100" s="66" t="s">
        <v>1203</v>
      </c>
    </row>
    <row r="101" spans="7:62" ht="15" x14ac:dyDescent="0.25">
      <c r="G101" s="21"/>
      <c r="H101" s="17"/>
      <c r="I101" s="18"/>
      <c r="J101" s="18"/>
      <c r="K101" s="18"/>
      <c r="L101" s="19"/>
      <c r="M101" s="19"/>
      <c r="N101" s="19"/>
      <c r="O101" s="18"/>
      <c r="P101" s="20"/>
      <c r="BJ101" s="66" t="s">
        <v>1204</v>
      </c>
    </row>
    <row r="102" spans="7:62" ht="15" x14ac:dyDescent="0.25">
      <c r="G102" s="21"/>
      <c r="H102" s="17"/>
      <c r="I102" s="18"/>
      <c r="J102" s="18"/>
      <c r="K102" s="18"/>
      <c r="L102" s="19"/>
      <c r="M102" s="19"/>
      <c r="N102" s="19"/>
      <c r="O102" s="18"/>
      <c r="P102" s="20"/>
      <c r="BJ102" s="66" t="s">
        <v>1205</v>
      </c>
    </row>
    <row r="103" spans="7:62" ht="15" x14ac:dyDescent="0.25">
      <c r="G103" s="21"/>
      <c r="H103" s="17"/>
      <c r="I103" s="18"/>
      <c r="J103" s="18"/>
      <c r="K103" s="18"/>
      <c r="L103" s="19"/>
      <c r="M103" s="19"/>
      <c r="N103" s="19"/>
      <c r="O103" s="18"/>
      <c r="P103" s="20"/>
      <c r="BJ103" s="66" t="s">
        <v>1206</v>
      </c>
    </row>
    <row r="104" spans="7:62" ht="15.75" x14ac:dyDescent="0.25">
      <c r="G104" s="21"/>
      <c r="H104" s="17"/>
      <c r="I104" s="18"/>
      <c r="J104" s="18"/>
      <c r="K104" s="18"/>
      <c r="L104" s="19"/>
      <c r="M104" s="19"/>
      <c r="N104" s="19"/>
      <c r="O104" s="18"/>
      <c r="P104" s="20"/>
      <c r="BJ104" s="65" t="s">
        <v>1207</v>
      </c>
    </row>
    <row r="105" spans="7:62" ht="15" x14ac:dyDescent="0.25">
      <c r="G105" s="21"/>
      <c r="H105" s="17"/>
      <c r="I105" s="18"/>
      <c r="J105" s="18"/>
      <c r="K105" s="18"/>
      <c r="L105" s="19"/>
      <c r="M105" s="19"/>
      <c r="N105" s="19"/>
      <c r="O105" s="18"/>
      <c r="P105" s="20"/>
      <c r="BJ105" s="66" t="s">
        <v>1208</v>
      </c>
    </row>
    <row r="106" spans="7:62" ht="15" x14ac:dyDescent="0.25">
      <c r="G106" s="21"/>
      <c r="H106" s="17"/>
      <c r="I106" s="18"/>
      <c r="J106" s="18"/>
      <c r="K106" s="18"/>
      <c r="L106" s="19"/>
      <c r="M106" s="19"/>
      <c r="N106" s="19"/>
      <c r="O106" s="18"/>
      <c r="P106" s="20"/>
      <c r="BJ106" s="66" t="s">
        <v>1209</v>
      </c>
    </row>
    <row r="107" spans="7:62" ht="15" x14ac:dyDescent="0.25">
      <c r="G107" s="21"/>
      <c r="H107" s="17"/>
      <c r="I107" s="18"/>
      <c r="J107" s="18"/>
      <c r="K107" s="18"/>
      <c r="L107" s="19"/>
      <c r="M107" s="19"/>
      <c r="N107" s="19"/>
      <c r="O107" s="18"/>
      <c r="P107" s="20"/>
      <c r="BJ107" s="66" t="s">
        <v>1208</v>
      </c>
    </row>
    <row r="108" spans="7:62" ht="15" x14ac:dyDescent="0.25">
      <c r="G108" s="21"/>
      <c r="H108" s="17"/>
      <c r="I108" s="18"/>
      <c r="J108" s="18"/>
      <c r="K108" s="18"/>
      <c r="L108" s="19"/>
      <c r="M108" s="19"/>
      <c r="N108" s="19"/>
      <c r="O108" s="18"/>
      <c r="P108" s="20"/>
      <c r="BJ108" s="66" t="s">
        <v>1210</v>
      </c>
    </row>
    <row r="109" spans="7:62" ht="15" x14ac:dyDescent="0.25">
      <c r="G109" s="21"/>
      <c r="H109" s="17"/>
      <c r="I109" s="18"/>
      <c r="J109" s="18"/>
      <c r="K109" s="18"/>
      <c r="L109" s="19"/>
      <c r="M109" s="19"/>
      <c r="N109" s="19"/>
      <c r="O109" s="18"/>
      <c r="P109" s="20"/>
      <c r="BJ109" s="66" t="s">
        <v>1211</v>
      </c>
    </row>
    <row r="110" spans="7:62" ht="15" x14ac:dyDescent="0.25">
      <c r="G110" s="21"/>
      <c r="H110" s="17"/>
      <c r="I110" s="18"/>
      <c r="J110" s="18"/>
      <c r="K110" s="18"/>
      <c r="L110" s="19"/>
      <c r="M110" s="19"/>
      <c r="N110" s="19"/>
      <c r="O110" s="18"/>
      <c r="P110" s="20"/>
      <c r="BJ110" s="66" t="s">
        <v>1212</v>
      </c>
    </row>
    <row r="111" spans="7:62" ht="15" x14ac:dyDescent="0.25">
      <c r="G111" s="21"/>
      <c r="H111" s="17"/>
      <c r="I111" s="18"/>
      <c r="J111" s="18"/>
      <c r="K111" s="18"/>
      <c r="L111" s="19"/>
      <c r="M111" s="19"/>
      <c r="N111" s="19"/>
      <c r="O111" s="18"/>
      <c r="P111" s="20"/>
      <c r="BJ111" s="66" t="s">
        <v>1213</v>
      </c>
    </row>
    <row r="112" spans="7:62" ht="15" x14ac:dyDescent="0.25">
      <c r="G112" s="21"/>
      <c r="H112" s="17"/>
      <c r="I112" s="18"/>
      <c r="J112" s="18"/>
      <c r="K112" s="18"/>
      <c r="L112" s="19"/>
      <c r="M112" s="19"/>
      <c r="N112" s="19"/>
      <c r="O112" s="18"/>
      <c r="P112" s="20"/>
      <c r="BJ112" s="66" t="s">
        <v>1214</v>
      </c>
    </row>
    <row r="113" spans="7:62" ht="15" x14ac:dyDescent="0.25">
      <c r="G113" s="21"/>
      <c r="H113" s="17"/>
      <c r="I113" s="18"/>
      <c r="J113" s="18"/>
      <c r="K113" s="18"/>
      <c r="L113" s="19"/>
      <c r="M113" s="19"/>
      <c r="N113" s="19"/>
      <c r="O113" s="18"/>
      <c r="P113" s="20"/>
      <c r="BJ113" s="66" t="s">
        <v>1215</v>
      </c>
    </row>
    <row r="114" spans="7:62" ht="15" x14ac:dyDescent="0.25">
      <c r="G114" s="21"/>
      <c r="H114" s="17"/>
      <c r="I114" s="18"/>
      <c r="J114" s="18"/>
      <c r="K114" s="18"/>
      <c r="L114" s="19"/>
      <c r="M114" s="19"/>
      <c r="N114" s="19"/>
      <c r="O114" s="18"/>
      <c r="P114" s="20"/>
      <c r="BJ114" s="66" t="s">
        <v>1216</v>
      </c>
    </row>
    <row r="115" spans="7:62" ht="15" x14ac:dyDescent="0.25">
      <c r="G115" s="21"/>
      <c r="H115" s="17"/>
      <c r="I115" s="18"/>
      <c r="J115" s="18"/>
      <c r="K115" s="18"/>
      <c r="L115" s="19"/>
      <c r="M115" s="19"/>
      <c r="N115" s="19"/>
      <c r="O115" s="18"/>
      <c r="P115" s="20"/>
      <c r="BJ115" s="66" t="s">
        <v>1217</v>
      </c>
    </row>
    <row r="116" spans="7:62" ht="15" x14ac:dyDescent="0.25">
      <c r="G116" s="21"/>
      <c r="H116" s="17"/>
      <c r="I116" s="18"/>
      <c r="J116" s="18"/>
      <c r="K116" s="18"/>
      <c r="L116" s="19"/>
      <c r="M116" s="19"/>
      <c r="N116" s="19"/>
      <c r="O116" s="18"/>
      <c r="P116" s="20"/>
      <c r="BJ116" s="66" t="s">
        <v>1218</v>
      </c>
    </row>
    <row r="117" spans="7:62" ht="15" x14ac:dyDescent="0.25">
      <c r="G117" s="21"/>
      <c r="H117" s="17"/>
      <c r="I117" s="18"/>
      <c r="J117" s="18"/>
      <c r="K117" s="18"/>
      <c r="L117" s="19"/>
      <c r="M117" s="19"/>
      <c r="N117" s="19"/>
      <c r="O117" s="18"/>
      <c r="P117" s="20"/>
      <c r="BJ117" s="66" t="s">
        <v>1219</v>
      </c>
    </row>
    <row r="118" spans="7:62" ht="15" x14ac:dyDescent="0.25">
      <c r="G118" s="21"/>
      <c r="H118" s="17"/>
      <c r="I118" s="18"/>
      <c r="J118" s="18"/>
      <c r="K118" s="18"/>
      <c r="L118" s="19"/>
      <c r="M118" s="19"/>
      <c r="N118" s="19"/>
      <c r="O118" s="18"/>
      <c r="P118" s="20"/>
      <c r="BJ118" s="66" t="s">
        <v>1220</v>
      </c>
    </row>
    <row r="119" spans="7:62" ht="15" x14ac:dyDescent="0.25">
      <c r="G119" s="21"/>
      <c r="H119" s="17"/>
      <c r="I119" s="18"/>
      <c r="J119" s="18"/>
      <c r="K119" s="18"/>
      <c r="L119" s="19"/>
      <c r="M119" s="19"/>
      <c r="N119" s="19"/>
      <c r="O119" s="18"/>
      <c r="P119" s="20"/>
      <c r="BJ119" s="66" t="s">
        <v>1221</v>
      </c>
    </row>
    <row r="120" spans="7:62" ht="15" x14ac:dyDescent="0.25">
      <c r="G120" s="21"/>
      <c r="H120" s="17"/>
      <c r="I120" s="18"/>
      <c r="J120" s="18"/>
      <c r="K120" s="18"/>
      <c r="L120" s="19"/>
      <c r="M120" s="19"/>
      <c r="N120" s="19"/>
      <c r="O120" s="18"/>
      <c r="P120" s="20"/>
      <c r="BJ120" s="66" t="s">
        <v>1222</v>
      </c>
    </row>
    <row r="121" spans="7:62" ht="15" x14ac:dyDescent="0.25">
      <c r="G121" s="21"/>
      <c r="H121" s="17"/>
      <c r="I121" s="18"/>
      <c r="J121" s="18"/>
      <c r="K121" s="18"/>
      <c r="L121" s="19"/>
      <c r="M121" s="19"/>
      <c r="N121" s="19"/>
      <c r="O121" s="18"/>
      <c r="P121" s="20"/>
      <c r="BJ121" s="66" t="s">
        <v>1223</v>
      </c>
    </row>
    <row r="122" spans="7:62" ht="15" x14ac:dyDescent="0.25">
      <c r="G122" s="16"/>
      <c r="H122" s="17"/>
      <c r="I122" s="18"/>
      <c r="J122" s="18"/>
      <c r="K122" s="18"/>
      <c r="L122" s="19"/>
      <c r="M122" s="19"/>
      <c r="N122" s="19"/>
      <c r="O122" s="18"/>
      <c r="P122" s="20"/>
      <c r="BJ122" s="66" t="s">
        <v>1224</v>
      </c>
    </row>
    <row r="123" spans="7:62" ht="15" x14ac:dyDescent="0.25">
      <c r="G123" s="21"/>
      <c r="H123" s="17"/>
      <c r="I123" s="18"/>
      <c r="J123" s="18"/>
      <c r="K123" s="18"/>
      <c r="L123" s="19"/>
      <c r="M123" s="19"/>
      <c r="N123" s="19"/>
      <c r="O123" s="18"/>
      <c r="P123" s="20"/>
      <c r="BJ123" s="66" t="s">
        <v>1225</v>
      </c>
    </row>
    <row r="124" spans="7:62" ht="15" x14ac:dyDescent="0.25">
      <c r="G124" s="21"/>
      <c r="H124" s="17"/>
      <c r="I124" s="18"/>
      <c r="J124" s="18"/>
      <c r="K124" s="18"/>
      <c r="L124" s="19"/>
      <c r="M124" s="19"/>
      <c r="N124" s="19"/>
      <c r="O124" s="18"/>
      <c r="P124" s="20"/>
      <c r="BJ124" s="66" t="s">
        <v>1226</v>
      </c>
    </row>
    <row r="125" spans="7:62" ht="15" x14ac:dyDescent="0.2">
      <c r="G125" s="22"/>
      <c r="H125" s="17"/>
      <c r="I125" s="18"/>
      <c r="J125" s="18"/>
      <c r="K125" s="18"/>
      <c r="L125" s="19"/>
      <c r="M125" s="19"/>
      <c r="N125" s="19"/>
      <c r="O125" s="18"/>
      <c r="P125" s="20"/>
      <c r="BJ125" s="66" t="s">
        <v>1227</v>
      </c>
    </row>
    <row r="126" spans="7:62" ht="15" x14ac:dyDescent="0.25">
      <c r="G126" s="21"/>
      <c r="H126" s="17"/>
      <c r="I126" s="18"/>
      <c r="J126" s="18"/>
      <c r="K126" s="18"/>
      <c r="L126" s="19"/>
      <c r="M126" s="19"/>
      <c r="N126" s="19"/>
      <c r="O126" s="18"/>
      <c r="P126" s="20"/>
      <c r="BJ126" s="66" t="s">
        <v>1228</v>
      </c>
    </row>
    <row r="127" spans="7:62" ht="15" x14ac:dyDescent="0.25">
      <c r="G127" s="21"/>
      <c r="H127" s="17"/>
      <c r="I127" s="18"/>
      <c r="J127" s="18"/>
      <c r="K127" s="18"/>
      <c r="L127" s="19"/>
      <c r="M127" s="19"/>
      <c r="N127" s="19"/>
      <c r="O127" s="18"/>
      <c r="P127" s="20"/>
      <c r="BJ127" s="66" t="s">
        <v>1229</v>
      </c>
    </row>
    <row r="128" spans="7:62" ht="15" x14ac:dyDescent="0.25">
      <c r="G128" s="21"/>
      <c r="H128" s="17"/>
      <c r="I128" s="18"/>
      <c r="J128" s="18"/>
      <c r="K128" s="18"/>
      <c r="L128" s="19"/>
      <c r="M128" s="19"/>
      <c r="N128" s="19"/>
      <c r="O128" s="18"/>
      <c r="P128" s="20"/>
      <c r="BJ128" s="66" t="s">
        <v>1230</v>
      </c>
    </row>
    <row r="129" spans="7:62" ht="15" x14ac:dyDescent="0.25">
      <c r="G129" s="21"/>
      <c r="H129" s="17"/>
      <c r="I129" s="18"/>
      <c r="J129" s="18"/>
      <c r="K129" s="18"/>
      <c r="L129" s="19"/>
      <c r="M129" s="19"/>
      <c r="N129" s="19"/>
      <c r="O129" s="18"/>
      <c r="P129" s="20"/>
      <c r="BJ129" s="66" t="s">
        <v>1231</v>
      </c>
    </row>
    <row r="130" spans="7:62" ht="15.75" x14ac:dyDescent="0.25">
      <c r="G130" s="21"/>
      <c r="H130" s="17"/>
      <c r="I130" s="18"/>
      <c r="J130" s="18"/>
      <c r="K130" s="18"/>
      <c r="L130" s="19"/>
      <c r="M130" s="19"/>
      <c r="N130" s="19"/>
      <c r="O130" s="18"/>
      <c r="P130" s="20"/>
      <c r="BJ130" s="65" t="s">
        <v>1232</v>
      </c>
    </row>
    <row r="131" spans="7:62" ht="15" x14ac:dyDescent="0.25">
      <c r="G131" s="21"/>
      <c r="H131" s="17"/>
      <c r="I131" s="18"/>
      <c r="J131" s="18"/>
      <c r="K131" s="18"/>
      <c r="L131" s="19"/>
      <c r="M131" s="19"/>
      <c r="N131" s="19"/>
      <c r="O131" s="18"/>
      <c r="P131" s="20"/>
      <c r="BJ131" s="66" t="s">
        <v>1233</v>
      </c>
    </row>
    <row r="132" spans="7:62" ht="15" x14ac:dyDescent="0.25">
      <c r="G132" s="21"/>
      <c r="H132" s="17"/>
      <c r="I132" s="18"/>
      <c r="J132" s="18"/>
      <c r="K132" s="18"/>
      <c r="L132" s="19"/>
      <c r="M132" s="19"/>
      <c r="N132" s="19"/>
      <c r="O132" s="18"/>
      <c r="P132" s="20"/>
      <c r="BJ132" s="66" t="s">
        <v>1234</v>
      </c>
    </row>
    <row r="133" spans="7:62" ht="15" x14ac:dyDescent="0.25">
      <c r="G133" s="21"/>
      <c r="H133" s="17"/>
      <c r="I133" s="18"/>
      <c r="J133" s="18"/>
      <c r="K133" s="18"/>
      <c r="L133" s="19"/>
      <c r="M133" s="19"/>
      <c r="N133" s="19"/>
      <c r="O133" s="18"/>
      <c r="P133" s="20"/>
      <c r="BJ133" s="66" t="s">
        <v>1235</v>
      </c>
    </row>
    <row r="134" spans="7:62" ht="15" x14ac:dyDescent="0.25">
      <c r="G134" s="21"/>
      <c r="H134" s="17"/>
      <c r="I134" s="18"/>
      <c r="J134" s="18"/>
      <c r="K134" s="18"/>
      <c r="L134" s="19"/>
      <c r="M134" s="19"/>
      <c r="N134" s="19"/>
      <c r="O134" s="18"/>
      <c r="P134" s="20"/>
      <c r="BJ134" s="66" t="s">
        <v>1236</v>
      </c>
    </row>
    <row r="135" spans="7:62" ht="15" x14ac:dyDescent="0.25">
      <c r="G135" s="21"/>
      <c r="H135" s="17"/>
      <c r="I135" s="18"/>
      <c r="J135" s="18"/>
      <c r="K135" s="18"/>
      <c r="L135" s="19"/>
      <c r="M135" s="19"/>
      <c r="N135" s="19"/>
      <c r="O135" s="18"/>
      <c r="P135" s="20"/>
      <c r="BJ135" s="66" t="s">
        <v>1237</v>
      </c>
    </row>
    <row r="136" spans="7:62" ht="15" x14ac:dyDescent="0.25">
      <c r="G136" s="21"/>
      <c r="H136" s="17"/>
      <c r="I136" s="18"/>
      <c r="J136" s="18"/>
      <c r="K136" s="18"/>
      <c r="L136" s="19"/>
      <c r="M136" s="19"/>
      <c r="N136" s="19"/>
      <c r="O136" s="18"/>
      <c r="P136" s="20"/>
      <c r="BJ136" s="66" t="s">
        <v>1238</v>
      </c>
    </row>
    <row r="137" spans="7:62" ht="15" x14ac:dyDescent="0.25">
      <c r="G137" s="21"/>
      <c r="H137" s="17"/>
      <c r="I137" s="18"/>
      <c r="J137" s="18"/>
      <c r="K137" s="18"/>
      <c r="L137" s="19"/>
      <c r="M137" s="19"/>
      <c r="N137" s="19"/>
      <c r="O137" s="18"/>
      <c r="P137" s="20"/>
      <c r="BJ137" s="66" t="s">
        <v>1239</v>
      </c>
    </row>
    <row r="138" spans="7:62" ht="15.75" x14ac:dyDescent="0.25">
      <c r="G138" s="21"/>
      <c r="H138" s="17"/>
      <c r="I138" s="18"/>
      <c r="J138" s="18"/>
      <c r="K138" s="18"/>
      <c r="L138" s="19"/>
      <c r="M138" s="19"/>
      <c r="N138" s="19"/>
      <c r="O138" s="18"/>
      <c r="P138" s="20"/>
      <c r="BJ138" s="65" t="s">
        <v>1240</v>
      </c>
    </row>
    <row r="139" spans="7:62" ht="15" x14ac:dyDescent="0.25">
      <c r="G139" s="21"/>
      <c r="H139" s="17"/>
      <c r="I139" s="18"/>
      <c r="J139" s="18"/>
      <c r="K139" s="18"/>
      <c r="L139" s="19"/>
      <c r="M139" s="19"/>
      <c r="N139" s="19"/>
      <c r="O139" s="18"/>
      <c r="P139" s="20"/>
      <c r="BJ139" s="66" t="s">
        <v>1241</v>
      </c>
    </row>
    <row r="140" spans="7:62" ht="15" x14ac:dyDescent="0.25">
      <c r="G140" s="21"/>
      <c r="H140" s="17"/>
      <c r="I140" s="18"/>
      <c r="J140" s="18"/>
      <c r="K140" s="18"/>
      <c r="L140" s="19"/>
      <c r="M140" s="19"/>
      <c r="N140" s="19"/>
      <c r="O140" s="18"/>
      <c r="P140" s="20"/>
      <c r="BJ140" s="66" t="s">
        <v>1242</v>
      </c>
    </row>
    <row r="141" spans="7:62" ht="15" x14ac:dyDescent="0.25">
      <c r="G141" s="21"/>
      <c r="H141" s="17"/>
      <c r="I141" s="18"/>
      <c r="J141" s="18"/>
      <c r="K141" s="18"/>
      <c r="L141" s="19"/>
      <c r="M141" s="19"/>
      <c r="N141" s="19"/>
      <c r="O141" s="18"/>
      <c r="P141" s="20"/>
      <c r="BJ141" s="66" t="s">
        <v>1243</v>
      </c>
    </row>
    <row r="142" spans="7:62" ht="15" x14ac:dyDescent="0.25">
      <c r="G142" s="21"/>
      <c r="H142" s="17"/>
      <c r="I142" s="18"/>
      <c r="J142" s="18"/>
      <c r="K142" s="18"/>
      <c r="L142" s="19"/>
      <c r="M142" s="19"/>
      <c r="N142" s="19"/>
      <c r="O142" s="18"/>
      <c r="P142" s="20"/>
      <c r="BJ142" s="66" t="s">
        <v>1244</v>
      </c>
    </row>
    <row r="143" spans="7:62" ht="15" x14ac:dyDescent="0.25">
      <c r="G143" s="21"/>
      <c r="H143" s="17"/>
      <c r="I143" s="18"/>
      <c r="J143" s="18"/>
      <c r="K143" s="18"/>
      <c r="L143" s="19"/>
      <c r="M143" s="19"/>
      <c r="N143" s="19"/>
      <c r="O143" s="18"/>
      <c r="P143" s="20"/>
      <c r="BJ143" s="66" t="s">
        <v>1245</v>
      </c>
    </row>
    <row r="144" spans="7:62" ht="15" x14ac:dyDescent="0.25">
      <c r="G144" s="21"/>
      <c r="H144" s="17"/>
      <c r="I144" s="18"/>
      <c r="J144" s="18"/>
      <c r="K144" s="18"/>
      <c r="L144" s="19"/>
      <c r="M144" s="19"/>
      <c r="N144" s="19"/>
      <c r="O144" s="18"/>
      <c r="P144" s="20"/>
      <c r="BJ144" s="66" t="s">
        <v>1246</v>
      </c>
    </row>
    <row r="145" spans="7:62" ht="15" x14ac:dyDescent="0.25">
      <c r="G145" s="21"/>
      <c r="H145" s="17"/>
      <c r="I145" s="18"/>
      <c r="J145" s="18"/>
      <c r="K145" s="18"/>
      <c r="L145" s="19"/>
      <c r="M145" s="19"/>
      <c r="N145" s="19"/>
      <c r="O145" s="18"/>
      <c r="P145" s="20"/>
      <c r="BJ145" s="66" t="s">
        <v>1247</v>
      </c>
    </row>
    <row r="146" spans="7:62" ht="15" x14ac:dyDescent="0.25">
      <c r="G146" s="21"/>
      <c r="H146" s="17"/>
      <c r="I146" s="18"/>
      <c r="J146" s="18"/>
      <c r="K146" s="18"/>
      <c r="L146" s="19"/>
      <c r="M146" s="19"/>
      <c r="N146" s="19"/>
      <c r="O146" s="18"/>
      <c r="P146" s="20"/>
      <c r="BJ146" s="66" t="s">
        <v>1248</v>
      </c>
    </row>
    <row r="147" spans="7:62" ht="15.75" x14ac:dyDescent="0.25">
      <c r="G147" s="21"/>
      <c r="H147" s="17"/>
      <c r="I147" s="18"/>
      <c r="J147" s="18"/>
      <c r="K147" s="18"/>
      <c r="L147" s="19"/>
      <c r="M147" s="19"/>
      <c r="N147" s="19"/>
      <c r="O147" s="18"/>
      <c r="P147" s="20"/>
      <c r="BJ147" s="65" t="s">
        <v>1249</v>
      </c>
    </row>
    <row r="148" spans="7:62" ht="15" x14ac:dyDescent="0.25">
      <c r="G148" s="21"/>
      <c r="H148" s="17"/>
      <c r="I148" s="18"/>
      <c r="J148" s="18"/>
      <c r="K148" s="18"/>
      <c r="L148" s="19"/>
      <c r="M148" s="19"/>
      <c r="N148" s="19"/>
      <c r="O148" s="18"/>
      <c r="P148" s="20"/>
      <c r="BJ148" s="66" t="s">
        <v>1250</v>
      </c>
    </row>
    <row r="149" spans="7:62" ht="15" x14ac:dyDescent="0.25">
      <c r="G149" s="21"/>
      <c r="H149" s="17"/>
      <c r="I149" s="18"/>
      <c r="J149" s="18"/>
      <c r="K149" s="18"/>
      <c r="L149" s="19"/>
      <c r="M149" s="19"/>
      <c r="N149" s="19"/>
      <c r="O149" s="18"/>
      <c r="P149" s="20"/>
      <c r="BJ149" s="66" t="s">
        <v>1251</v>
      </c>
    </row>
    <row r="150" spans="7:62" ht="15" x14ac:dyDescent="0.25">
      <c r="G150" s="21"/>
      <c r="H150" s="17"/>
      <c r="I150" s="18"/>
      <c r="J150" s="18"/>
      <c r="K150" s="18"/>
      <c r="L150" s="19"/>
      <c r="M150" s="19"/>
      <c r="N150" s="19"/>
      <c r="O150" s="18"/>
      <c r="P150" s="20"/>
      <c r="BJ150" s="66" t="s">
        <v>1252</v>
      </c>
    </row>
    <row r="151" spans="7:62" ht="15" x14ac:dyDescent="0.25">
      <c r="G151" s="21"/>
      <c r="H151" s="17"/>
      <c r="I151" s="18"/>
      <c r="J151" s="18"/>
      <c r="K151" s="18"/>
      <c r="L151" s="19"/>
      <c r="M151" s="19"/>
      <c r="N151" s="19"/>
      <c r="O151" s="18"/>
      <c r="P151" s="20"/>
      <c r="BJ151" s="66" t="s">
        <v>1253</v>
      </c>
    </row>
    <row r="152" spans="7:62" ht="15" x14ac:dyDescent="0.25">
      <c r="G152" s="21"/>
      <c r="H152" s="17"/>
      <c r="I152" s="18"/>
      <c r="J152" s="18"/>
      <c r="K152" s="18"/>
      <c r="L152" s="19"/>
      <c r="M152" s="19"/>
      <c r="N152" s="19"/>
      <c r="O152" s="18"/>
      <c r="P152" s="20"/>
      <c r="BJ152" s="66" t="s">
        <v>1254</v>
      </c>
    </row>
    <row r="153" spans="7:62" ht="15.75" x14ac:dyDescent="0.25">
      <c r="G153" s="21"/>
      <c r="H153" s="17"/>
      <c r="I153" s="18"/>
      <c r="J153" s="18"/>
      <c r="K153" s="18"/>
      <c r="L153" s="19"/>
      <c r="M153" s="19"/>
      <c r="N153" s="19"/>
      <c r="O153" s="18"/>
      <c r="P153" s="20"/>
      <c r="BJ153" s="65" t="s">
        <v>1255</v>
      </c>
    </row>
    <row r="154" spans="7:62" ht="15" x14ac:dyDescent="0.25">
      <c r="G154" s="21"/>
      <c r="H154" s="17"/>
      <c r="I154" s="18"/>
      <c r="J154" s="18"/>
      <c r="K154" s="18"/>
      <c r="L154" s="19"/>
      <c r="M154" s="19"/>
      <c r="N154" s="19"/>
      <c r="O154" s="18"/>
      <c r="P154" s="20"/>
      <c r="BJ154" s="66" t="s">
        <v>1256</v>
      </c>
    </row>
    <row r="155" spans="7:62" ht="15" x14ac:dyDescent="0.25">
      <c r="G155" s="21"/>
      <c r="H155" s="17"/>
      <c r="I155" s="18"/>
      <c r="J155" s="18"/>
      <c r="K155" s="18"/>
      <c r="L155" s="19"/>
      <c r="M155" s="19"/>
      <c r="N155" s="19"/>
      <c r="O155" s="18"/>
      <c r="P155" s="20"/>
      <c r="BJ155" s="66" t="s">
        <v>1257</v>
      </c>
    </row>
    <row r="156" spans="7:62" ht="15" x14ac:dyDescent="0.25">
      <c r="G156" s="21"/>
      <c r="H156" s="17"/>
      <c r="I156" s="18"/>
      <c r="J156" s="18"/>
      <c r="K156" s="18"/>
      <c r="L156" s="19"/>
      <c r="M156" s="19"/>
      <c r="N156" s="19"/>
      <c r="O156" s="18"/>
      <c r="P156" s="20"/>
      <c r="BJ156" s="66" t="s">
        <v>1258</v>
      </c>
    </row>
    <row r="157" spans="7:62" ht="15" x14ac:dyDescent="0.25">
      <c r="G157" s="21"/>
      <c r="H157" s="17"/>
      <c r="I157" s="18"/>
      <c r="J157" s="18"/>
      <c r="K157" s="18"/>
      <c r="L157" s="19"/>
      <c r="M157" s="19"/>
      <c r="N157" s="19"/>
      <c r="O157" s="18"/>
      <c r="P157" s="20"/>
      <c r="BJ157" s="66" t="s">
        <v>1259</v>
      </c>
    </row>
    <row r="158" spans="7:62" ht="15" x14ac:dyDescent="0.25">
      <c r="G158" s="21"/>
      <c r="H158" s="17"/>
      <c r="I158" s="18"/>
      <c r="J158" s="18"/>
      <c r="K158" s="18"/>
      <c r="L158" s="19"/>
      <c r="M158" s="19"/>
      <c r="N158" s="19"/>
      <c r="O158" s="18"/>
      <c r="P158" s="20"/>
      <c r="BJ158" s="66" t="s">
        <v>1260</v>
      </c>
    </row>
    <row r="159" spans="7:62" ht="15" x14ac:dyDescent="0.25">
      <c r="G159" s="21"/>
      <c r="H159" s="17"/>
      <c r="I159" s="18"/>
      <c r="J159" s="18"/>
      <c r="K159" s="18"/>
      <c r="L159" s="19"/>
      <c r="M159" s="19"/>
      <c r="N159" s="19"/>
      <c r="O159" s="18"/>
      <c r="P159" s="20"/>
      <c r="BJ159" s="66" t="s">
        <v>1261</v>
      </c>
    </row>
    <row r="160" spans="7:62" ht="15" x14ac:dyDescent="0.25">
      <c r="G160" s="21"/>
      <c r="H160" s="17"/>
      <c r="I160" s="18"/>
      <c r="J160" s="18"/>
      <c r="K160" s="18"/>
      <c r="L160" s="19"/>
      <c r="M160" s="19"/>
      <c r="N160" s="19"/>
      <c r="O160" s="18"/>
      <c r="P160" s="20"/>
      <c r="BJ160" s="66" t="s">
        <v>1262</v>
      </c>
    </row>
    <row r="161" spans="7:62" ht="15" x14ac:dyDescent="0.25">
      <c r="G161" s="21"/>
      <c r="H161" s="17"/>
      <c r="I161" s="18"/>
      <c r="J161" s="18"/>
      <c r="K161" s="18"/>
      <c r="L161" s="19"/>
      <c r="M161" s="19"/>
      <c r="N161" s="19"/>
      <c r="O161" s="18"/>
      <c r="P161" s="20"/>
      <c r="BJ161" s="66" t="s">
        <v>1263</v>
      </c>
    </row>
    <row r="162" spans="7:62" ht="15" x14ac:dyDescent="0.25">
      <c r="G162" s="21"/>
      <c r="H162" s="17"/>
      <c r="I162" s="18"/>
      <c r="J162" s="18"/>
      <c r="K162" s="18"/>
      <c r="L162" s="19"/>
      <c r="M162" s="19"/>
      <c r="N162" s="19"/>
      <c r="O162" s="18"/>
      <c r="P162" s="20"/>
      <c r="BJ162" s="66" t="s">
        <v>1264</v>
      </c>
    </row>
    <row r="163" spans="7:62" ht="15" x14ac:dyDescent="0.25">
      <c r="G163" s="21"/>
      <c r="H163" s="17"/>
      <c r="I163" s="18"/>
      <c r="J163" s="18"/>
      <c r="K163" s="18"/>
      <c r="L163" s="19"/>
      <c r="M163" s="19"/>
      <c r="N163" s="19"/>
      <c r="O163" s="18"/>
      <c r="P163" s="20"/>
      <c r="BJ163" s="66" t="s">
        <v>1265</v>
      </c>
    </row>
    <row r="164" spans="7:62" ht="15" x14ac:dyDescent="0.25">
      <c r="G164" s="21"/>
      <c r="H164" s="17"/>
      <c r="I164" s="18"/>
      <c r="J164" s="18"/>
      <c r="K164" s="18"/>
      <c r="L164" s="19"/>
      <c r="M164" s="19"/>
      <c r="N164" s="19"/>
      <c r="O164" s="18"/>
      <c r="P164" s="20"/>
    </row>
    <row r="165" spans="7:62" ht="15" x14ac:dyDescent="0.25">
      <c r="G165" s="16"/>
      <c r="H165" s="17"/>
      <c r="I165" s="18"/>
      <c r="J165" s="18"/>
      <c r="K165" s="18"/>
      <c r="L165" s="19"/>
      <c r="M165" s="19"/>
      <c r="N165" s="19"/>
      <c r="O165" s="18"/>
      <c r="P165" s="20"/>
    </row>
    <row r="166" spans="7:62" ht="15" x14ac:dyDescent="0.25">
      <c r="G166" s="16"/>
      <c r="H166" s="17"/>
      <c r="I166" s="18"/>
      <c r="J166" s="18"/>
      <c r="K166" s="18"/>
      <c r="L166" s="19"/>
      <c r="M166" s="19"/>
      <c r="N166" s="19"/>
      <c r="O166" s="18"/>
      <c r="P166" s="20"/>
    </row>
    <row r="167" spans="7:62" ht="15" x14ac:dyDescent="0.25">
      <c r="G167" s="21"/>
      <c r="H167" s="17"/>
      <c r="I167" s="18"/>
      <c r="J167" s="18"/>
      <c r="K167" s="18"/>
      <c r="L167" s="19"/>
      <c r="M167" s="19"/>
      <c r="N167" s="19"/>
      <c r="O167" s="18"/>
      <c r="P167" s="20"/>
    </row>
    <row r="168" spans="7:62" ht="15" x14ac:dyDescent="0.25">
      <c r="G168" s="21"/>
      <c r="H168" s="17"/>
      <c r="I168" s="18"/>
      <c r="J168" s="18"/>
      <c r="K168" s="18"/>
      <c r="L168" s="19"/>
      <c r="M168" s="19"/>
      <c r="N168" s="19"/>
      <c r="O168" s="18"/>
      <c r="P168" s="20"/>
    </row>
    <row r="169" spans="7:62" ht="15" x14ac:dyDescent="0.25">
      <c r="G169" s="21"/>
      <c r="H169" s="17"/>
      <c r="I169" s="18"/>
      <c r="J169" s="18"/>
      <c r="K169" s="18"/>
      <c r="L169" s="19"/>
      <c r="M169" s="19"/>
      <c r="N169" s="19"/>
      <c r="O169" s="18"/>
      <c r="P169" s="20"/>
    </row>
    <row r="170" spans="7:62" ht="15" x14ac:dyDescent="0.25">
      <c r="G170" s="21"/>
      <c r="H170" s="17"/>
      <c r="I170" s="18"/>
      <c r="J170" s="18"/>
      <c r="K170" s="18"/>
      <c r="L170" s="19"/>
      <c r="M170" s="19"/>
      <c r="N170" s="19"/>
      <c r="O170" s="18"/>
      <c r="P170" s="20"/>
    </row>
    <row r="171" spans="7:62" ht="15" x14ac:dyDescent="0.25">
      <c r="G171" s="21"/>
      <c r="H171" s="17"/>
      <c r="I171" s="18"/>
      <c r="J171" s="18"/>
      <c r="K171" s="18"/>
      <c r="L171" s="19"/>
      <c r="M171" s="19"/>
      <c r="N171" s="19"/>
      <c r="O171" s="18"/>
      <c r="P171" s="20"/>
    </row>
    <row r="172" spans="7:62" ht="15" x14ac:dyDescent="0.25">
      <c r="G172" s="21"/>
      <c r="H172" s="17"/>
      <c r="I172" s="18"/>
      <c r="J172" s="18"/>
      <c r="K172" s="18"/>
      <c r="L172" s="19"/>
      <c r="M172" s="19"/>
      <c r="N172" s="19"/>
      <c r="O172" s="18"/>
      <c r="P172" s="20"/>
    </row>
    <row r="173" spans="7:62" ht="15" x14ac:dyDescent="0.25">
      <c r="G173" s="21"/>
      <c r="H173" s="17"/>
      <c r="I173" s="18"/>
      <c r="J173" s="18"/>
      <c r="K173" s="18"/>
      <c r="L173" s="19"/>
      <c r="M173" s="19"/>
      <c r="N173" s="19"/>
      <c r="O173" s="18"/>
      <c r="P173" s="20"/>
    </row>
    <row r="174" spans="7:62" ht="15" x14ac:dyDescent="0.25">
      <c r="G174" s="21"/>
      <c r="H174" s="17"/>
      <c r="I174" s="18"/>
      <c r="J174" s="18"/>
      <c r="K174" s="18"/>
      <c r="L174" s="19"/>
      <c r="M174" s="19"/>
      <c r="N174" s="19"/>
      <c r="O174" s="18"/>
      <c r="P174" s="20"/>
    </row>
    <row r="175" spans="7:62" ht="15" x14ac:dyDescent="0.25">
      <c r="G175" s="21"/>
      <c r="H175" s="17"/>
      <c r="I175" s="18"/>
      <c r="J175" s="18"/>
      <c r="K175" s="18"/>
      <c r="L175" s="19"/>
      <c r="M175" s="19"/>
      <c r="N175" s="19"/>
      <c r="O175" s="18"/>
      <c r="P175" s="20"/>
    </row>
    <row r="176" spans="7:62" ht="15" x14ac:dyDescent="0.25">
      <c r="G176" s="21"/>
      <c r="H176" s="17"/>
      <c r="I176" s="18"/>
      <c r="J176" s="18"/>
      <c r="K176" s="18"/>
      <c r="L176" s="19"/>
      <c r="M176" s="19"/>
      <c r="N176" s="19"/>
      <c r="O176" s="18"/>
      <c r="P176" s="20"/>
    </row>
    <row r="177" spans="7:16" ht="15" x14ac:dyDescent="0.25">
      <c r="G177" s="21"/>
      <c r="H177" s="17"/>
      <c r="I177" s="18"/>
      <c r="J177" s="18"/>
      <c r="K177" s="18"/>
      <c r="L177" s="19"/>
      <c r="M177" s="19"/>
      <c r="N177" s="19"/>
      <c r="O177" s="18"/>
      <c r="P177" s="20"/>
    </row>
    <row r="178" spans="7:16" ht="15" x14ac:dyDescent="0.25">
      <c r="G178" s="21"/>
      <c r="H178" s="17"/>
      <c r="I178" s="18"/>
      <c r="J178" s="18"/>
      <c r="K178" s="18"/>
      <c r="L178" s="19"/>
      <c r="M178" s="19"/>
      <c r="N178" s="19"/>
      <c r="O178" s="18"/>
      <c r="P178" s="20"/>
    </row>
    <row r="179" spans="7:16" ht="15" x14ac:dyDescent="0.25">
      <c r="G179" s="21"/>
      <c r="H179" s="17"/>
      <c r="I179" s="18"/>
      <c r="J179" s="18"/>
      <c r="K179" s="18"/>
      <c r="L179" s="19"/>
      <c r="M179" s="19"/>
      <c r="N179" s="19"/>
      <c r="O179" s="18"/>
      <c r="P179" s="20"/>
    </row>
    <row r="180" spans="7:16" ht="15" x14ac:dyDescent="0.25">
      <c r="G180" s="21"/>
      <c r="H180" s="17"/>
      <c r="I180" s="18"/>
      <c r="J180" s="18"/>
      <c r="K180" s="18"/>
      <c r="L180" s="19"/>
      <c r="M180" s="19"/>
      <c r="N180" s="19"/>
      <c r="O180" s="18"/>
      <c r="P180" s="20"/>
    </row>
    <row r="181" spans="7:16" ht="15" x14ac:dyDescent="0.25">
      <c r="G181" s="21"/>
      <c r="H181" s="17"/>
      <c r="I181" s="18"/>
      <c r="J181" s="18"/>
      <c r="K181" s="18"/>
      <c r="L181" s="19"/>
      <c r="M181" s="19"/>
      <c r="N181" s="19"/>
      <c r="O181" s="18"/>
      <c r="P181" s="20"/>
    </row>
    <row r="182" spans="7:16" ht="15" x14ac:dyDescent="0.25">
      <c r="G182" s="16"/>
      <c r="H182" s="17"/>
      <c r="I182" s="18"/>
      <c r="J182" s="18"/>
      <c r="K182" s="18"/>
      <c r="L182" s="19"/>
      <c r="M182" s="19"/>
      <c r="N182" s="19"/>
      <c r="O182" s="18"/>
      <c r="P182" s="20"/>
    </row>
    <row r="183" spans="7:16" ht="15" x14ac:dyDescent="0.25">
      <c r="G183" s="21"/>
      <c r="H183" s="17"/>
      <c r="I183" s="18"/>
      <c r="J183" s="18"/>
      <c r="K183" s="18"/>
      <c r="L183" s="19"/>
      <c r="M183" s="19"/>
      <c r="N183" s="19"/>
      <c r="O183" s="18"/>
      <c r="P183" s="20"/>
    </row>
    <row r="184" spans="7:16" ht="15" x14ac:dyDescent="0.25">
      <c r="G184" s="16"/>
      <c r="H184" s="17"/>
      <c r="I184" s="18"/>
      <c r="J184" s="18"/>
      <c r="K184" s="18"/>
      <c r="L184" s="19"/>
      <c r="M184" s="19"/>
      <c r="N184" s="19"/>
      <c r="O184" s="18"/>
      <c r="P184" s="20"/>
    </row>
    <row r="185" spans="7:16" ht="15" x14ac:dyDescent="0.25">
      <c r="G185" s="16"/>
      <c r="H185" s="17"/>
      <c r="I185" s="18"/>
      <c r="J185" s="18"/>
      <c r="K185" s="18"/>
      <c r="L185" s="19"/>
      <c r="M185" s="19"/>
      <c r="N185" s="19"/>
      <c r="O185" s="18"/>
      <c r="P185" s="20"/>
    </row>
    <row r="186" spans="7:16" ht="15" x14ac:dyDescent="0.25">
      <c r="G186" s="16"/>
      <c r="H186" s="17"/>
      <c r="I186" s="18"/>
      <c r="J186" s="18"/>
      <c r="K186" s="18"/>
      <c r="L186" s="19"/>
      <c r="M186" s="19"/>
      <c r="N186" s="19"/>
      <c r="O186" s="18"/>
      <c r="P186" s="20"/>
    </row>
    <row r="187" spans="7:16" ht="15" x14ac:dyDescent="0.25">
      <c r="G187" s="21"/>
      <c r="H187" s="17"/>
      <c r="I187" s="18"/>
      <c r="J187" s="18"/>
      <c r="K187" s="18"/>
      <c r="L187" s="19"/>
      <c r="M187" s="19"/>
      <c r="N187" s="19"/>
      <c r="O187" s="18"/>
      <c r="P187" s="20"/>
    </row>
    <row r="188" spans="7:16" ht="15" x14ac:dyDescent="0.25">
      <c r="G188" s="21"/>
      <c r="H188" s="17"/>
      <c r="I188" s="18"/>
      <c r="J188" s="18"/>
      <c r="K188" s="18"/>
      <c r="L188" s="19"/>
      <c r="M188" s="19"/>
      <c r="N188" s="19"/>
      <c r="O188" s="18"/>
      <c r="P188" s="20"/>
    </row>
    <row r="189" spans="7:16" ht="15" x14ac:dyDescent="0.25">
      <c r="G189" s="21"/>
      <c r="H189" s="17"/>
      <c r="I189" s="18"/>
      <c r="J189" s="18"/>
      <c r="K189" s="18"/>
      <c r="L189" s="19"/>
      <c r="M189" s="19"/>
      <c r="N189" s="19"/>
      <c r="O189" s="18"/>
      <c r="P189" s="20"/>
    </row>
    <row r="190" spans="7:16" ht="15" x14ac:dyDescent="0.25">
      <c r="G190" s="21"/>
      <c r="H190" s="17"/>
      <c r="I190" s="18"/>
      <c r="J190" s="18"/>
      <c r="K190" s="18"/>
      <c r="L190" s="19"/>
      <c r="M190" s="19"/>
      <c r="N190" s="19"/>
      <c r="O190" s="18"/>
      <c r="P190" s="20"/>
    </row>
    <row r="191" spans="7:16" ht="15" x14ac:dyDescent="0.25">
      <c r="G191" s="16"/>
      <c r="H191" s="17"/>
      <c r="I191" s="18"/>
      <c r="J191" s="18"/>
      <c r="K191" s="18"/>
      <c r="L191" s="19"/>
      <c r="M191" s="19"/>
      <c r="N191" s="19"/>
      <c r="O191" s="18"/>
      <c r="P191" s="20"/>
    </row>
    <row r="192" spans="7:16" ht="15" x14ac:dyDescent="0.25">
      <c r="G192" s="21"/>
      <c r="H192" s="17"/>
      <c r="I192" s="18"/>
      <c r="J192" s="18"/>
      <c r="K192" s="18"/>
      <c r="L192" s="19"/>
      <c r="M192" s="19"/>
      <c r="N192" s="19"/>
      <c r="O192" s="18"/>
      <c r="P192" s="20"/>
    </row>
    <row r="193" spans="7:16" ht="15" x14ac:dyDescent="0.25">
      <c r="G193" s="21"/>
      <c r="H193" s="17"/>
      <c r="I193" s="18"/>
      <c r="J193" s="18"/>
      <c r="K193" s="18"/>
      <c r="L193" s="19"/>
      <c r="M193" s="19"/>
      <c r="N193" s="19"/>
      <c r="O193" s="18"/>
      <c r="P193" s="20"/>
    </row>
    <row r="194" spans="7:16" ht="15" x14ac:dyDescent="0.25">
      <c r="G194" s="21"/>
      <c r="H194" s="17"/>
      <c r="I194" s="18"/>
      <c r="J194" s="18"/>
      <c r="K194" s="18"/>
      <c r="L194" s="19"/>
      <c r="M194" s="19"/>
      <c r="N194" s="19"/>
      <c r="O194" s="18"/>
      <c r="P194" s="20"/>
    </row>
    <row r="195" spans="7:16" ht="15" x14ac:dyDescent="0.25">
      <c r="G195" s="21"/>
      <c r="H195" s="17"/>
      <c r="I195" s="18"/>
      <c r="J195" s="18"/>
      <c r="K195" s="18"/>
      <c r="L195" s="19"/>
      <c r="M195" s="19"/>
      <c r="N195" s="19"/>
      <c r="O195" s="18"/>
      <c r="P195" s="20"/>
    </row>
    <row r="196" spans="7:16" ht="15" x14ac:dyDescent="0.25">
      <c r="G196" s="16"/>
      <c r="H196" s="17"/>
      <c r="I196" s="18"/>
      <c r="J196" s="18"/>
      <c r="K196" s="18"/>
      <c r="L196" s="19"/>
      <c r="M196" s="19"/>
      <c r="N196" s="19"/>
      <c r="O196" s="18"/>
      <c r="P196" s="20"/>
    </row>
    <row r="197" spans="7:16" ht="15" x14ac:dyDescent="0.25">
      <c r="G197" s="16"/>
      <c r="H197" s="17"/>
      <c r="I197" s="18"/>
      <c r="J197" s="18"/>
      <c r="K197" s="18"/>
      <c r="L197" s="19"/>
      <c r="M197" s="19"/>
      <c r="N197" s="19"/>
      <c r="O197" s="18"/>
      <c r="P197" s="20"/>
    </row>
    <row r="198" spans="7:16" ht="15" x14ac:dyDescent="0.25">
      <c r="G198" s="21"/>
      <c r="H198" s="17"/>
      <c r="I198" s="18"/>
      <c r="J198" s="18"/>
      <c r="K198" s="18"/>
      <c r="L198" s="19"/>
      <c r="M198" s="19"/>
      <c r="N198" s="19"/>
      <c r="O198" s="18"/>
      <c r="P198" s="20"/>
    </row>
    <row r="199" spans="7:16" ht="15" x14ac:dyDescent="0.2">
      <c r="G199" s="23"/>
      <c r="H199" s="17"/>
      <c r="I199" s="18"/>
      <c r="J199" s="18"/>
      <c r="K199" s="18"/>
      <c r="L199" s="19"/>
      <c r="M199" s="19"/>
      <c r="N199" s="19"/>
      <c r="O199" s="18"/>
      <c r="P199" s="20"/>
    </row>
    <row r="200" spans="7:16" ht="15" x14ac:dyDescent="0.25">
      <c r="G200" s="21"/>
      <c r="H200" s="17"/>
      <c r="I200" s="18"/>
      <c r="J200" s="18"/>
      <c r="K200" s="18"/>
      <c r="L200" s="19"/>
      <c r="M200" s="19"/>
      <c r="N200" s="19"/>
      <c r="O200" s="18"/>
      <c r="P200" s="20"/>
    </row>
    <row r="201" spans="7:16" ht="15" x14ac:dyDescent="0.25">
      <c r="G201" s="21"/>
      <c r="H201" s="17"/>
      <c r="I201" s="18"/>
      <c r="J201" s="18"/>
      <c r="K201" s="18"/>
      <c r="L201" s="19"/>
      <c r="M201" s="19"/>
      <c r="N201" s="19"/>
      <c r="O201" s="18"/>
      <c r="P201" s="20"/>
    </row>
    <row r="202" spans="7:16" ht="15" x14ac:dyDescent="0.25">
      <c r="G202" s="21"/>
      <c r="H202" s="17"/>
      <c r="I202" s="18"/>
      <c r="J202" s="18"/>
      <c r="K202" s="18"/>
      <c r="L202" s="19"/>
      <c r="M202" s="19"/>
      <c r="N202" s="19"/>
      <c r="O202" s="18"/>
      <c r="P202" s="20"/>
    </row>
    <row r="203" spans="7:16" ht="15" x14ac:dyDescent="0.25">
      <c r="G203" s="16"/>
      <c r="H203" s="17"/>
      <c r="I203" s="18"/>
      <c r="J203" s="18"/>
      <c r="K203" s="18"/>
      <c r="L203" s="19"/>
      <c r="M203" s="19"/>
      <c r="N203" s="19"/>
      <c r="O203" s="18"/>
      <c r="P203" s="20"/>
    </row>
    <row r="204" spans="7:16" ht="15" x14ac:dyDescent="0.25">
      <c r="G204" s="21"/>
      <c r="H204" s="17"/>
      <c r="I204" s="18"/>
      <c r="J204" s="18"/>
      <c r="K204" s="18"/>
      <c r="L204" s="19"/>
      <c r="M204" s="19"/>
      <c r="N204" s="19"/>
      <c r="O204" s="18"/>
      <c r="P204" s="20"/>
    </row>
    <row r="205" spans="7:16" ht="15" x14ac:dyDescent="0.25">
      <c r="G205" s="16"/>
      <c r="H205" s="17"/>
      <c r="I205" s="18"/>
      <c r="J205" s="18"/>
      <c r="K205" s="18"/>
      <c r="L205" s="19"/>
      <c r="M205" s="19"/>
      <c r="N205" s="19"/>
      <c r="O205" s="18"/>
      <c r="P205" s="20"/>
    </row>
    <row r="206" spans="7:16" ht="15" x14ac:dyDescent="0.25">
      <c r="G206" s="16"/>
      <c r="H206" s="17"/>
      <c r="I206" s="18"/>
      <c r="J206" s="18"/>
      <c r="K206" s="18"/>
      <c r="L206" s="19"/>
      <c r="M206" s="19"/>
      <c r="N206" s="19"/>
      <c r="O206" s="18"/>
      <c r="P206" s="20"/>
    </row>
    <row r="207" spans="7:16" ht="15" x14ac:dyDescent="0.25">
      <c r="G207" s="16"/>
      <c r="H207" s="17"/>
      <c r="I207" s="18"/>
      <c r="J207" s="18"/>
      <c r="K207" s="18"/>
      <c r="L207" s="19"/>
      <c r="M207" s="19"/>
      <c r="N207" s="19"/>
      <c r="O207" s="18"/>
      <c r="P207" s="20"/>
    </row>
    <row r="208" spans="7:16" ht="15" x14ac:dyDescent="0.25">
      <c r="G208" s="16"/>
      <c r="H208" s="17"/>
      <c r="I208" s="18"/>
      <c r="J208" s="18"/>
      <c r="K208" s="18"/>
      <c r="L208" s="19"/>
      <c r="M208" s="19"/>
      <c r="N208" s="19"/>
      <c r="O208" s="18"/>
      <c r="P208" s="20"/>
    </row>
    <row r="209" spans="7:16" ht="15" x14ac:dyDescent="0.25">
      <c r="G209" s="21"/>
      <c r="H209" s="17"/>
      <c r="I209" s="18"/>
      <c r="J209" s="18"/>
      <c r="K209" s="18"/>
      <c r="L209" s="19"/>
      <c r="M209" s="19"/>
      <c r="N209" s="19"/>
      <c r="O209" s="18"/>
      <c r="P209" s="20"/>
    </row>
    <row r="210" spans="7:16" ht="15" x14ac:dyDescent="0.25">
      <c r="G210" s="21"/>
      <c r="H210" s="17"/>
      <c r="I210" s="18"/>
      <c r="J210" s="18"/>
      <c r="K210" s="18"/>
      <c r="L210" s="19"/>
      <c r="M210" s="19"/>
      <c r="N210" s="19"/>
      <c r="O210" s="18"/>
      <c r="P210" s="20"/>
    </row>
    <row r="211" spans="7:16" ht="15" x14ac:dyDescent="0.25">
      <c r="G211" s="21"/>
      <c r="H211" s="17"/>
      <c r="I211" s="18"/>
      <c r="J211" s="18"/>
      <c r="K211" s="18"/>
      <c r="L211" s="19"/>
      <c r="M211" s="19"/>
      <c r="N211" s="19"/>
      <c r="O211" s="18"/>
      <c r="P211" s="20"/>
    </row>
    <row r="212" spans="7:16" ht="15" x14ac:dyDescent="0.25">
      <c r="G212" s="21"/>
      <c r="H212" s="17"/>
      <c r="I212" s="18"/>
      <c r="J212" s="18"/>
      <c r="K212" s="18"/>
      <c r="L212" s="19"/>
      <c r="M212" s="19"/>
      <c r="N212" s="19"/>
      <c r="O212" s="18"/>
      <c r="P212" s="20"/>
    </row>
    <row r="213" spans="7:16" ht="15" x14ac:dyDescent="0.25">
      <c r="G213" s="21"/>
      <c r="H213" s="17"/>
      <c r="I213" s="18"/>
      <c r="J213" s="18"/>
      <c r="K213" s="18"/>
      <c r="L213" s="19"/>
      <c r="M213" s="19"/>
      <c r="N213" s="19"/>
      <c r="O213" s="18"/>
      <c r="P213" s="20"/>
    </row>
    <row r="214" spans="7:16" ht="15" x14ac:dyDescent="0.25">
      <c r="G214" s="21"/>
      <c r="H214" s="17"/>
      <c r="I214" s="18"/>
      <c r="J214" s="18"/>
      <c r="K214" s="18"/>
      <c r="L214" s="19"/>
      <c r="M214" s="19"/>
      <c r="N214" s="19"/>
      <c r="O214" s="18"/>
      <c r="P214" s="20"/>
    </row>
    <row r="215" spans="7:16" ht="15" x14ac:dyDescent="0.25">
      <c r="G215" s="21"/>
      <c r="H215" s="17"/>
      <c r="I215" s="18"/>
      <c r="J215" s="18"/>
      <c r="K215" s="18"/>
      <c r="L215" s="19"/>
      <c r="M215" s="19"/>
      <c r="N215" s="19"/>
      <c r="O215" s="18"/>
      <c r="P215" s="20"/>
    </row>
    <row r="216" spans="7:16" ht="15" x14ac:dyDescent="0.25">
      <c r="G216" s="21"/>
      <c r="H216" s="17"/>
      <c r="I216" s="18"/>
      <c r="J216" s="18"/>
      <c r="K216" s="18"/>
      <c r="L216" s="19"/>
      <c r="M216" s="19"/>
      <c r="N216" s="19"/>
      <c r="O216" s="18"/>
      <c r="P216" s="20"/>
    </row>
    <row r="217" spans="7:16" ht="15" x14ac:dyDescent="0.25">
      <c r="G217" s="21"/>
      <c r="H217" s="17"/>
      <c r="I217" s="18"/>
      <c r="J217" s="18"/>
      <c r="K217" s="18"/>
      <c r="L217" s="19"/>
      <c r="M217" s="19"/>
      <c r="N217" s="19"/>
      <c r="O217" s="18"/>
      <c r="P217" s="20"/>
    </row>
    <row r="218" spans="7:16" ht="15" x14ac:dyDescent="0.25">
      <c r="G218" s="21"/>
      <c r="H218" s="17"/>
      <c r="I218" s="18"/>
      <c r="J218" s="18"/>
      <c r="K218" s="18"/>
      <c r="L218" s="19"/>
      <c r="M218" s="19"/>
      <c r="N218" s="19"/>
      <c r="O218" s="18"/>
      <c r="P218" s="20"/>
    </row>
    <row r="219" spans="7:16" ht="15" x14ac:dyDescent="0.25">
      <c r="G219" s="21"/>
      <c r="H219" s="17"/>
      <c r="I219" s="18"/>
      <c r="J219" s="18"/>
      <c r="K219" s="18"/>
      <c r="L219" s="19"/>
      <c r="M219" s="19"/>
      <c r="N219" s="19"/>
      <c r="O219" s="18"/>
      <c r="P219" s="20"/>
    </row>
    <row r="220" spans="7:16" ht="15" x14ac:dyDescent="0.25">
      <c r="G220" s="21"/>
      <c r="H220" s="17"/>
      <c r="I220" s="18"/>
      <c r="J220" s="18"/>
      <c r="K220" s="18"/>
      <c r="L220" s="19"/>
      <c r="M220" s="19"/>
      <c r="N220" s="19"/>
      <c r="O220" s="18"/>
      <c r="P220" s="20"/>
    </row>
    <row r="221" spans="7:16" ht="15" x14ac:dyDescent="0.25">
      <c r="G221" s="21"/>
      <c r="H221" s="17"/>
      <c r="I221" s="18"/>
      <c r="J221" s="18"/>
      <c r="K221" s="18"/>
      <c r="L221" s="19"/>
      <c r="M221" s="19"/>
      <c r="N221" s="19"/>
      <c r="O221" s="18"/>
      <c r="P221" s="20"/>
    </row>
    <row r="222" spans="7:16" ht="15" x14ac:dyDescent="0.25">
      <c r="G222" s="21"/>
      <c r="H222" s="17"/>
      <c r="I222" s="18"/>
      <c r="J222" s="18"/>
      <c r="K222" s="18"/>
      <c r="L222" s="19"/>
      <c r="M222" s="19"/>
      <c r="N222" s="19"/>
      <c r="O222" s="18"/>
      <c r="P222" s="20"/>
    </row>
    <row r="223" spans="7:16" ht="15" x14ac:dyDescent="0.25">
      <c r="G223" s="21"/>
      <c r="H223" s="17"/>
      <c r="I223" s="18"/>
      <c r="J223" s="18"/>
      <c r="K223" s="18"/>
      <c r="L223" s="19"/>
      <c r="M223" s="19"/>
      <c r="N223" s="19"/>
      <c r="O223" s="18"/>
      <c r="P223" s="20"/>
    </row>
    <row r="224" spans="7:16" ht="15" x14ac:dyDescent="0.25">
      <c r="G224" s="21"/>
      <c r="H224" s="17"/>
      <c r="I224" s="18"/>
      <c r="J224" s="18"/>
      <c r="K224" s="18"/>
      <c r="L224" s="19"/>
      <c r="M224" s="19"/>
      <c r="N224" s="19"/>
      <c r="O224" s="18"/>
      <c r="P224" s="20"/>
    </row>
    <row r="225" spans="7:16" ht="15" x14ac:dyDescent="0.25">
      <c r="G225" s="21"/>
      <c r="H225" s="17"/>
      <c r="I225" s="18"/>
      <c r="J225" s="18"/>
      <c r="K225" s="18"/>
      <c r="L225" s="19"/>
      <c r="M225" s="19"/>
      <c r="N225" s="19"/>
      <c r="O225" s="18"/>
      <c r="P225" s="20"/>
    </row>
    <row r="226" spans="7:16" ht="15" x14ac:dyDescent="0.25">
      <c r="G226" s="21"/>
      <c r="H226" s="17"/>
      <c r="I226" s="18"/>
      <c r="J226" s="18"/>
      <c r="K226" s="18"/>
      <c r="L226" s="19"/>
      <c r="M226" s="19"/>
      <c r="N226" s="19"/>
      <c r="O226" s="18"/>
      <c r="P226" s="20"/>
    </row>
    <row r="227" spans="7:16" ht="15" x14ac:dyDescent="0.25">
      <c r="G227" s="21"/>
      <c r="H227" s="17"/>
      <c r="I227" s="18"/>
      <c r="J227" s="18"/>
      <c r="K227" s="18"/>
      <c r="L227" s="19"/>
      <c r="M227" s="19"/>
      <c r="N227" s="19"/>
      <c r="O227" s="18"/>
      <c r="P227" s="20"/>
    </row>
    <row r="228" spans="7:16" ht="15" x14ac:dyDescent="0.25">
      <c r="G228" s="21"/>
      <c r="H228" s="17"/>
      <c r="I228" s="18"/>
      <c r="J228" s="18"/>
      <c r="K228" s="18"/>
      <c r="L228" s="19"/>
      <c r="M228" s="19"/>
      <c r="N228" s="19"/>
      <c r="O228" s="18"/>
      <c r="P228" s="20"/>
    </row>
    <row r="229" spans="7:16" ht="15" x14ac:dyDescent="0.25">
      <c r="G229" s="21"/>
      <c r="H229" s="17"/>
      <c r="I229" s="18"/>
      <c r="J229" s="18"/>
      <c r="K229" s="18"/>
      <c r="L229" s="19"/>
      <c r="M229" s="19"/>
      <c r="N229" s="19"/>
      <c r="O229" s="18"/>
      <c r="P229" s="20"/>
    </row>
    <row r="230" spans="7:16" ht="15" x14ac:dyDescent="0.25">
      <c r="G230" s="21"/>
      <c r="H230" s="17"/>
      <c r="I230" s="18"/>
      <c r="J230" s="18"/>
      <c r="K230" s="18"/>
      <c r="L230" s="19"/>
      <c r="M230" s="19"/>
      <c r="N230" s="19"/>
      <c r="O230" s="18"/>
      <c r="P230" s="20"/>
    </row>
    <row r="231" spans="7:16" ht="15" x14ac:dyDescent="0.25">
      <c r="G231" s="21"/>
      <c r="H231" s="17"/>
      <c r="I231" s="18"/>
      <c r="J231" s="18"/>
      <c r="K231" s="18"/>
      <c r="L231" s="19"/>
      <c r="M231" s="19"/>
      <c r="N231" s="19"/>
      <c r="O231" s="18"/>
      <c r="P231" s="20"/>
    </row>
    <row r="232" spans="7:16" ht="15" x14ac:dyDescent="0.25">
      <c r="G232" s="21"/>
      <c r="H232" s="17"/>
      <c r="I232" s="18"/>
      <c r="J232" s="18"/>
      <c r="K232" s="18"/>
      <c r="L232" s="19"/>
      <c r="M232" s="19"/>
      <c r="N232" s="19"/>
      <c r="O232" s="18"/>
      <c r="P232" s="20"/>
    </row>
    <row r="233" spans="7:16" ht="15" x14ac:dyDescent="0.25">
      <c r="G233" s="21"/>
      <c r="H233" s="17"/>
      <c r="I233" s="18"/>
      <c r="J233" s="18"/>
      <c r="K233" s="18"/>
      <c r="L233" s="19"/>
      <c r="M233" s="19"/>
      <c r="N233" s="19"/>
      <c r="O233" s="18"/>
      <c r="P233" s="20"/>
    </row>
    <row r="234" spans="7:16" ht="15" x14ac:dyDescent="0.25">
      <c r="G234" s="21"/>
      <c r="H234" s="17"/>
      <c r="I234" s="18"/>
      <c r="J234" s="18"/>
      <c r="K234" s="18"/>
      <c r="L234" s="19"/>
      <c r="M234" s="19"/>
      <c r="N234" s="19"/>
      <c r="O234" s="18"/>
      <c r="P234" s="20"/>
    </row>
    <row r="235" spans="7:16" ht="15" x14ac:dyDescent="0.25">
      <c r="G235" s="21"/>
      <c r="H235" s="17"/>
      <c r="I235" s="18"/>
      <c r="J235" s="18"/>
      <c r="K235" s="18"/>
      <c r="L235" s="19"/>
      <c r="M235" s="19"/>
      <c r="N235" s="19"/>
      <c r="O235" s="18"/>
      <c r="P235" s="20"/>
    </row>
    <row r="236" spans="7:16" ht="15" x14ac:dyDescent="0.25">
      <c r="G236" s="21"/>
      <c r="H236" s="17"/>
      <c r="I236" s="18"/>
      <c r="J236" s="18"/>
      <c r="K236" s="18"/>
      <c r="L236" s="19"/>
      <c r="M236" s="19"/>
      <c r="N236" s="19"/>
      <c r="O236" s="18"/>
      <c r="P236" s="20"/>
    </row>
    <row r="237" spans="7:16" ht="15" x14ac:dyDescent="0.25">
      <c r="G237" s="21"/>
      <c r="H237" s="17"/>
      <c r="I237" s="18"/>
      <c r="J237" s="18"/>
      <c r="K237" s="18"/>
      <c r="L237" s="19"/>
      <c r="M237" s="19"/>
      <c r="N237" s="19"/>
      <c r="O237" s="18"/>
      <c r="P237" s="20"/>
    </row>
    <row r="238" spans="7:16" ht="15" x14ac:dyDescent="0.25">
      <c r="G238" s="21"/>
      <c r="H238" s="17"/>
      <c r="I238" s="18"/>
      <c r="J238" s="18"/>
      <c r="K238" s="18"/>
      <c r="L238" s="19"/>
      <c r="M238" s="19"/>
      <c r="N238" s="19"/>
      <c r="O238" s="18"/>
      <c r="P238" s="20"/>
    </row>
    <row r="239" spans="7:16" ht="15" x14ac:dyDescent="0.25">
      <c r="G239" s="21"/>
      <c r="H239" s="17"/>
      <c r="I239" s="18"/>
      <c r="J239" s="18"/>
      <c r="K239" s="18"/>
      <c r="L239" s="19"/>
      <c r="M239" s="19"/>
      <c r="N239" s="19"/>
      <c r="O239" s="18"/>
      <c r="P239" s="20"/>
    </row>
    <row r="240" spans="7:16" ht="15" x14ac:dyDescent="0.25">
      <c r="G240" s="21"/>
      <c r="H240" s="17"/>
      <c r="I240" s="18"/>
      <c r="J240" s="18"/>
      <c r="K240" s="18"/>
      <c r="L240" s="19"/>
      <c r="M240" s="19"/>
      <c r="N240" s="19"/>
      <c r="O240" s="18"/>
      <c r="P240" s="20"/>
    </row>
    <row r="241" spans="7:16" ht="15" x14ac:dyDescent="0.25">
      <c r="G241" s="21"/>
      <c r="H241" s="17"/>
      <c r="I241" s="18"/>
      <c r="J241" s="18"/>
      <c r="K241" s="18"/>
      <c r="L241" s="19"/>
      <c r="M241" s="19"/>
      <c r="N241" s="19"/>
      <c r="O241" s="18"/>
      <c r="P241" s="20"/>
    </row>
    <row r="242" spans="7:16" ht="15" x14ac:dyDescent="0.25">
      <c r="G242" s="21"/>
      <c r="H242" s="17"/>
      <c r="I242" s="18"/>
      <c r="J242" s="18"/>
      <c r="K242" s="18"/>
      <c r="L242" s="19"/>
      <c r="M242" s="19"/>
      <c r="N242" s="19"/>
      <c r="O242" s="18"/>
      <c r="P242" s="20"/>
    </row>
    <row r="243" spans="7:16" ht="15" x14ac:dyDescent="0.25">
      <c r="G243" s="21"/>
      <c r="H243" s="17"/>
      <c r="I243" s="18"/>
      <c r="J243" s="18"/>
      <c r="K243" s="18"/>
      <c r="L243" s="19"/>
      <c r="M243" s="19"/>
      <c r="N243" s="19"/>
      <c r="O243" s="18"/>
      <c r="P243" s="20"/>
    </row>
    <row r="244" spans="7:16" ht="15" x14ac:dyDescent="0.25">
      <c r="G244" s="21"/>
      <c r="H244" s="17"/>
      <c r="I244" s="18"/>
      <c r="J244" s="18"/>
      <c r="K244" s="18"/>
      <c r="L244" s="19"/>
      <c r="M244" s="19"/>
      <c r="N244" s="19"/>
      <c r="O244" s="18"/>
      <c r="P244" s="20"/>
    </row>
    <row r="245" spans="7:16" ht="15" x14ac:dyDescent="0.25">
      <c r="G245" s="21"/>
      <c r="H245" s="17"/>
      <c r="I245" s="18"/>
      <c r="J245" s="18"/>
      <c r="K245" s="18"/>
      <c r="L245" s="19"/>
      <c r="M245" s="19"/>
      <c r="N245" s="19"/>
      <c r="O245" s="18"/>
      <c r="P245" s="20"/>
    </row>
    <row r="246" spans="7:16" ht="15" x14ac:dyDescent="0.25">
      <c r="G246" s="21"/>
      <c r="H246" s="17"/>
      <c r="I246" s="18"/>
      <c r="J246" s="18"/>
      <c r="K246" s="18"/>
      <c r="L246" s="19"/>
      <c r="M246" s="19"/>
      <c r="N246" s="19"/>
      <c r="O246" s="18"/>
      <c r="P246" s="20"/>
    </row>
    <row r="247" spans="7:16" ht="15" x14ac:dyDescent="0.25">
      <c r="G247" s="21"/>
      <c r="H247" s="17"/>
      <c r="I247" s="18"/>
      <c r="J247" s="18"/>
      <c r="K247" s="18"/>
      <c r="L247" s="19"/>
      <c r="M247" s="19"/>
      <c r="N247" s="19"/>
      <c r="O247" s="18"/>
      <c r="P247" s="20"/>
    </row>
    <row r="248" spans="7:16" ht="15" x14ac:dyDescent="0.25">
      <c r="G248" s="21"/>
      <c r="H248" s="17"/>
      <c r="I248" s="18"/>
      <c r="J248" s="18"/>
      <c r="K248" s="18"/>
      <c r="L248" s="19"/>
      <c r="M248" s="19"/>
      <c r="N248" s="19"/>
      <c r="O248" s="18"/>
      <c r="P248" s="20"/>
    </row>
    <row r="249" spans="7:16" ht="15" x14ac:dyDescent="0.25">
      <c r="G249" s="21"/>
      <c r="H249" s="17"/>
      <c r="I249" s="18"/>
      <c r="J249" s="18"/>
      <c r="K249" s="18"/>
      <c r="L249" s="19"/>
      <c r="M249" s="19"/>
      <c r="N249" s="19"/>
      <c r="O249" s="18"/>
      <c r="P249" s="20"/>
    </row>
    <row r="250" spans="7:16" ht="15" x14ac:dyDescent="0.25">
      <c r="G250" s="21"/>
      <c r="H250" s="17"/>
      <c r="I250" s="18"/>
      <c r="J250" s="18"/>
      <c r="K250" s="18"/>
      <c r="L250" s="19"/>
      <c r="M250" s="19"/>
      <c r="N250" s="19"/>
      <c r="O250" s="18"/>
      <c r="P250" s="20"/>
    </row>
    <row r="251" spans="7:16" ht="15" x14ac:dyDescent="0.25">
      <c r="G251" s="21"/>
      <c r="H251" s="17"/>
      <c r="I251" s="18"/>
      <c r="J251" s="18"/>
      <c r="K251" s="18"/>
      <c r="L251" s="19"/>
      <c r="M251" s="19"/>
      <c r="N251" s="19"/>
      <c r="O251" s="18"/>
      <c r="P251" s="20"/>
    </row>
    <row r="252" spans="7:16" ht="15" x14ac:dyDescent="0.25">
      <c r="G252" s="21"/>
      <c r="H252" s="17"/>
      <c r="I252" s="18"/>
      <c r="J252" s="18"/>
      <c r="K252" s="18"/>
      <c r="L252" s="19"/>
      <c r="M252" s="19"/>
      <c r="N252" s="19"/>
      <c r="O252" s="18"/>
      <c r="P252" s="20"/>
    </row>
    <row r="253" spans="7:16" ht="15" x14ac:dyDescent="0.25">
      <c r="G253" s="21"/>
      <c r="H253" s="17"/>
      <c r="I253" s="18"/>
      <c r="J253" s="18"/>
      <c r="K253" s="18"/>
      <c r="L253" s="19"/>
      <c r="M253" s="19"/>
      <c r="N253" s="19"/>
      <c r="O253" s="18"/>
      <c r="P253" s="20"/>
    </row>
    <row r="254" spans="7:16" ht="15" x14ac:dyDescent="0.25">
      <c r="G254" s="21"/>
      <c r="H254" s="17"/>
      <c r="I254" s="18"/>
      <c r="J254" s="18"/>
      <c r="K254" s="18"/>
      <c r="L254" s="19"/>
      <c r="M254" s="19"/>
      <c r="N254" s="19"/>
      <c r="O254" s="18"/>
      <c r="P254" s="20"/>
    </row>
    <row r="255" spans="7:16" ht="15" x14ac:dyDescent="0.25">
      <c r="G255" s="21"/>
      <c r="H255" s="17"/>
      <c r="I255" s="18"/>
      <c r="J255" s="18"/>
      <c r="K255" s="18"/>
      <c r="L255" s="19"/>
      <c r="M255" s="19"/>
      <c r="N255" s="19"/>
      <c r="O255" s="18"/>
      <c r="P255" s="20"/>
    </row>
    <row r="256" spans="7:16" ht="15" x14ac:dyDescent="0.25">
      <c r="G256" s="21"/>
      <c r="H256" s="17"/>
      <c r="I256" s="18"/>
      <c r="J256" s="18"/>
      <c r="K256" s="18"/>
      <c r="L256" s="19"/>
      <c r="M256" s="19"/>
      <c r="N256" s="19"/>
      <c r="O256" s="18"/>
      <c r="P256" s="20"/>
    </row>
    <row r="257" spans="7:16" ht="15" x14ac:dyDescent="0.25">
      <c r="G257" s="16"/>
      <c r="H257" s="17"/>
      <c r="I257" s="18"/>
      <c r="J257" s="18"/>
      <c r="K257" s="18"/>
      <c r="L257" s="19"/>
      <c r="M257" s="19"/>
      <c r="N257" s="19"/>
      <c r="O257" s="18"/>
      <c r="P257" s="20"/>
    </row>
    <row r="258" spans="7:16" ht="15" x14ac:dyDescent="0.25">
      <c r="G258" s="21"/>
      <c r="H258" s="17"/>
      <c r="I258" s="18"/>
      <c r="J258" s="18"/>
      <c r="K258" s="18"/>
      <c r="L258" s="19"/>
      <c r="M258" s="19"/>
      <c r="N258" s="19"/>
      <c r="O258" s="18"/>
      <c r="P258" s="20"/>
    </row>
    <row r="259" spans="7:16" ht="15" x14ac:dyDescent="0.25">
      <c r="G259" s="21"/>
      <c r="H259" s="17"/>
      <c r="I259" s="18"/>
      <c r="J259" s="18"/>
      <c r="K259" s="18"/>
      <c r="L259" s="19"/>
      <c r="M259" s="19"/>
      <c r="N259" s="19"/>
      <c r="O259" s="18"/>
      <c r="P259" s="20"/>
    </row>
    <row r="260" spans="7:16" ht="15" x14ac:dyDescent="0.25">
      <c r="G260" s="21"/>
      <c r="H260" s="17"/>
      <c r="I260" s="18"/>
      <c r="J260" s="18"/>
      <c r="K260" s="18"/>
      <c r="L260" s="19"/>
      <c r="M260" s="19"/>
      <c r="N260" s="19"/>
      <c r="O260" s="18"/>
      <c r="P260" s="20"/>
    </row>
    <row r="261" spans="7:16" ht="15" x14ac:dyDescent="0.25">
      <c r="G261" s="16"/>
      <c r="H261" s="17"/>
      <c r="I261" s="18"/>
      <c r="J261" s="18"/>
      <c r="K261" s="18"/>
      <c r="L261" s="19"/>
      <c r="M261" s="19"/>
      <c r="N261" s="19"/>
      <c r="O261" s="18"/>
      <c r="P261" s="20"/>
    </row>
    <row r="262" spans="7:16" ht="15" x14ac:dyDescent="0.2">
      <c r="G262" s="22"/>
      <c r="H262" s="17"/>
      <c r="I262" s="18"/>
      <c r="J262" s="18"/>
      <c r="K262" s="18"/>
      <c r="L262" s="19"/>
      <c r="M262" s="19"/>
      <c r="N262" s="19"/>
      <c r="O262" s="18"/>
      <c r="P262" s="20"/>
    </row>
    <row r="263" spans="7:16" ht="15" x14ac:dyDescent="0.25">
      <c r="G263" s="16"/>
      <c r="H263" s="17"/>
      <c r="I263" s="18"/>
      <c r="J263" s="18"/>
      <c r="K263" s="18"/>
      <c r="L263" s="19"/>
      <c r="M263" s="19"/>
      <c r="N263" s="19"/>
      <c r="O263" s="18"/>
      <c r="P263" s="20"/>
    </row>
    <row r="264" spans="7:16" ht="15" x14ac:dyDescent="0.25">
      <c r="G264" s="16"/>
      <c r="H264" s="17"/>
      <c r="I264" s="18"/>
      <c r="J264" s="18"/>
      <c r="K264" s="18"/>
      <c r="L264" s="19"/>
      <c r="M264" s="19"/>
      <c r="N264" s="19"/>
      <c r="O264" s="18"/>
      <c r="P264" s="20"/>
    </row>
    <row r="265" spans="7:16" ht="15" x14ac:dyDescent="0.25">
      <c r="G265" s="16"/>
      <c r="H265" s="17"/>
      <c r="I265" s="18"/>
      <c r="J265" s="18"/>
      <c r="K265" s="18"/>
      <c r="L265" s="19"/>
      <c r="M265" s="19"/>
      <c r="N265" s="19"/>
      <c r="O265" s="18"/>
      <c r="P265" s="20"/>
    </row>
    <row r="266" spans="7:16" ht="15" x14ac:dyDescent="0.25">
      <c r="G266" s="16"/>
      <c r="H266" s="17"/>
      <c r="I266" s="18"/>
      <c r="J266" s="18"/>
      <c r="K266" s="18"/>
      <c r="L266" s="19"/>
      <c r="M266" s="19"/>
      <c r="N266" s="19"/>
      <c r="O266" s="18"/>
      <c r="P266" s="20"/>
    </row>
    <row r="267" spans="7:16" ht="15" x14ac:dyDescent="0.25">
      <c r="G267" s="16"/>
      <c r="H267" s="17"/>
      <c r="I267" s="18"/>
      <c r="J267" s="18"/>
      <c r="K267" s="18"/>
      <c r="L267" s="19"/>
      <c r="M267" s="19"/>
      <c r="N267" s="19"/>
      <c r="O267" s="18"/>
      <c r="P267" s="20"/>
    </row>
    <row r="268" spans="7:16" ht="15" x14ac:dyDescent="0.25">
      <c r="G268" s="16"/>
      <c r="H268" s="17"/>
      <c r="I268" s="18"/>
      <c r="J268" s="18"/>
      <c r="K268" s="18"/>
      <c r="L268" s="19"/>
      <c r="M268" s="19"/>
      <c r="N268" s="19"/>
      <c r="O268" s="18"/>
      <c r="P268" s="20"/>
    </row>
    <row r="269" spans="7:16" ht="15" x14ac:dyDescent="0.25">
      <c r="G269" s="16"/>
      <c r="H269" s="17"/>
      <c r="I269" s="18"/>
      <c r="J269" s="18"/>
      <c r="K269" s="18"/>
      <c r="L269" s="19"/>
      <c r="M269" s="19"/>
      <c r="N269" s="19"/>
      <c r="O269" s="18"/>
      <c r="P269" s="20"/>
    </row>
    <row r="270" spans="7:16" ht="15" x14ac:dyDescent="0.25">
      <c r="G270" s="16"/>
      <c r="H270" s="17"/>
      <c r="I270" s="18"/>
      <c r="J270" s="18"/>
      <c r="K270" s="18"/>
      <c r="L270" s="19"/>
      <c r="M270" s="19"/>
      <c r="N270" s="19"/>
      <c r="O270" s="18"/>
      <c r="P270" s="20"/>
    </row>
    <row r="271" spans="7:16" ht="15" x14ac:dyDescent="0.25">
      <c r="G271" s="21"/>
      <c r="H271" s="17"/>
      <c r="I271" s="18"/>
      <c r="J271" s="18"/>
      <c r="K271" s="18"/>
      <c r="L271" s="19"/>
      <c r="M271" s="19"/>
      <c r="N271" s="19"/>
      <c r="O271" s="18"/>
      <c r="P271" s="20"/>
    </row>
    <row r="272" spans="7:16" ht="15" x14ac:dyDescent="0.25">
      <c r="G272" s="21"/>
      <c r="H272" s="17"/>
      <c r="I272" s="18"/>
      <c r="J272" s="18"/>
      <c r="K272" s="18"/>
      <c r="L272" s="19"/>
      <c r="M272" s="19"/>
      <c r="N272" s="19"/>
      <c r="O272" s="18"/>
      <c r="P272" s="20"/>
    </row>
    <row r="273" spans="7:16" ht="15" x14ac:dyDescent="0.25">
      <c r="G273" s="16"/>
      <c r="H273" s="17"/>
      <c r="I273" s="18"/>
      <c r="J273" s="18"/>
      <c r="K273" s="18"/>
      <c r="L273" s="19"/>
      <c r="M273" s="19"/>
      <c r="N273" s="19"/>
      <c r="O273" s="18"/>
      <c r="P273" s="20"/>
    </row>
    <row r="274" spans="7:16" ht="15" x14ac:dyDescent="0.25">
      <c r="G274" s="16"/>
      <c r="H274" s="17"/>
      <c r="I274" s="18"/>
      <c r="J274" s="18"/>
      <c r="K274" s="18"/>
      <c r="L274" s="19"/>
      <c r="M274" s="19"/>
      <c r="N274" s="19"/>
      <c r="O274" s="18"/>
      <c r="P274" s="20"/>
    </row>
    <row r="275" spans="7:16" ht="15" x14ac:dyDescent="0.25">
      <c r="G275" s="16"/>
      <c r="H275" s="17"/>
      <c r="I275" s="18"/>
      <c r="J275" s="18"/>
      <c r="K275" s="18"/>
      <c r="L275" s="19"/>
      <c r="M275" s="19"/>
      <c r="N275" s="19"/>
      <c r="O275" s="18"/>
      <c r="P275" s="20"/>
    </row>
    <row r="276" spans="7:16" ht="15" x14ac:dyDescent="0.25">
      <c r="G276" s="21"/>
      <c r="H276" s="17"/>
      <c r="I276" s="18"/>
      <c r="J276" s="18"/>
      <c r="K276" s="18"/>
      <c r="L276" s="19"/>
      <c r="M276" s="19"/>
      <c r="N276" s="19"/>
      <c r="O276" s="18"/>
      <c r="P276" s="20"/>
    </row>
    <row r="277" spans="7:16" ht="15" x14ac:dyDescent="0.25">
      <c r="G277" s="16"/>
      <c r="H277" s="17"/>
      <c r="I277" s="18"/>
      <c r="J277" s="18"/>
      <c r="K277" s="18"/>
      <c r="L277" s="19"/>
      <c r="M277" s="19"/>
      <c r="N277" s="19"/>
      <c r="O277" s="18"/>
      <c r="P277" s="20"/>
    </row>
    <row r="278" spans="7:16" ht="15" x14ac:dyDescent="0.25">
      <c r="G278" s="21"/>
      <c r="H278" s="17"/>
      <c r="I278" s="18"/>
      <c r="J278" s="18"/>
      <c r="K278" s="18"/>
      <c r="L278" s="19"/>
      <c r="M278" s="19"/>
      <c r="N278" s="19"/>
      <c r="O278" s="18"/>
      <c r="P278" s="20"/>
    </row>
    <row r="279" spans="7:16" ht="15" x14ac:dyDescent="0.25">
      <c r="G279" s="16"/>
      <c r="H279" s="17"/>
      <c r="I279" s="18"/>
      <c r="J279" s="18"/>
      <c r="K279" s="18"/>
      <c r="L279" s="19"/>
      <c r="M279" s="19"/>
      <c r="N279" s="19"/>
      <c r="O279" s="18"/>
      <c r="P279" s="20"/>
    </row>
    <row r="280" spans="7:16" ht="15" x14ac:dyDescent="0.25">
      <c r="G280" s="16"/>
      <c r="H280" s="17"/>
      <c r="I280" s="18"/>
      <c r="J280" s="18"/>
      <c r="K280" s="18"/>
      <c r="L280" s="19"/>
      <c r="M280" s="19"/>
      <c r="N280" s="19"/>
      <c r="O280" s="18"/>
      <c r="P280" s="20"/>
    </row>
    <row r="281" spans="7:16" ht="15" x14ac:dyDescent="0.25">
      <c r="G281" s="16"/>
      <c r="H281" s="17"/>
      <c r="I281" s="18"/>
      <c r="J281" s="18"/>
      <c r="K281" s="18"/>
      <c r="L281" s="19"/>
      <c r="M281" s="19"/>
      <c r="N281" s="19"/>
      <c r="O281" s="18"/>
      <c r="P281" s="20"/>
    </row>
    <row r="282" spans="7:16" ht="15" x14ac:dyDescent="0.25">
      <c r="G282" s="16"/>
      <c r="H282" s="17"/>
      <c r="I282" s="18"/>
      <c r="J282" s="18"/>
      <c r="K282" s="18"/>
      <c r="L282" s="19"/>
      <c r="M282" s="19"/>
      <c r="N282" s="19"/>
      <c r="O282" s="18"/>
      <c r="P282" s="20"/>
    </row>
    <row r="283" spans="7:16" ht="15" x14ac:dyDescent="0.25">
      <c r="G283" s="16"/>
      <c r="H283" s="17"/>
      <c r="I283" s="18"/>
      <c r="J283" s="18"/>
      <c r="K283" s="18"/>
      <c r="L283" s="19"/>
      <c r="M283" s="19"/>
      <c r="N283" s="19"/>
      <c r="O283" s="18"/>
      <c r="P283" s="20"/>
    </row>
    <row r="284" spans="7:16" ht="15" x14ac:dyDescent="0.25">
      <c r="G284" s="21"/>
      <c r="H284" s="17"/>
      <c r="I284" s="18"/>
      <c r="J284" s="18"/>
      <c r="K284" s="18"/>
      <c r="L284" s="19"/>
      <c r="M284" s="19"/>
      <c r="N284" s="19"/>
      <c r="O284" s="18"/>
      <c r="P284" s="20"/>
    </row>
    <row r="285" spans="7:16" ht="15" x14ac:dyDescent="0.25">
      <c r="G285" s="21"/>
      <c r="H285" s="17"/>
      <c r="I285" s="18"/>
      <c r="J285" s="18"/>
      <c r="K285" s="18"/>
      <c r="L285" s="19"/>
      <c r="M285" s="19"/>
      <c r="N285" s="19"/>
      <c r="O285" s="18"/>
      <c r="P285" s="20"/>
    </row>
    <row r="286" spans="7:16" ht="15" x14ac:dyDescent="0.25">
      <c r="G286" s="21"/>
      <c r="H286" s="17"/>
      <c r="I286" s="18"/>
      <c r="J286" s="18"/>
      <c r="K286" s="18"/>
      <c r="L286" s="19"/>
      <c r="M286" s="19"/>
      <c r="N286" s="19"/>
      <c r="O286" s="18"/>
      <c r="P286" s="20"/>
    </row>
    <row r="287" spans="7:16" ht="15" x14ac:dyDescent="0.2">
      <c r="G287" s="24"/>
      <c r="H287" s="17"/>
      <c r="I287" s="18"/>
      <c r="J287" s="18"/>
      <c r="K287" s="18"/>
      <c r="L287" s="19"/>
      <c r="M287" s="19"/>
      <c r="N287" s="19"/>
      <c r="O287" s="18"/>
      <c r="P287" s="20"/>
    </row>
    <row r="288" spans="7:16" ht="15" x14ac:dyDescent="0.25">
      <c r="G288" s="21"/>
      <c r="H288" s="17"/>
      <c r="I288" s="18"/>
      <c r="J288" s="18"/>
      <c r="K288" s="18"/>
      <c r="L288" s="19"/>
      <c r="M288" s="19"/>
      <c r="N288" s="19"/>
      <c r="O288" s="18"/>
      <c r="P288" s="20"/>
    </row>
    <row r="289" spans="7:16" ht="15" x14ac:dyDescent="0.25">
      <c r="G289" s="21"/>
      <c r="H289" s="17"/>
      <c r="I289" s="18"/>
      <c r="J289" s="18"/>
      <c r="K289" s="18"/>
      <c r="L289" s="19"/>
      <c r="M289" s="19"/>
      <c r="N289" s="19"/>
      <c r="O289" s="18"/>
      <c r="P289" s="20"/>
    </row>
    <row r="290" spans="7:16" ht="15" x14ac:dyDescent="0.25">
      <c r="G290" s="16"/>
      <c r="H290" s="17"/>
      <c r="I290" s="18"/>
      <c r="J290" s="18"/>
      <c r="K290" s="18"/>
      <c r="L290" s="19"/>
      <c r="M290" s="19"/>
      <c r="N290" s="19"/>
      <c r="O290" s="18"/>
      <c r="P290" s="20"/>
    </row>
    <row r="291" spans="7:16" ht="15" x14ac:dyDescent="0.25">
      <c r="G291" s="16"/>
      <c r="H291" s="17"/>
      <c r="I291" s="18"/>
      <c r="J291" s="18"/>
      <c r="K291" s="18"/>
      <c r="L291" s="19"/>
      <c r="M291" s="19"/>
      <c r="N291" s="19"/>
      <c r="O291" s="18"/>
      <c r="P291" s="20"/>
    </row>
    <row r="292" spans="7:16" ht="15" x14ac:dyDescent="0.25">
      <c r="G292" s="16"/>
      <c r="H292" s="17"/>
      <c r="I292" s="18"/>
      <c r="J292" s="18"/>
      <c r="K292" s="18"/>
      <c r="L292" s="19"/>
      <c r="M292" s="19"/>
      <c r="N292" s="19"/>
      <c r="O292" s="18"/>
      <c r="P292" s="20"/>
    </row>
    <row r="293" spans="7:16" ht="15" x14ac:dyDescent="0.25">
      <c r="G293" s="21"/>
      <c r="H293" s="17"/>
      <c r="I293" s="18"/>
      <c r="J293" s="18"/>
      <c r="K293" s="18"/>
      <c r="L293" s="19"/>
      <c r="M293" s="19"/>
      <c r="N293" s="19"/>
      <c r="O293" s="18"/>
      <c r="P293" s="20"/>
    </row>
    <row r="294" spans="7:16" ht="15" x14ac:dyDescent="0.25">
      <c r="G294" s="16"/>
      <c r="H294" s="17"/>
      <c r="I294" s="18"/>
      <c r="J294" s="18"/>
      <c r="K294" s="18"/>
      <c r="L294" s="19"/>
      <c r="M294" s="19"/>
      <c r="N294" s="19"/>
      <c r="O294" s="18"/>
      <c r="P294" s="20"/>
    </row>
    <row r="295" spans="7:16" ht="15" x14ac:dyDescent="0.25">
      <c r="G295" s="21"/>
      <c r="H295" s="17"/>
      <c r="I295" s="18"/>
      <c r="J295" s="18"/>
      <c r="K295" s="18"/>
      <c r="L295" s="19"/>
      <c r="M295" s="19"/>
      <c r="N295" s="19"/>
      <c r="O295" s="18"/>
      <c r="P295" s="20"/>
    </row>
    <row r="296" spans="7:16" ht="15" x14ac:dyDescent="0.25">
      <c r="G296" s="21"/>
      <c r="H296" s="17"/>
      <c r="I296" s="18"/>
      <c r="J296" s="18"/>
      <c r="K296" s="18"/>
      <c r="L296" s="19"/>
      <c r="M296" s="19"/>
      <c r="N296" s="19"/>
      <c r="O296" s="18"/>
      <c r="P296" s="20"/>
    </row>
    <row r="297" spans="7:16" ht="15" x14ac:dyDescent="0.25">
      <c r="G297" s="21"/>
      <c r="H297" s="17"/>
      <c r="I297" s="18"/>
      <c r="J297" s="18"/>
      <c r="K297" s="18"/>
      <c r="L297" s="19"/>
      <c r="M297" s="19"/>
      <c r="N297" s="19"/>
      <c r="O297" s="18"/>
      <c r="P297" s="20"/>
    </row>
    <row r="298" spans="7:16" ht="15" x14ac:dyDescent="0.25">
      <c r="G298" s="21"/>
      <c r="H298" s="17"/>
      <c r="I298" s="18"/>
      <c r="J298" s="18"/>
      <c r="K298" s="18"/>
      <c r="L298" s="19"/>
      <c r="M298" s="19"/>
      <c r="N298" s="19"/>
      <c r="O298" s="18"/>
      <c r="P298" s="20"/>
    </row>
    <row r="299" spans="7:16" ht="15" x14ac:dyDescent="0.25">
      <c r="G299" s="21"/>
      <c r="H299" s="17"/>
      <c r="I299" s="18"/>
      <c r="J299" s="18"/>
      <c r="K299" s="18"/>
      <c r="L299" s="19"/>
      <c r="M299" s="19"/>
      <c r="N299" s="19"/>
      <c r="O299" s="18"/>
      <c r="P299" s="20"/>
    </row>
    <row r="300" spans="7:16" ht="15" x14ac:dyDescent="0.25">
      <c r="G300" s="21"/>
      <c r="H300" s="17"/>
      <c r="I300" s="18"/>
      <c r="J300" s="18"/>
      <c r="K300" s="18"/>
      <c r="L300" s="19"/>
      <c r="M300" s="19"/>
      <c r="N300" s="19"/>
      <c r="O300" s="18"/>
      <c r="P300" s="20"/>
    </row>
    <row r="301" spans="7:16" ht="15" x14ac:dyDescent="0.25">
      <c r="G301" s="21"/>
      <c r="H301" s="17"/>
      <c r="I301" s="18"/>
      <c r="J301" s="18"/>
      <c r="K301" s="18"/>
      <c r="L301" s="19"/>
      <c r="M301" s="19"/>
      <c r="N301" s="19"/>
      <c r="O301" s="18"/>
      <c r="P301" s="20"/>
    </row>
    <row r="302" spans="7:16" ht="15" x14ac:dyDescent="0.25">
      <c r="G302" s="21"/>
      <c r="H302" s="17"/>
      <c r="I302" s="18"/>
      <c r="J302" s="18"/>
      <c r="K302" s="18"/>
      <c r="L302" s="19"/>
      <c r="M302" s="19"/>
      <c r="N302" s="19"/>
      <c r="O302" s="18"/>
      <c r="P302" s="20"/>
    </row>
    <row r="303" spans="7:16" ht="15" x14ac:dyDescent="0.25">
      <c r="G303" s="21"/>
      <c r="H303" s="17"/>
      <c r="I303" s="18"/>
      <c r="J303" s="18"/>
      <c r="K303" s="18"/>
      <c r="L303" s="19"/>
      <c r="M303" s="19"/>
      <c r="N303" s="19"/>
      <c r="O303" s="18"/>
      <c r="P303" s="20"/>
    </row>
    <row r="304" spans="7:16" ht="15" x14ac:dyDescent="0.25">
      <c r="G304" s="21"/>
      <c r="H304" s="17"/>
      <c r="I304" s="18"/>
      <c r="J304" s="18"/>
      <c r="K304" s="18"/>
      <c r="L304" s="19"/>
      <c r="M304" s="19"/>
      <c r="N304" s="19"/>
      <c r="O304" s="18"/>
      <c r="P304" s="20"/>
    </row>
    <row r="305" spans="7:16" ht="15" x14ac:dyDescent="0.25">
      <c r="G305" s="21"/>
      <c r="H305" s="17"/>
      <c r="I305" s="18"/>
      <c r="J305" s="18"/>
      <c r="K305" s="18"/>
      <c r="L305" s="19"/>
      <c r="M305" s="19"/>
      <c r="N305" s="19"/>
      <c r="O305" s="18"/>
      <c r="P305" s="20"/>
    </row>
    <row r="306" spans="7:16" ht="15" x14ac:dyDescent="0.25">
      <c r="G306" s="21"/>
      <c r="H306" s="17"/>
      <c r="I306" s="18"/>
      <c r="J306" s="18"/>
      <c r="K306" s="18"/>
      <c r="L306" s="19"/>
      <c r="M306" s="19"/>
      <c r="N306" s="19"/>
      <c r="O306" s="18"/>
      <c r="P306" s="20"/>
    </row>
    <row r="307" spans="7:16" ht="15" x14ac:dyDescent="0.25">
      <c r="G307" s="21"/>
      <c r="H307" s="17"/>
      <c r="I307" s="18"/>
      <c r="J307" s="18"/>
      <c r="K307" s="18"/>
      <c r="L307" s="19"/>
      <c r="M307" s="19"/>
      <c r="N307" s="19"/>
      <c r="O307" s="18"/>
      <c r="P307" s="20"/>
    </row>
    <row r="308" spans="7:16" ht="15" x14ac:dyDescent="0.25">
      <c r="G308" s="21"/>
      <c r="H308" s="17"/>
      <c r="I308" s="18"/>
      <c r="J308" s="18"/>
      <c r="K308" s="18"/>
      <c r="L308" s="19"/>
      <c r="M308" s="19"/>
      <c r="N308" s="19"/>
      <c r="O308" s="18"/>
      <c r="P308" s="20"/>
    </row>
    <row r="309" spans="7:16" ht="15" x14ac:dyDescent="0.25">
      <c r="G309" s="21"/>
      <c r="H309" s="17"/>
      <c r="I309" s="18"/>
      <c r="J309" s="18"/>
      <c r="K309" s="18"/>
      <c r="L309" s="19"/>
      <c r="M309" s="19"/>
      <c r="N309" s="19"/>
      <c r="O309" s="18"/>
      <c r="P309" s="20"/>
    </row>
    <row r="310" spans="7:16" ht="15" x14ac:dyDescent="0.25">
      <c r="G310" s="21"/>
      <c r="H310" s="17"/>
      <c r="I310" s="18"/>
      <c r="J310" s="18"/>
      <c r="K310" s="18"/>
      <c r="L310" s="19"/>
      <c r="M310" s="19"/>
      <c r="N310" s="19"/>
      <c r="O310" s="18"/>
      <c r="P310" s="20"/>
    </row>
    <row r="311" spans="7:16" ht="15" x14ac:dyDescent="0.25">
      <c r="G311" s="21"/>
      <c r="H311" s="17"/>
      <c r="I311" s="18"/>
      <c r="J311" s="18"/>
      <c r="K311" s="18"/>
      <c r="L311" s="19"/>
      <c r="M311" s="19"/>
      <c r="N311" s="19"/>
      <c r="O311" s="18"/>
      <c r="P311" s="20"/>
    </row>
    <row r="312" spans="7:16" ht="15" x14ac:dyDescent="0.25">
      <c r="G312" s="16"/>
      <c r="H312" s="17"/>
      <c r="I312" s="18"/>
      <c r="J312" s="18"/>
      <c r="K312" s="18"/>
      <c r="L312" s="19"/>
      <c r="M312" s="19"/>
      <c r="N312" s="19"/>
      <c r="O312" s="18"/>
      <c r="P312" s="20"/>
    </row>
    <row r="313" spans="7:16" ht="15" x14ac:dyDescent="0.25">
      <c r="G313" s="16"/>
      <c r="H313" s="17"/>
      <c r="I313" s="18"/>
      <c r="J313" s="18"/>
      <c r="K313" s="18"/>
      <c r="L313" s="19"/>
      <c r="M313" s="19"/>
      <c r="N313" s="19"/>
      <c r="O313" s="18"/>
      <c r="P313" s="20"/>
    </row>
    <row r="314" spans="7:16" ht="15" x14ac:dyDescent="0.25">
      <c r="G314" s="21"/>
      <c r="H314" s="17"/>
      <c r="I314" s="18"/>
      <c r="J314" s="18"/>
      <c r="K314" s="18"/>
      <c r="L314" s="19"/>
      <c r="M314" s="19"/>
      <c r="N314" s="19"/>
      <c r="O314" s="18"/>
      <c r="P314" s="20"/>
    </row>
    <row r="315" spans="7:16" ht="15" x14ac:dyDescent="0.25">
      <c r="G315" s="21"/>
      <c r="H315" s="17"/>
      <c r="I315" s="18"/>
      <c r="J315" s="18"/>
      <c r="K315" s="18"/>
      <c r="L315" s="19"/>
      <c r="M315" s="19"/>
      <c r="N315" s="19"/>
      <c r="O315" s="18"/>
      <c r="P315" s="20"/>
    </row>
    <row r="316" spans="7:16" ht="15" x14ac:dyDescent="0.25">
      <c r="G316" s="21"/>
      <c r="H316" s="17"/>
      <c r="I316" s="18"/>
      <c r="J316" s="18"/>
      <c r="K316" s="18"/>
      <c r="L316" s="19"/>
      <c r="M316" s="19"/>
      <c r="N316" s="19"/>
      <c r="O316" s="18"/>
      <c r="P316" s="20"/>
    </row>
    <row r="317" spans="7:16" ht="15" x14ac:dyDescent="0.25">
      <c r="G317" s="21"/>
      <c r="H317" s="17"/>
      <c r="I317" s="18"/>
      <c r="J317" s="18"/>
      <c r="K317" s="18"/>
      <c r="L317" s="19"/>
      <c r="M317" s="19"/>
      <c r="N317" s="19"/>
      <c r="O317" s="18"/>
      <c r="P317" s="20"/>
    </row>
    <row r="318" spans="7:16" ht="15" x14ac:dyDescent="0.25">
      <c r="G318" s="21"/>
      <c r="H318" s="17"/>
      <c r="I318" s="18"/>
      <c r="J318" s="18"/>
      <c r="K318" s="18"/>
      <c r="L318" s="19"/>
      <c r="M318" s="19"/>
      <c r="N318" s="19"/>
      <c r="O318" s="18"/>
      <c r="P318" s="20"/>
    </row>
    <row r="319" spans="7:16" ht="15" x14ac:dyDescent="0.25">
      <c r="G319" s="21"/>
      <c r="H319" s="17"/>
      <c r="I319" s="18"/>
      <c r="J319" s="18"/>
      <c r="K319" s="18"/>
      <c r="L319" s="19"/>
      <c r="M319" s="19"/>
      <c r="N319" s="19"/>
      <c r="O319" s="18"/>
      <c r="P319" s="20"/>
    </row>
    <row r="320" spans="7:16" ht="15" x14ac:dyDescent="0.25">
      <c r="G320" s="21"/>
      <c r="H320" s="17"/>
      <c r="I320" s="18"/>
      <c r="J320" s="18"/>
      <c r="K320" s="18"/>
      <c r="L320" s="19"/>
      <c r="M320" s="19"/>
      <c r="N320" s="19"/>
      <c r="O320" s="18"/>
      <c r="P320" s="20"/>
    </row>
    <row r="321" spans="7:16" ht="15" x14ac:dyDescent="0.25">
      <c r="G321" s="21"/>
      <c r="H321" s="17"/>
      <c r="I321" s="18"/>
      <c r="J321" s="18"/>
      <c r="K321" s="18"/>
      <c r="L321" s="19"/>
      <c r="M321" s="19"/>
      <c r="N321" s="19"/>
      <c r="O321" s="18"/>
      <c r="P321" s="20"/>
    </row>
    <row r="322" spans="7:16" ht="15" x14ac:dyDescent="0.25">
      <c r="G322" s="21"/>
      <c r="H322" s="17"/>
      <c r="I322" s="18"/>
      <c r="J322" s="18"/>
      <c r="K322" s="18"/>
      <c r="L322" s="19"/>
      <c r="M322" s="19"/>
      <c r="N322" s="19"/>
      <c r="O322" s="18"/>
      <c r="P322" s="20"/>
    </row>
    <row r="323" spans="7:16" ht="15" x14ac:dyDescent="0.25">
      <c r="G323" s="21"/>
      <c r="H323" s="17"/>
      <c r="I323" s="18"/>
      <c r="J323" s="18"/>
      <c r="K323" s="18"/>
      <c r="L323" s="19"/>
      <c r="M323" s="19"/>
      <c r="N323" s="19"/>
      <c r="O323" s="18"/>
      <c r="P323" s="20"/>
    </row>
    <row r="324" spans="7:16" ht="15" x14ac:dyDescent="0.25">
      <c r="G324" s="21"/>
      <c r="H324" s="17"/>
      <c r="I324" s="18"/>
      <c r="J324" s="18"/>
      <c r="K324" s="18"/>
      <c r="L324" s="19"/>
      <c r="M324" s="19"/>
      <c r="N324" s="19"/>
      <c r="O324" s="18"/>
      <c r="P324" s="20"/>
    </row>
    <row r="325" spans="7:16" ht="15" x14ac:dyDescent="0.25">
      <c r="G325" s="21"/>
      <c r="H325" s="17"/>
      <c r="I325" s="18"/>
      <c r="J325" s="18"/>
      <c r="K325" s="18"/>
      <c r="L325" s="19"/>
      <c r="M325" s="19"/>
      <c r="N325" s="19"/>
      <c r="O325" s="18"/>
      <c r="P325" s="20"/>
    </row>
    <row r="326" spans="7:16" ht="15" x14ac:dyDescent="0.25">
      <c r="G326" s="21"/>
      <c r="H326" s="17"/>
      <c r="I326" s="18"/>
      <c r="J326" s="18"/>
      <c r="K326" s="18"/>
      <c r="L326" s="19"/>
      <c r="M326" s="19"/>
      <c r="N326" s="19"/>
      <c r="O326" s="18"/>
      <c r="P326" s="20"/>
    </row>
    <row r="327" spans="7:16" ht="15" x14ac:dyDescent="0.25">
      <c r="G327" s="21"/>
      <c r="H327" s="17"/>
      <c r="I327" s="18"/>
      <c r="J327" s="18"/>
      <c r="K327" s="18"/>
      <c r="L327" s="19"/>
      <c r="M327" s="19"/>
      <c r="N327" s="19"/>
      <c r="O327" s="18"/>
      <c r="P327" s="20"/>
    </row>
    <row r="328" spans="7:16" ht="15" x14ac:dyDescent="0.25">
      <c r="G328" s="21"/>
      <c r="H328" s="17"/>
      <c r="I328" s="18"/>
      <c r="J328" s="18"/>
      <c r="K328" s="18"/>
      <c r="L328" s="19"/>
      <c r="M328" s="19"/>
      <c r="N328" s="19"/>
      <c r="O328" s="18"/>
      <c r="P328" s="20"/>
    </row>
    <row r="329" spans="7:16" ht="15" x14ac:dyDescent="0.25">
      <c r="G329" s="21"/>
      <c r="H329" s="17"/>
      <c r="I329" s="18"/>
      <c r="J329" s="18"/>
      <c r="K329" s="18"/>
      <c r="L329" s="19"/>
      <c r="M329" s="19"/>
      <c r="N329" s="19"/>
      <c r="O329" s="18"/>
      <c r="P329" s="20"/>
    </row>
    <row r="330" spans="7:16" ht="15" x14ac:dyDescent="0.25">
      <c r="G330" s="21"/>
      <c r="H330" s="17"/>
      <c r="I330" s="18"/>
      <c r="J330" s="18"/>
      <c r="K330" s="18"/>
      <c r="L330" s="19"/>
      <c r="M330" s="19"/>
      <c r="N330" s="19"/>
      <c r="O330" s="18"/>
      <c r="P330" s="20"/>
    </row>
    <row r="331" spans="7:16" ht="15" x14ac:dyDescent="0.25">
      <c r="G331" s="21"/>
      <c r="H331" s="17"/>
      <c r="I331" s="18"/>
      <c r="J331" s="18"/>
      <c r="K331" s="18"/>
      <c r="L331" s="19"/>
      <c r="M331" s="19"/>
      <c r="N331" s="19"/>
      <c r="O331" s="18"/>
      <c r="P331" s="20"/>
    </row>
    <row r="332" spans="7:16" ht="15" x14ac:dyDescent="0.25">
      <c r="G332" s="21"/>
      <c r="H332" s="17"/>
      <c r="I332" s="18"/>
      <c r="J332" s="18"/>
      <c r="K332" s="18"/>
      <c r="L332" s="19"/>
      <c r="M332" s="19"/>
      <c r="N332" s="19"/>
      <c r="O332" s="18"/>
      <c r="P332" s="20"/>
    </row>
    <row r="333" spans="7:16" ht="15" x14ac:dyDescent="0.25">
      <c r="G333" s="21"/>
      <c r="H333" s="17"/>
      <c r="I333" s="18"/>
      <c r="J333" s="18"/>
      <c r="K333" s="18"/>
      <c r="L333" s="19"/>
      <c r="M333" s="19"/>
      <c r="N333" s="19"/>
      <c r="O333" s="18"/>
      <c r="P333" s="20"/>
    </row>
    <row r="334" spans="7:16" ht="15" x14ac:dyDescent="0.25">
      <c r="G334" s="21"/>
      <c r="H334" s="17"/>
      <c r="I334" s="18"/>
      <c r="J334" s="18"/>
      <c r="K334" s="18"/>
      <c r="L334" s="19"/>
      <c r="M334" s="19"/>
      <c r="N334" s="19"/>
      <c r="O334" s="18"/>
      <c r="P334" s="20"/>
    </row>
    <row r="335" spans="7:16" ht="15" x14ac:dyDescent="0.25">
      <c r="G335" s="16"/>
      <c r="H335" s="17"/>
      <c r="I335" s="18"/>
      <c r="J335" s="18"/>
      <c r="K335" s="18"/>
      <c r="L335" s="19"/>
      <c r="M335" s="19"/>
      <c r="N335" s="19"/>
      <c r="O335" s="18"/>
      <c r="P335" s="20"/>
    </row>
    <row r="336" spans="7:16" ht="15" x14ac:dyDescent="0.25">
      <c r="G336" s="16"/>
      <c r="H336" s="17"/>
      <c r="I336" s="18"/>
      <c r="J336" s="18"/>
      <c r="K336" s="18"/>
      <c r="L336" s="19"/>
      <c r="M336" s="19"/>
      <c r="N336" s="19"/>
      <c r="O336" s="18"/>
      <c r="P336" s="20"/>
    </row>
    <row r="337" spans="7:16" ht="15" x14ac:dyDescent="0.25">
      <c r="G337" s="16"/>
      <c r="H337" s="17"/>
      <c r="I337" s="18"/>
      <c r="J337" s="18"/>
      <c r="K337" s="18"/>
      <c r="L337" s="19"/>
      <c r="M337" s="19"/>
      <c r="N337" s="19"/>
      <c r="O337" s="18"/>
      <c r="P337" s="20"/>
    </row>
    <row r="338" spans="7:16" ht="15" x14ac:dyDescent="0.25">
      <c r="G338" s="16"/>
      <c r="H338" s="17"/>
      <c r="I338" s="18"/>
      <c r="J338" s="18"/>
      <c r="K338" s="18"/>
      <c r="L338" s="19"/>
      <c r="M338" s="19"/>
      <c r="O338" s="18"/>
      <c r="P338" s="20"/>
    </row>
    <row r="339" spans="7:16" ht="15" x14ac:dyDescent="0.25">
      <c r="G339" s="16"/>
      <c r="H339" s="17"/>
      <c r="I339" s="18"/>
      <c r="J339" s="18"/>
      <c r="K339" s="18"/>
      <c r="L339" s="19"/>
      <c r="M339" s="19"/>
      <c r="O339" s="18"/>
      <c r="P339" s="20"/>
    </row>
  </sheetData>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disablePrompts="1"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tableParts count="4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33"/>
  <sheetViews>
    <sheetView topLeftCell="A2" workbookViewId="0">
      <selection activeCell="E5" sqref="E5"/>
    </sheetView>
  </sheetViews>
  <sheetFormatPr baseColWidth="10" defaultRowHeight="15" x14ac:dyDescent="0.25"/>
  <cols>
    <col min="2" max="2" width="6" style="12" customWidth="1"/>
    <col min="3" max="3" width="22.7109375" style="12" customWidth="1"/>
    <col min="4" max="4" width="18.28515625" style="12" bestFit="1" customWidth="1"/>
    <col min="5" max="5" width="30.28515625" style="12" customWidth="1"/>
    <col min="6" max="7" width="22.42578125" style="12" bestFit="1" customWidth="1"/>
  </cols>
  <sheetData>
    <row r="1" spans="2:7" x14ac:dyDescent="0.25">
      <c r="B1" s="10"/>
      <c r="C1" s="10"/>
      <c r="D1" s="10"/>
      <c r="E1" s="10"/>
      <c r="F1" s="10"/>
      <c r="G1" s="10"/>
    </row>
    <row r="2" spans="2:7" x14ac:dyDescent="0.25">
      <c r="B2" s="36" t="s">
        <v>4</v>
      </c>
      <c r="C2" s="775" t="s">
        <v>6</v>
      </c>
      <c r="D2" s="775"/>
      <c r="E2" s="775"/>
      <c r="F2" s="775"/>
      <c r="G2" s="776"/>
    </row>
    <row r="3" spans="2:7" x14ac:dyDescent="0.25">
      <c r="B3" s="38" t="s">
        <v>4</v>
      </c>
      <c r="C3" s="51" t="s">
        <v>1100</v>
      </c>
      <c r="D3" s="33" t="s">
        <v>1101</v>
      </c>
      <c r="E3" s="33" t="s">
        <v>1097</v>
      </c>
      <c r="F3" s="51" t="s">
        <v>1102</v>
      </c>
      <c r="G3" s="52" t="s">
        <v>1094</v>
      </c>
    </row>
    <row r="4" spans="2:7" x14ac:dyDescent="0.25">
      <c r="B4" s="38" t="s">
        <v>4</v>
      </c>
      <c r="C4" s="33">
        <v>1</v>
      </c>
      <c r="D4" s="33">
        <v>2</v>
      </c>
      <c r="E4" s="33">
        <v>3</v>
      </c>
      <c r="F4" s="33">
        <v>4</v>
      </c>
      <c r="G4" s="34">
        <v>5</v>
      </c>
    </row>
    <row r="5" spans="2:7" ht="41.25" customHeight="1" x14ac:dyDescent="0.25">
      <c r="B5" s="33">
        <v>1</v>
      </c>
      <c r="C5" s="39" t="s">
        <v>630</v>
      </c>
      <c r="D5" s="39" t="s">
        <v>631</v>
      </c>
      <c r="E5" s="40" t="s">
        <v>632</v>
      </c>
      <c r="F5" s="41" t="s">
        <v>633</v>
      </c>
      <c r="G5" s="42" t="s">
        <v>634</v>
      </c>
    </row>
    <row r="6" spans="2:7" ht="41.25" customHeight="1" x14ac:dyDescent="0.25">
      <c r="B6" s="33">
        <v>2</v>
      </c>
      <c r="C6" s="39" t="s">
        <v>637</v>
      </c>
      <c r="D6" s="39" t="s">
        <v>638</v>
      </c>
      <c r="E6" s="40" t="s">
        <v>639</v>
      </c>
      <c r="F6" s="41" t="s">
        <v>640</v>
      </c>
      <c r="G6" s="43" t="s">
        <v>641</v>
      </c>
    </row>
    <row r="7" spans="2:7" ht="41.25" customHeight="1" x14ac:dyDescent="0.25">
      <c r="B7" s="33">
        <v>3</v>
      </c>
      <c r="C7" s="39" t="s">
        <v>644</v>
      </c>
      <c r="D7" s="40" t="s">
        <v>639</v>
      </c>
      <c r="E7" s="41" t="s">
        <v>645</v>
      </c>
      <c r="F7" s="44" t="s">
        <v>646</v>
      </c>
      <c r="G7" s="43" t="s">
        <v>647</v>
      </c>
    </row>
    <row r="8" spans="2:7" ht="41.25" customHeight="1" x14ac:dyDescent="0.25">
      <c r="B8" s="33">
        <v>4</v>
      </c>
      <c r="C8" s="40" t="s">
        <v>9</v>
      </c>
      <c r="D8" s="41" t="s">
        <v>640</v>
      </c>
      <c r="E8" s="41" t="s">
        <v>650</v>
      </c>
      <c r="F8" s="44" t="s">
        <v>651</v>
      </c>
      <c r="G8" s="43" t="s">
        <v>652</v>
      </c>
    </row>
    <row r="9" spans="2:7" ht="41.25" customHeight="1" x14ac:dyDescent="0.25">
      <c r="B9" s="45">
        <v>5</v>
      </c>
      <c r="C9" s="46" t="s">
        <v>634</v>
      </c>
      <c r="D9" s="46" t="s">
        <v>655</v>
      </c>
      <c r="E9" s="58" t="s">
        <v>647</v>
      </c>
      <c r="F9" s="47" t="s">
        <v>652</v>
      </c>
      <c r="G9" s="48" t="s">
        <v>657</v>
      </c>
    </row>
    <row r="11" spans="2:7" x14ac:dyDescent="0.25">
      <c r="B11" s="51"/>
      <c r="C11" s="33"/>
    </row>
    <row r="12" spans="2:7" x14ac:dyDescent="0.25">
      <c r="B12" s="54"/>
      <c r="C12" s="33"/>
    </row>
    <row r="13" spans="2:7" x14ac:dyDescent="0.25">
      <c r="B13" s="54"/>
      <c r="C13" s="33"/>
    </row>
    <row r="14" spans="2:7" x14ac:dyDescent="0.25">
      <c r="B14" s="54"/>
      <c r="C14" s="33"/>
    </row>
    <row r="15" spans="2:7" x14ac:dyDescent="0.25">
      <c r="B15" s="54"/>
      <c r="C15" s="33"/>
      <c r="E15" s="33"/>
      <c r="G15" s="33"/>
    </row>
    <row r="16" spans="2:7" x14ac:dyDescent="0.25">
      <c r="B16" s="55"/>
      <c r="C16" s="33"/>
    </row>
    <row r="17" spans="2:3" x14ac:dyDescent="0.25">
      <c r="B17" s="55"/>
      <c r="C17" s="33"/>
    </row>
    <row r="18" spans="2:3" x14ac:dyDescent="0.25">
      <c r="B18" s="11"/>
    </row>
    <row r="19" spans="2:3" x14ac:dyDescent="0.25">
      <c r="B19" s="11"/>
    </row>
    <row r="20" spans="2:3" x14ac:dyDescent="0.25">
      <c r="B20" s="11"/>
    </row>
    <row r="21" spans="2:3" x14ac:dyDescent="0.25">
      <c r="B21" s="11"/>
    </row>
    <row r="22" spans="2:3" x14ac:dyDescent="0.25">
      <c r="B22" s="11"/>
    </row>
    <row r="23" spans="2:3" x14ac:dyDescent="0.25">
      <c r="B23" s="11"/>
    </row>
    <row r="24" spans="2:3" x14ac:dyDescent="0.25">
      <c r="B24" s="11"/>
    </row>
    <row r="25" spans="2:3" x14ac:dyDescent="0.25">
      <c r="B25" s="11"/>
    </row>
    <row r="26" spans="2:3" x14ac:dyDescent="0.25">
      <c r="B26" s="11"/>
    </row>
    <row r="27" spans="2:3" x14ac:dyDescent="0.25">
      <c r="B27" s="11"/>
    </row>
    <row r="28" spans="2:3" x14ac:dyDescent="0.25">
      <c r="B28" s="11"/>
    </row>
    <row r="29" spans="2:3" x14ac:dyDescent="0.25">
      <c r="B29" s="11"/>
    </row>
    <row r="30" spans="2:3" x14ac:dyDescent="0.25">
      <c r="B30" s="11"/>
    </row>
    <row r="31" spans="2:3" x14ac:dyDescent="0.25">
      <c r="B31" s="11"/>
    </row>
    <row r="32" spans="2:3" x14ac:dyDescent="0.25">
      <c r="B32" s="11"/>
    </row>
    <row r="33" spans="2:2" x14ac:dyDescent="0.25">
      <c r="B33" s="11"/>
    </row>
  </sheetData>
  <mergeCells count="1">
    <mergeCell ref="C2:G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32"/>
    <col min="7" max="7" width="15.28515625" style="32" customWidth="1"/>
    <col min="8" max="8" width="17" style="32" customWidth="1"/>
    <col min="9" max="9" width="7.42578125" style="32"/>
    <col min="10" max="10" width="16.7109375" style="32" bestFit="1" customWidth="1"/>
    <col min="11" max="11" width="40.7109375" style="32" customWidth="1"/>
    <col min="12" max="12" width="7.42578125" style="32"/>
    <col min="13" max="13" width="1.42578125" style="32" bestFit="1" customWidth="1"/>
    <col min="14" max="14" width="7.42578125" style="32"/>
    <col min="15" max="15" width="45.7109375" style="32" bestFit="1" customWidth="1"/>
    <col min="16" max="16" width="1.42578125" style="32" bestFit="1" customWidth="1"/>
    <col min="17" max="17" width="7.42578125" style="32"/>
    <col min="18" max="18" width="1.42578125" style="32" bestFit="1" customWidth="1"/>
    <col min="19" max="20" width="7.42578125" style="32"/>
    <col min="21" max="21" width="16.7109375" style="32" bestFit="1" customWidth="1"/>
    <col min="22" max="22" width="21.42578125" style="32" bestFit="1" customWidth="1"/>
    <col min="23" max="16384" width="7.42578125" style="32"/>
  </cols>
  <sheetData>
    <row r="1" spans="1:51" s="31" customFormat="1" x14ac:dyDescent="0.2">
      <c r="A1" s="31" t="s">
        <v>331</v>
      </c>
      <c r="B1" s="31" t="s">
        <v>1</v>
      </c>
      <c r="C1" s="32" t="s">
        <v>4</v>
      </c>
      <c r="D1" s="32" t="s">
        <v>332</v>
      </c>
      <c r="E1" s="32" t="s">
        <v>333</v>
      </c>
      <c r="F1" s="32" t="s">
        <v>334</v>
      </c>
      <c r="G1" s="32" t="s">
        <v>335</v>
      </c>
      <c r="H1" s="32"/>
      <c r="I1" s="32" t="s">
        <v>4</v>
      </c>
      <c r="J1" s="31" t="s">
        <v>5</v>
      </c>
      <c r="K1" s="31" t="s">
        <v>6</v>
      </c>
      <c r="L1" s="32" t="s">
        <v>4</v>
      </c>
      <c r="N1" s="781" t="s">
        <v>336</v>
      </c>
      <c r="O1" s="781"/>
      <c r="P1" s="31" t="s">
        <v>4</v>
      </c>
      <c r="Q1" s="31" t="s">
        <v>337</v>
      </c>
      <c r="R1" s="31" t="s">
        <v>4</v>
      </c>
      <c r="S1" s="31" t="s">
        <v>338</v>
      </c>
      <c r="T1" s="31" t="s">
        <v>339</v>
      </c>
      <c r="U1" s="31" t="s">
        <v>2</v>
      </c>
      <c r="V1" s="31" t="s">
        <v>340</v>
      </c>
      <c r="W1" s="31" t="s">
        <v>341</v>
      </c>
      <c r="X1" s="31" t="s">
        <v>342</v>
      </c>
      <c r="Y1" s="31" t="s">
        <v>343</v>
      </c>
      <c r="Z1" s="31" t="s">
        <v>344</v>
      </c>
      <c r="AA1" s="31" t="s">
        <v>345</v>
      </c>
      <c r="AB1" s="31" t="s">
        <v>346</v>
      </c>
      <c r="AC1" s="31" t="s">
        <v>347</v>
      </c>
      <c r="AD1" s="31" t="s">
        <v>348</v>
      </c>
      <c r="AE1" s="31" t="s">
        <v>349</v>
      </c>
      <c r="AF1" s="31" t="s">
        <v>350</v>
      </c>
      <c r="AG1" s="31" t="s">
        <v>351</v>
      </c>
      <c r="AH1" s="31" t="s">
        <v>352</v>
      </c>
      <c r="AI1" s="31" t="s">
        <v>353</v>
      </c>
      <c r="AJ1" s="31" t="s">
        <v>354</v>
      </c>
      <c r="AK1" s="31" t="s">
        <v>355</v>
      </c>
      <c r="AL1" s="31" t="s">
        <v>356</v>
      </c>
      <c r="AM1" s="31" t="s">
        <v>357</v>
      </c>
      <c r="AN1" s="31" t="s">
        <v>358</v>
      </c>
      <c r="AO1" s="31" t="s">
        <v>359</v>
      </c>
      <c r="AP1" s="31" t="s">
        <v>360</v>
      </c>
      <c r="AQ1" s="31" t="s">
        <v>361</v>
      </c>
      <c r="AR1" s="31" t="s">
        <v>362</v>
      </c>
      <c r="AS1" s="31" t="s">
        <v>363</v>
      </c>
      <c r="AT1" s="31" t="s">
        <v>364</v>
      </c>
      <c r="AU1" s="31" t="s">
        <v>365</v>
      </c>
      <c r="AV1" s="31" t="s">
        <v>366</v>
      </c>
      <c r="AW1" s="31" t="s">
        <v>367</v>
      </c>
      <c r="AX1" s="31" t="s">
        <v>368</v>
      </c>
      <c r="AY1" s="31" t="s">
        <v>369</v>
      </c>
    </row>
    <row r="2" spans="1:51" ht="22.5" x14ac:dyDescent="0.2">
      <c r="A2" s="32">
        <v>1</v>
      </c>
      <c r="B2" s="32" t="s">
        <v>370</v>
      </c>
      <c r="C2" s="32" t="s">
        <v>4</v>
      </c>
      <c r="D2" s="32">
        <v>5</v>
      </c>
      <c r="E2" s="32" t="s">
        <v>338</v>
      </c>
      <c r="F2" s="32" t="s">
        <v>371</v>
      </c>
      <c r="G2" s="32" t="s">
        <v>372</v>
      </c>
      <c r="H2" s="32" t="s">
        <v>373</v>
      </c>
      <c r="I2" s="32" t="s">
        <v>4</v>
      </c>
      <c r="J2" s="32" t="s">
        <v>1085</v>
      </c>
      <c r="K2" s="51" t="s">
        <v>1090</v>
      </c>
      <c r="L2" s="32" t="s">
        <v>4</v>
      </c>
      <c r="N2" s="32">
        <v>1</v>
      </c>
      <c r="O2" s="32" t="s">
        <v>446</v>
      </c>
      <c r="P2" s="32" t="s">
        <v>4</v>
      </c>
      <c r="Q2" s="32" t="s">
        <v>370</v>
      </c>
      <c r="R2" s="32" t="s">
        <v>4</v>
      </c>
      <c r="S2" s="32" t="s">
        <v>372</v>
      </c>
      <c r="T2" s="32" t="s">
        <v>372</v>
      </c>
      <c r="U2" s="32" t="s">
        <v>372</v>
      </c>
      <c r="V2" s="32" t="s">
        <v>372</v>
      </c>
      <c r="W2" s="32" t="s">
        <v>372</v>
      </c>
      <c r="X2" s="32" t="s">
        <v>372</v>
      </c>
      <c r="Y2" s="32" t="s">
        <v>372</v>
      </c>
      <c r="Z2" s="32" t="s">
        <v>372</v>
      </c>
      <c r="AA2" s="32" t="s">
        <v>372</v>
      </c>
      <c r="AB2" s="32" t="s">
        <v>372</v>
      </c>
      <c r="AC2" s="32" t="s">
        <v>372</v>
      </c>
      <c r="AD2" s="32" t="s">
        <v>372</v>
      </c>
      <c r="AE2" s="32" t="s">
        <v>372</v>
      </c>
      <c r="AF2" s="32" t="s">
        <v>372</v>
      </c>
      <c r="AG2" s="32" t="s">
        <v>372</v>
      </c>
      <c r="AH2" s="32" t="s">
        <v>372</v>
      </c>
      <c r="AI2" s="32" t="s">
        <v>372</v>
      </c>
      <c r="AJ2" s="32" t="s">
        <v>372</v>
      </c>
      <c r="AK2" s="32" t="s">
        <v>372</v>
      </c>
      <c r="AL2" s="32" t="s">
        <v>372</v>
      </c>
      <c r="AM2" s="32" t="s">
        <v>372</v>
      </c>
      <c r="AN2" s="32" t="s">
        <v>372</v>
      </c>
      <c r="AO2" s="32" t="s">
        <v>372</v>
      </c>
      <c r="AP2" s="32" t="s">
        <v>372</v>
      </c>
      <c r="AQ2" s="32" t="s">
        <v>372</v>
      </c>
      <c r="AR2" s="32" t="s">
        <v>372</v>
      </c>
      <c r="AS2" s="32" t="s">
        <v>372</v>
      </c>
      <c r="AT2" s="32" t="s">
        <v>372</v>
      </c>
      <c r="AU2" s="32" t="s">
        <v>372</v>
      </c>
      <c r="AV2" s="32" t="s">
        <v>372</v>
      </c>
      <c r="AW2" s="32" t="s">
        <v>372</v>
      </c>
      <c r="AX2" s="32" t="s">
        <v>372</v>
      </c>
      <c r="AY2" s="32" t="s">
        <v>372</v>
      </c>
    </row>
    <row r="3" spans="1:51" x14ac:dyDescent="0.2">
      <c r="A3" s="32">
        <v>5</v>
      </c>
      <c r="B3" s="32" t="s">
        <v>338</v>
      </c>
      <c r="C3" s="32" t="s">
        <v>4</v>
      </c>
      <c r="D3" s="32">
        <v>5</v>
      </c>
      <c r="E3" s="32" t="s">
        <v>338</v>
      </c>
      <c r="F3" s="32" t="s">
        <v>376</v>
      </c>
      <c r="G3" s="32" t="s">
        <v>377</v>
      </c>
      <c r="H3" s="32" t="s">
        <v>378</v>
      </c>
      <c r="I3" s="32" t="s">
        <v>4</v>
      </c>
      <c r="J3" s="32" t="s">
        <v>1086</v>
      </c>
      <c r="K3" s="33" t="s">
        <v>1091</v>
      </c>
      <c r="L3" s="32" t="s">
        <v>4</v>
      </c>
      <c r="N3" s="32">
        <v>2</v>
      </c>
      <c r="O3" s="32" t="s">
        <v>11</v>
      </c>
      <c r="P3" s="32" t="s">
        <v>4</v>
      </c>
      <c r="Q3" s="32" t="s">
        <v>382</v>
      </c>
      <c r="R3" s="32" t="s">
        <v>4</v>
      </c>
      <c r="S3" s="32" t="s">
        <v>377</v>
      </c>
      <c r="T3" s="32" t="s">
        <v>383</v>
      </c>
      <c r="U3" s="32" t="s">
        <v>384</v>
      </c>
      <c r="V3" s="32" t="s">
        <v>385</v>
      </c>
      <c r="W3" s="32" t="s">
        <v>386</v>
      </c>
      <c r="X3" s="32" t="s">
        <v>387</v>
      </c>
      <c r="Y3" s="32" t="s">
        <v>388</v>
      </c>
      <c r="Z3" s="32" t="s">
        <v>389</v>
      </c>
      <c r="AA3" s="32" t="s">
        <v>390</v>
      </c>
      <c r="AB3" s="32" t="s">
        <v>391</v>
      </c>
      <c r="AC3" s="32" t="s">
        <v>392</v>
      </c>
      <c r="AD3" s="32" t="s">
        <v>393</v>
      </c>
      <c r="AE3" s="32" t="s">
        <v>394</v>
      </c>
      <c r="AF3" s="32" t="s">
        <v>395</v>
      </c>
      <c r="AG3" s="32" t="s">
        <v>396</v>
      </c>
      <c r="AH3" s="32" t="s">
        <v>397</v>
      </c>
      <c r="AI3" s="32" t="s">
        <v>398</v>
      </c>
      <c r="AJ3" s="32" t="s">
        <v>399</v>
      </c>
      <c r="AK3" s="32" t="s">
        <v>400</v>
      </c>
      <c r="AL3" s="32" t="s">
        <v>401</v>
      </c>
      <c r="AM3" s="32" t="s">
        <v>402</v>
      </c>
      <c r="AN3" s="32" t="s">
        <v>403</v>
      </c>
      <c r="AO3" s="32" t="s">
        <v>404</v>
      </c>
      <c r="AP3" s="32" t="s">
        <v>405</v>
      </c>
      <c r="AQ3" s="32" t="s">
        <v>406</v>
      </c>
      <c r="AR3" s="32" t="s">
        <v>407</v>
      </c>
      <c r="AS3" s="32" t="s">
        <v>408</v>
      </c>
      <c r="AT3" s="32" t="s">
        <v>409</v>
      </c>
      <c r="AU3" s="32" t="s">
        <v>410</v>
      </c>
      <c r="AV3" s="32" t="s">
        <v>410</v>
      </c>
      <c r="AW3" s="32" t="s">
        <v>410</v>
      </c>
      <c r="AX3" s="32" t="s">
        <v>410</v>
      </c>
      <c r="AY3" s="32" t="s">
        <v>410</v>
      </c>
    </row>
    <row r="4" spans="1:51" x14ac:dyDescent="0.2">
      <c r="A4" s="32">
        <v>8</v>
      </c>
      <c r="B4" s="32" t="s">
        <v>339</v>
      </c>
      <c r="C4" s="32" t="s">
        <v>4</v>
      </c>
      <c r="D4" s="32">
        <v>5</v>
      </c>
      <c r="E4" s="32" t="s">
        <v>338</v>
      </c>
      <c r="F4" s="32" t="s">
        <v>411</v>
      </c>
      <c r="G4" s="32" t="s">
        <v>412</v>
      </c>
      <c r="H4" s="32" t="s">
        <v>413</v>
      </c>
      <c r="I4" s="32" t="s">
        <v>4</v>
      </c>
      <c r="J4" s="32" t="s">
        <v>1087</v>
      </c>
      <c r="K4" s="33" t="s">
        <v>1092</v>
      </c>
      <c r="L4" s="32" t="s">
        <v>4</v>
      </c>
      <c r="N4" s="32">
        <v>3</v>
      </c>
      <c r="O4" s="32" t="s">
        <v>381</v>
      </c>
      <c r="P4" s="32" t="s">
        <v>4</v>
      </c>
      <c r="S4" s="32" t="s">
        <v>412</v>
      </c>
      <c r="T4" s="32" t="s">
        <v>416</v>
      </c>
      <c r="U4" s="32" t="s">
        <v>417</v>
      </c>
      <c r="V4" s="32" t="s">
        <v>418</v>
      </c>
      <c r="W4" s="32" t="s">
        <v>419</v>
      </c>
      <c r="X4" s="32" t="s">
        <v>420</v>
      </c>
      <c r="Y4" s="32" t="s">
        <v>421</v>
      </c>
      <c r="Z4" s="32" t="s">
        <v>422</v>
      </c>
      <c r="AA4" s="32" t="s">
        <v>423</v>
      </c>
      <c r="AB4" s="32" t="s">
        <v>424</v>
      </c>
      <c r="AC4" s="32" t="s">
        <v>425</v>
      </c>
      <c r="AD4" s="32" t="s">
        <v>426</v>
      </c>
      <c r="AE4" s="32" t="s">
        <v>427</v>
      </c>
      <c r="AF4" s="32" t="s">
        <v>428</v>
      </c>
      <c r="AG4" s="32" t="s">
        <v>429</v>
      </c>
      <c r="AH4" s="32" t="s">
        <v>430</v>
      </c>
      <c r="AI4" s="32" t="s">
        <v>431</v>
      </c>
      <c r="AJ4" s="32" t="s">
        <v>432</v>
      </c>
      <c r="AK4" s="32" t="s">
        <v>433</v>
      </c>
      <c r="AL4" s="32" t="s">
        <v>434</v>
      </c>
      <c r="AM4" s="32" t="s">
        <v>435</v>
      </c>
      <c r="AN4" s="32" t="s">
        <v>436</v>
      </c>
      <c r="AO4" s="32" t="s">
        <v>437</v>
      </c>
      <c r="AP4" s="32" t="s">
        <v>438</v>
      </c>
      <c r="AQ4" s="32" t="s">
        <v>439</v>
      </c>
      <c r="AR4" s="32" t="s">
        <v>440</v>
      </c>
      <c r="AS4" s="32" t="s">
        <v>441</v>
      </c>
    </row>
    <row r="5" spans="1:51" ht="22.5" x14ac:dyDescent="0.2">
      <c r="A5" s="32">
        <v>11</v>
      </c>
      <c r="B5" s="32" t="s">
        <v>2</v>
      </c>
      <c r="C5" s="32" t="s">
        <v>4</v>
      </c>
      <c r="D5" s="32">
        <v>5</v>
      </c>
      <c r="E5" s="32" t="s">
        <v>338</v>
      </c>
      <c r="F5" s="32" t="s">
        <v>442</v>
      </c>
      <c r="G5" s="32" t="s">
        <v>443</v>
      </c>
      <c r="H5" s="32" t="s">
        <v>444</v>
      </c>
      <c r="I5" s="32" t="s">
        <v>4</v>
      </c>
      <c r="J5" s="32" t="s">
        <v>1088</v>
      </c>
      <c r="K5" s="51" t="s">
        <v>1093</v>
      </c>
      <c r="L5" s="32" t="s">
        <v>4</v>
      </c>
      <c r="N5" s="32">
        <v>4</v>
      </c>
      <c r="O5" s="32" t="s">
        <v>375</v>
      </c>
      <c r="P5" s="32" t="s">
        <v>4</v>
      </c>
      <c r="S5" s="32" t="s">
        <v>443</v>
      </c>
      <c r="T5" s="32" t="s">
        <v>447</v>
      </c>
      <c r="U5" s="32" t="s">
        <v>448</v>
      </c>
      <c r="V5" s="32" t="s">
        <v>449</v>
      </c>
      <c r="W5" s="32" t="s">
        <v>450</v>
      </c>
      <c r="X5" s="32" t="s">
        <v>451</v>
      </c>
      <c r="Y5" s="32" t="s">
        <v>452</v>
      </c>
      <c r="Z5" s="32" t="s">
        <v>453</v>
      </c>
      <c r="AA5" s="32" t="s">
        <v>454</v>
      </c>
      <c r="AB5" s="32" t="s">
        <v>455</v>
      </c>
      <c r="AC5" s="32" t="s">
        <v>456</v>
      </c>
      <c r="AD5" s="32" t="s">
        <v>457</v>
      </c>
      <c r="AE5" s="32" t="s">
        <v>458</v>
      </c>
      <c r="AF5" s="32" t="s">
        <v>459</v>
      </c>
      <c r="AG5" s="32" t="s">
        <v>460</v>
      </c>
      <c r="AH5" s="32" t="s">
        <v>461</v>
      </c>
      <c r="AI5" s="32" t="s">
        <v>462</v>
      </c>
      <c r="AJ5" s="32" t="s">
        <v>463</v>
      </c>
      <c r="AK5" s="32" t="s">
        <v>464</v>
      </c>
      <c r="AL5" s="32" t="s">
        <v>465</v>
      </c>
      <c r="AM5" s="32" t="s">
        <v>466</v>
      </c>
      <c r="AN5" s="32" t="s">
        <v>467</v>
      </c>
      <c r="AO5" s="32" t="s">
        <v>468</v>
      </c>
      <c r="AP5" s="32" t="s">
        <v>469</v>
      </c>
      <c r="AQ5" s="32" t="s">
        <v>470</v>
      </c>
      <c r="AR5" s="32" t="s">
        <v>471</v>
      </c>
      <c r="AS5" s="32" t="s">
        <v>472</v>
      </c>
    </row>
    <row r="6" spans="1:51" x14ac:dyDescent="0.2">
      <c r="A6" s="32">
        <v>13</v>
      </c>
      <c r="B6" s="32" t="s">
        <v>340</v>
      </c>
      <c r="C6" s="32" t="s">
        <v>4</v>
      </c>
      <c r="D6" s="32">
        <v>5</v>
      </c>
      <c r="E6" s="32" t="s">
        <v>338</v>
      </c>
      <c r="F6" s="32" t="s">
        <v>473</v>
      </c>
      <c r="G6" s="32" t="s">
        <v>474</v>
      </c>
      <c r="H6" s="32" t="s">
        <v>475</v>
      </c>
      <c r="I6" s="32" t="s">
        <v>4</v>
      </c>
      <c r="J6" s="32" t="s">
        <v>1089</v>
      </c>
      <c r="K6" s="34" t="s">
        <v>1094</v>
      </c>
      <c r="L6" s="32" t="s">
        <v>4</v>
      </c>
      <c r="S6" s="32" t="s">
        <v>474</v>
      </c>
      <c r="T6" s="32" t="s">
        <v>478</v>
      </c>
      <c r="U6" s="32" t="s">
        <v>479</v>
      </c>
      <c r="V6" s="32" t="s">
        <v>480</v>
      </c>
      <c r="W6" s="32" t="s">
        <v>481</v>
      </c>
      <c r="X6" s="32" t="s">
        <v>482</v>
      </c>
      <c r="Y6" s="32" t="s">
        <v>483</v>
      </c>
      <c r="Z6" s="32" t="s">
        <v>484</v>
      </c>
      <c r="AA6" s="32" t="s">
        <v>485</v>
      </c>
      <c r="AB6" s="32" t="s">
        <v>486</v>
      </c>
      <c r="AC6" s="32" t="s">
        <v>487</v>
      </c>
      <c r="AD6" s="32" t="s">
        <v>488</v>
      </c>
      <c r="AE6" s="32" t="s">
        <v>489</v>
      </c>
      <c r="AF6" s="32" t="s">
        <v>490</v>
      </c>
      <c r="AG6" s="32" t="s">
        <v>491</v>
      </c>
      <c r="AH6" s="32" t="s">
        <v>492</v>
      </c>
      <c r="AI6" s="32" t="s">
        <v>493</v>
      </c>
      <c r="AJ6" s="32" t="s">
        <v>494</v>
      </c>
      <c r="AL6" s="32" t="s">
        <v>495</v>
      </c>
      <c r="AM6" s="32" t="s">
        <v>496</v>
      </c>
      <c r="AN6" s="32" t="s">
        <v>497</v>
      </c>
      <c r="AO6" s="32" t="s">
        <v>498</v>
      </c>
      <c r="AP6" s="32" t="s">
        <v>422</v>
      </c>
      <c r="AS6" s="32" t="s">
        <v>499</v>
      </c>
    </row>
    <row r="7" spans="1:51" x14ac:dyDescent="0.2">
      <c r="A7" s="32">
        <v>15</v>
      </c>
      <c r="B7" s="32" t="s">
        <v>341</v>
      </c>
      <c r="C7" s="32" t="s">
        <v>4</v>
      </c>
      <c r="D7" s="32">
        <v>5</v>
      </c>
      <c r="E7" s="32" t="s">
        <v>338</v>
      </c>
      <c r="F7" s="32" t="s">
        <v>500</v>
      </c>
      <c r="G7" s="32" t="s">
        <v>501</v>
      </c>
      <c r="H7" s="32" t="s">
        <v>502</v>
      </c>
      <c r="I7" s="32" t="s">
        <v>4</v>
      </c>
      <c r="S7" s="32" t="s">
        <v>501</v>
      </c>
      <c r="T7" s="32" t="s">
        <v>503</v>
      </c>
      <c r="U7" s="32" t="s">
        <v>504</v>
      </c>
      <c r="V7" s="32" t="s">
        <v>505</v>
      </c>
      <c r="W7" s="32" t="s">
        <v>506</v>
      </c>
      <c r="X7" s="32" t="s">
        <v>436</v>
      </c>
      <c r="Z7" s="32" t="s">
        <v>436</v>
      </c>
      <c r="AA7" s="32" t="s">
        <v>507</v>
      </c>
      <c r="AB7" s="32" t="s">
        <v>508</v>
      </c>
      <c r="AC7" s="32" t="s">
        <v>509</v>
      </c>
      <c r="AD7" s="32" t="s">
        <v>510</v>
      </c>
      <c r="AE7" s="32" t="s">
        <v>511</v>
      </c>
      <c r="AF7" s="32" t="s">
        <v>512</v>
      </c>
      <c r="AG7" s="32" t="s">
        <v>513</v>
      </c>
      <c r="AH7" s="32" t="s">
        <v>514</v>
      </c>
      <c r="AI7" s="32" t="s">
        <v>515</v>
      </c>
      <c r="AJ7" s="32" t="s">
        <v>516</v>
      </c>
      <c r="AL7" s="32" t="s">
        <v>517</v>
      </c>
      <c r="AM7" s="32" t="s">
        <v>518</v>
      </c>
      <c r="AO7" s="32" t="s">
        <v>519</v>
      </c>
      <c r="AP7" s="32" t="s">
        <v>484</v>
      </c>
    </row>
    <row r="8" spans="1:51" x14ac:dyDescent="0.2">
      <c r="A8" s="32">
        <v>17</v>
      </c>
      <c r="B8" s="32" t="s">
        <v>342</v>
      </c>
      <c r="C8" s="32" t="s">
        <v>4</v>
      </c>
      <c r="D8" s="32">
        <v>5</v>
      </c>
      <c r="E8" s="32" t="s">
        <v>338</v>
      </c>
      <c r="F8" s="32" t="s">
        <v>520</v>
      </c>
      <c r="G8" s="32" t="s">
        <v>521</v>
      </c>
      <c r="H8" s="32" t="s">
        <v>522</v>
      </c>
      <c r="I8" s="32" t="s">
        <v>4</v>
      </c>
      <c r="J8" s="32" t="str">
        <f>+UPPER(J2)</f>
        <v>RARO</v>
      </c>
      <c r="K8" s="32" t="str">
        <f>+UPPER(K2)</f>
        <v xml:space="preserve">LIGERAMENTE DAÑINO
</v>
      </c>
      <c r="S8" s="32" t="s">
        <v>521</v>
      </c>
      <c r="T8" s="32" t="s">
        <v>523</v>
      </c>
      <c r="U8" s="32" t="s">
        <v>524</v>
      </c>
      <c r="V8" s="32" t="s">
        <v>525</v>
      </c>
      <c r="W8" s="32" t="s">
        <v>526</v>
      </c>
      <c r="X8" s="32" t="s">
        <v>527</v>
      </c>
      <c r="Z8" s="32" t="s">
        <v>528</v>
      </c>
      <c r="AB8" s="32" t="s">
        <v>529</v>
      </c>
      <c r="AC8" s="32" t="s">
        <v>530</v>
      </c>
      <c r="AG8" s="32" t="s">
        <v>531</v>
      </c>
      <c r="AI8" s="32" t="s">
        <v>532</v>
      </c>
      <c r="AJ8" s="32" t="s">
        <v>533</v>
      </c>
      <c r="AM8" s="32" t="s">
        <v>534</v>
      </c>
      <c r="AO8" s="32" t="s">
        <v>535</v>
      </c>
      <c r="AP8" s="32" t="s">
        <v>536</v>
      </c>
    </row>
    <row r="9" spans="1:51" x14ac:dyDescent="0.2">
      <c r="A9" s="32">
        <v>18</v>
      </c>
      <c r="B9" s="32" t="s">
        <v>343</v>
      </c>
      <c r="C9" s="32" t="s">
        <v>4</v>
      </c>
      <c r="D9" s="32">
        <v>5</v>
      </c>
      <c r="E9" s="32" t="s">
        <v>338</v>
      </c>
      <c r="F9" s="32" t="s">
        <v>537</v>
      </c>
      <c r="G9" s="32" t="s">
        <v>538</v>
      </c>
      <c r="H9" s="32" t="s">
        <v>539</v>
      </c>
      <c r="I9" s="32" t="s">
        <v>4</v>
      </c>
      <c r="J9" s="32" t="str">
        <f t="shared" ref="J9:J12" si="0">+UPPER(J3)</f>
        <v>IMPROBABLE</v>
      </c>
      <c r="K9" s="32" t="str">
        <f t="shared" ref="K9:K13" si="1">+UPPER(K3)</f>
        <v xml:space="preserve">MENOR </v>
      </c>
      <c r="S9" s="32" t="s">
        <v>538</v>
      </c>
      <c r="T9" s="32" t="s">
        <v>540</v>
      </c>
      <c r="U9" s="32" t="s">
        <v>541</v>
      </c>
      <c r="V9" s="32" t="s">
        <v>542</v>
      </c>
      <c r="W9" s="32" t="s">
        <v>543</v>
      </c>
      <c r="Z9" s="32" t="s">
        <v>544</v>
      </c>
      <c r="AB9" s="32" t="s">
        <v>545</v>
      </c>
      <c r="AC9" s="32" t="s">
        <v>546</v>
      </c>
      <c r="AG9" s="32" t="s">
        <v>547</v>
      </c>
      <c r="AI9" s="32" t="s">
        <v>548</v>
      </c>
      <c r="AM9" s="32" t="s">
        <v>549</v>
      </c>
      <c r="AO9" s="32" t="s">
        <v>550</v>
      </c>
      <c r="AP9" s="32" t="s">
        <v>551</v>
      </c>
    </row>
    <row r="10" spans="1:51" x14ac:dyDescent="0.2">
      <c r="A10" s="32">
        <v>19</v>
      </c>
      <c r="B10" s="32" t="s">
        <v>344</v>
      </c>
      <c r="C10" s="32" t="s">
        <v>4</v>
      </c>
      <c r="D10" s="32">
        <v>5</v>
      </c>
      <c r="E10" s="32" t="s">
        <v>338</v>
      </c>
      <c r="F10" s="32" t="s">
        <v>552</v>
      </c>
      <c r="G10" s="32" t="s">
        <v>553</v>
      </c>
      <c r="H10" s="32" t="s">
        <v>554</v>
      </c>
      <c r="I10" s="32" t="s">
        <v>4</v>
      </c>
      <c r="J10" s="32" t="str">
        <f t="shared" si="0"/>
        <v>MODERADO</v>
      </c>
      <c r="K10" s="32" t="str">
        <f t="shared" si="1"/>
        <v xml:space="preserve">MODERADO </v>
      </c>
      <c r="S10" s="32" t="s">
        <v>553</v>
      </c>
      <c r="U10" s="32" t="s">
        <v>555</v>
      </c>
      <c r="V10" s="32" t="s">
        <v>556</v>
      </c>
      <c r="W10" s="32" t="s">
        <v>557</v>
      </c>
      <c r="AB10" s="32" t="s">
        <v>558</v>
      </c>
      <c r="AC10" s="32" t="s">
        <v>559</v>
      </c>
      <c r="AG10" s="32" t="s">
        <v>560</v>
      </c>
      <c r="AI10" s="32" t="s">
        <v>561</v>
      </c>
      <c r="AM10" s="32" t="s">
        <v>562</v>
      </c>
      <c r="AO10" s="32" t="s">
        <v>563</v>
      </c>
      <c r="AP10" s="32" t="s">
        <v>564</v>
      </c>
    </row>
    <row r="11" spans="1:51" x14ac:dyDescent="0.2">
      <c r="A11" s="32">
        <v>20</v>
      </c>
      <c r="B11" s="32" t="s">
        <v>345</v>
      </c>
      <c r="C11" s="32" t="s">
        <v>4</v>
      </c>
      <c r="D11" s="32">
        <v>5</v>
      </c>
      <c r="E11" s="32" t="s">
        <v>338</v>
      </c>
      <c r="F11" s="32" t="s">
        <v>565</v>
      </c>
      <c r="G11" s="32" t="s">
        <v>451</v>
      </c>
      <c r="H11" s="32" t="s">
        <v>566</v>
      </c>
      <c r="I11" s="32" t="s">
        <v>4</v>
      </c>
      <c r="J11" s="32" t="str">
        <f t="shared" si="0"/>
        <v xml:space="preserve">PROBABLE </v>
      </c>
      <c r="K11" s="32" t="str">
        <f t="shared" si="1"/>
        <v xml:space="preserve">DAÑINO
</v>
      </c>
      <c r="S11" s="32" t="s">
        <v>451</v>
      </c>
      <c r="U11" s="32" t="s">
        <v>567</v>
      </c>
      <c r="W11" s="32" t="s">
        <v>568</v>
      </c>
      <c r="AC11" s="32" t="s">
        <v>569</v>
      </c>
      <c r="AM11" s="32" t="s">
        <v>570</v>
      </c>
      <c r="AO11" s="32" t="s">
        <v>571</v>
      </c>
      <c r="AP11" s="32" t="s">
        <v>572</v>
      </c>
    </row>
    <row r="12" spans="1:51" x14ac:dyDescent="0.2">
      <c r="A12" s="32">
        <v>23</v>
      </c>
      <c r="B12" s="32" t="s">
        <v>346</v>
      </c>
      <c r="C12" s="32" t="s">
        <v>4</v>
      </c>
      <c r="D12" s="32">
        <v>5</v>
      </c>
      <c r="E12" s="32" t="s">
        <v>338</v>
      </c>
      <c r="F12" s="32" t="s">
        <v>573</v>
      </c>
      <c r="G12" s="32" t="s">
        <v>574</v>
      </c>
      <c r="H12" s="32" t="s">
        <v>575</v>
      </c>
      <c r="I12" s="32" t="s">
        <v>4</v>
      </c>
      <c r="J12" s="32" t="str">
        <f t="shared" si="0"/>
        <v>CASI CERTEZA</v>
      </c>
      <c r="K12" s="32" t="str">
        <f t="shared" si="1"/>
        <v>EXTREMADAMENTE DAÑINO</v>
      </c>
      <c r="S12" s="32" t="s">
        <v>574</v>
      </c>
      <c r="U12" s="32" t="s">
        <v>576</v>
      </c>
      <c r="W12" s="32" t="s">
        <v>577</v>
      </c>
      <c r="AC12" s="32" t="s">
        <v>578</v>
      </c>
      <c r="AM12" s="32" t="s">
        <v>579</v>
      </c>
      <c r="AO12" s="32" t="s">
        <v>580</v>
      </c>
      <c r="AP12" s="32" t="s">
        <v>581</v>
      </c>
    </row>
    <row r="13" spans="1:51" x14ac:dyDescent="0.2">
      <c r="A13" s="32">
        <v>25</v>
      </c>
      <c r="B13" s="32" t="s">
        <v>347</v>
      </c>
      <c r="C13" s="32" t="s">
        <v>4</v>
      </c>
      <c r="D13" s="32">
        <v>5</v>
      </c>
      <c r="E13" s="32" t="s">
        <v>338</v>
      </c>
      <c r="F13" s="32" t="s">
        <v>582</v>
      </c>
      <c r="G13" s="32" t="s">
        <v>482</v>
      </c>
      <c r="H13" s="32" t="s">
        <v>583</v>
      </c>
      <c r="I13" s="32" t="s">
        <v>4</v>
      </c>
      <c r="K13" s="32" t="str">
        <f t="shared" si="1"/>
        <v/>
      </c>
      <c r="S13" s="32" t="s">
        <v>482</v>
      </c>
      <c r="U13" s="32" t="s">
        <v>584</v>
      </c>
      <c r="W13" s="32" t="s">
        <v>585</v>
      </c>
      <c r="AC13" s="32" t="s">
        <v>586</v>
      </c>
      <c r="AP13" s="32" t="s">
        <v>587</v>
      </c>
    </row>
    <row r="14" spans="1:51" x14ac:dyDescent="0.2">
      <c r="A14" s="32">
        <v>27</v>
      </c>
      <c r="B14" s="32" t="s">
        <v>348</v>
      </c>
      <c r="C14" s="32" t="s">
        <v>4</v>
      </c>
      <c r="D14" s="32">
        <v>5</v>
      </c>
      <c r="E14" s="32" t="s">
        <v>338</v>
      </c>
      <c r="F14" s="32" t="s">
        <v>588</v>
      </c>
      <c r="G14" s="32" t="s">
        <v>589</v>
      </c>
      <c r="H14" s="32" t="s">
        <v>590</v>
      </c>
      <c r="I14" s="32" t="s">
        <v>4</v>
      </c>
      <c r="S14" s="32" t="s">
        <v>589</v>
      </c>
      <c r="U14" s="32" t="s">
        <v>591</v>
      </c>
      <c r="W14" s="32" t="s">
        <v>592</v>
      </c>
      <c r="AC14" s="32" t="s">
        <v>593</v>
      </c>
      <c r="AP14" s="32" t="s">
        <v>594</v>
      </c>
    </row>
    <row r="15" spans="1:51" x14ac:dyDescent="0.2">
      <c r="A15" s="32">
        <v>41</v>
      </c>
      <c r="B15" s="32" t="s">
        <v>349</v>
      </c>
      <c r="C15" s="32" t="s">
        <v>4</v>
      </c>
      <c r="D15" s="32">
        <v>5</v>
      </c>
      <c r="E15" s="32" t="s">
        <v>338</v>
      </c>
      <c r="F15" s="32" t="s">
        <v>595</v>
      </c>
      <c r="G15" s="32" t="s">
        <v>596</v>
      </c>
      <c r="H15" s="32" t="s">
        <v>597</v>
      </c>
      <c r="I15" s="32" t="s">
        <v>4</v>
      </c>
      <c r="S15" s="32" t="s">
        <v>596</v>
      </c>
      <c r="U15" s="32" t="s">
        <v>598</v>
      </c>
      <c r="AC15" s="32" t="s">
        <v>599</v>
      </c>
      <c r="AP15" s="32" t="s">
        <v>600</v>
      </c>
    </row>
    <row r="16" spans="1:51" x14ac:dyDescent="0.2">
      <c r="A16" s="32">
        <v>44</v>
      </c>
      <c r="B16" s="32" t="s">
        <v>350</v>
      </c>
      <c r="C16" s="32" t="s">
        <v>4</v>
      </c>
      <c r="D16" s="32">
        <v>5</v>
      </c>
      <c r="E16" s="32" t="s">
        <v>338</v>
      </c>
      <c r="F16" s="32" t="s">
        <v>601</v>
      </c>
      <c r="G16" s="32" t="s">
        <v>602</v>
      </c>
      <c r="H16" s="32" t="s">
        <v>603</v>
      </c>
      <c r="I16" s="32" t="s">
        <v>4</v>
      </c>
      <c r="S16" s="32" t="s">
        <v>602</v>
      </c>
      <c r="U16" s="32" t="s">
        <v>604</v>
      </c>
      <c r="AP16" s="32" t="s">
        <v>605</v>
      </c>
    </row>
    <row r="17" spans="1:28" x14ac:dyDescent="0.2">
      <c r="A17" s="32">
        <v>47</v>
      </c>
      <c r="B17" s="32" t="s">
        <v>351</v>
      </c>
      <c r="C17" s="32" t="s">
        <v>4</v>
      </c>
      <c r="D17" s="32">
        <v>5</v>
      </c>
      <c r="E17" s="32" t="s">
        <v>338</v>
      </c>
      <c r="F17" s="32" t="s">
        <v>606</v>
      </c>
      <c r="G17" s="32" t="s">
        <v>607</v>
      </c>
      <c r="H17" s="32" t="s">
        <v>608</v>
      </c>
      <c r="I17" s="32" t="s">
        <v>4</v>
      </c>
      <c r="S17" s="32" t="s">
        <v>607</v>
      </c>
      <c r="U17" s="32" t="s">
        <v>609</v>
      </c>
    </row>
    <row r="18" spans="1:28" x14ac:dyDescent="0.2">
      <c r="A18" s="32">
        <v>50</v>
      </c>
      <c r="B18" s="32" t="s">
        <v>352</v>
      </c>
      <c r="C18" s="32" t="s">
        <v>4</v>
      </c>
      <c r="D18" s="32">
        <v>5</v>
      </c>
      <c r="E18" s="32" t="s">
        <v>338</v>
      </c>
      <c r="F18" s="32" t="s">
        <v>610</v>
      </c>
      <c r="G18" s="32" t="s">
        <v>611</v>
      </c>
      <c r="H18" s="32" t="s">
        <v>612</v>
      </c>
      <c r="I18" s="32" t="s">
        <v>4</v>
      </c>
      <c r="S18" s="32" t="s">
        <v>611</v>
      </c>
      <c r="U18" s="32" t="s">
        <v>613</v>
      </c>
    </row>
    <row r="19" spans="1:28" x14ac:dyDescent="0.2">
      <c r="A19" s="32">
        <v>52</v>
      </c>
      <c r="B19" s="32" t="s">
        <v>353</v>
      </c>
      <c r="C19" s="32" t="s">
        <v>4</v>
      </c>
      <c r="D19" s="32">
        <v>8</v>
      </c>
      <c r="E19" s="32" t="s">
        <v>339</v>
      </c>
      <c r="F19" s="32" t="s">
        <v>614</v>
      </c>
      <c r="G19" s="32" t="s">
        <v>372</v>
      </c>
      <c r="H19" s="32" t="s">
        <v>615</v>
      </c>
      <c r="I19" s="32" t="s">
        <v>4</v>
      </c>
      <c r="U19" s="32" t="s">
        <v>616</v>
      </c>
    </row>
    <row r="20" spans="1:28" x14ac:dyDescent="0.2">
      <c r="A20" s="32">
        <v>54</v>
      </c>
      <c r="B20" s="32" t="s">
        <v>354</v>
      </c>
      <c r="C20" s="32" t="s">
        <v>4</v>
      </c>
      <c r="D20" s="32">
        <v>8</v>
      </c>
      <c r="E20" s="32" t="s">
        <v>339</v>
      </c>
      <c r="F20" s="32" t="s">
        <v>617</v>
      </c>
      <c r="G20" s="32" t="s">
        <v>383</v>
      </c>
      <c r="H20" s="32" t="s">
        <v>618</v>
      </c>
      <c r="I20" s="32" t="s">
        <v>4</v>
      </c>
      <c r="R20" s="31"/>
      <c r="U20" s="32" t="s">
        <v>619</v>
      </c>
    </row>
    <row r="21" spans="1:28" x14ac:dyDescent="0.2">
      <c r="A21" s="32">
        <v>63</v>
      </c>
      <c r="B21" s="32" t="s">
        <v>355</v>
      </c>
      <c r="C21" s="32" t="s">
        <v>4</v>
      </c>
      <c r="D21" s="32">
        <v>8</v>
      </c>
      <c r="E21" s="32" t="s">
        <v>339</v>
      </c>
      <c r="F21" s="32" t="s">
        <v>620</v>
      </c>
      <c r="G21" s="32" t="s">
        <v>416</v>
      </c>
      <c r="H21" s="32" t="s">
        <v>621</v>
      </c>
      <c r="I21" s="32" t="s">
        <v>4</v>
      </c>
    </row>
    <row r="22" spans="1:28" ht="15" x14ac:dyDescent="0.25">
      <c r="A22" s="32">
        <v>66</v>
      </c>
      <c r="B22" s="32" t="s">
        <v>356</v>
      </c>
      <c r="C22" s="32" t="s">
        <v>4</v>
      </c>
      <c r="D22" s="32">
        <v>8</v>
      </c>
      <c r="E22" s="32" t="s">
        <v>339</v>
      </c>
      <c r="F22" s="32" t="s">
        <v>622</v>
      </c>
      <c r="G22" s="32" t="s">
        <v>447</v>
      </c>
      <c r="H22" s="32" t="s">
        <v>623</v>
      </c>
      <c r="I22" s="32" t="s">
        <v>4</v>
      </c>
      <c r="T22" s="35" t="s">
        <v>4</v>
      </c>
      <c r="U22" s="36" t="s">
        <v>4</v>
      </c>
      <c r="V22" s="36" t="s">
        <v>4</v>
      </c>
      <c r="W22" s="775" t="s">
        <v>6</v>
      </c>
      <c r="X22" s="775"/>
      <c r="Y22" s="775"/>
      <c r="Z22" s="775"/>
      <c r="AA22" s="776"/>
      <c r="AB22"/>
    </row>
    <row r="23" spans="1:28" ht="11.25" customHeight="1" x14ac:dyDescent="0.2">
      <c r="A23" s="32">
        <v>68</v>
      </c>
      <c r="B23" s="32" t="s">
        <v>357</v>
      </c>
      <c r="C23" s="32" t="s">
        <v>4</v>
      </c>
      <c r="D23" s="32">
        <v>8</v>
      </c>
      <c r="E23" s="32" t="s">
        <v>339</v>
      </c>
      <c r="F23" s="32" t="s">
        <v>624</v>
      </c>
      <c r="G23" s="32" t="s">
        <v>478</v>
      </c>
      <c r="H23" s="32" t="s">
        <v>625</v>
      </c>
      <c r="I23" s="32" t="s">
        <v>4</v>
      </c>
      <c r="T23" s="37" t="s">
        <v>4</v>
      </c>
      <c r="U23" s="38" t="s">
        <v>4</v>
      </c>
      <c r="V23" s="38" t="s">
        <v>4</v>
      </c>
      <c r="W23" s="33" t="s">
        <v>8</v>
      </c>
      <c r="X23" s="33" t="s">
        <v>380</v>
      </c>
      <c r="Y23" s="33" t="s">
        <v>415</v>
      </c>
      <c r="Z23" s="33" t="s">
        <v>445</v>
      </c>
      <c r="AA23" s="34" t="s">
        <v>477</v>
      </c>
      <c r="AB23" s="32" t="s">
        <v>4</v>
      </c>
    </row>
    <row r="24" spans="1:28" x14ac:dyDescent="0.2">
      <c r="A24" s="32">
        <v>70</v>
      </c>
      <c r="B24" s="32" t="s">
        <v>358</v>
      </c>
      <c r="C24" s="32" t="s">
        <v>4</v>
      </c>
      <c r="D24" s="32">
        <v>8</v>
      </c>
      <c r="E24" s="32" t="s">
        <v>339</v>
      </c>
      <c r="F24" s="32" t="s">
        <v>626</v>
      </c>
      <c r="G24" s="32" t="s">
        <v>503</v>
      </c>
      <c r="H24" s="32" t="s">
        <v>627</v>
      </c>
      <c r="I24" s="32" t="s">
        <v>4</v>
      </c>
      <c r="T24" s="37" t="s">
        <v>4</v>
      </c>
      <c r="U24" s="38" t="s">
        <v>4</v>
      </c>
      <c r="V24" s="38" t="s">
        <v>4</v>
      </c>
      <c r="W24" s="33">
        <v>1</v>
      </c>
      <c r="X24" s="33">
        <v>2</v>
      </c>
      <c r="Y24" s="33">
        <v>3</v>
      </c>
      <c r="Z24" s="33">
        <v>4</v>
      </c>
      <c r="AA24" s="34">
        <v>5</v>
      </c>
      <c r="AB24" s="32" t="s">
        <v>4</v>
      </c>
    </row>
    <row r="25" spans="1:28" x14ac:dyDescent="0.2">
      <c r="A25" s="32">
        <v>73</v>
      </c>
      <c r="B25" s="32" t="s">
        <v>359</v>
      </c>
      <c r="C25" s="32" t="s">
        <v>4</v>
      </c>
      <c r="D25" s="32">
        <v>8</v>
      </c>
      <c r="E25" s="32" t="s">
        <v>339</v>
      </c>
      <c r="F25" s="32" t="s">
        <v>628</v>
      </c>
      <c r="G25" s="32" t="s">
        <v>523</v>
      </c>
      <c r="H25" s="32" t="s">
        <v>629</v>
      </c>
      <c r="I25" s="32" t="s">
        <v>4</v>
      </c>
      <c r="T25" s="782" t="s">
        <v>5</v>
      </c>
      <c r="U25" s="33" t="s">
        <v>374</v>
      </c>
      <c r="V25" s="33">
        <v>1</v>
      </c>
      <c r="W25" s="39" t="s">
        <v>630</v>
      </c>
      <c r="X25" s="39" t="s">
        <v>631</v>
      </c>
      <c r="Y25" s="40" t="s">
        <v>632</v>
      </c>
      <c r="Z25" s="41" t="s">
        <v>633</v>
      </c>
      <c r="AA25" s="42" t="s">
        <v>634</v>
      </c>
      <c r="AB25" s="32" t="s">
        <v>4</v>
      </c>
    </row>
    <row r="26" spans="1:28" x14ac:dyDescent="0.2">
      <c r="A26" s="32">
        <v>76</v>
      </c>
      <c r="B26" s="32" t="s">
        <v>360</v>
      </c>
      <c r="C26" s="32" t="s">
        <v>4</v>
      </c>
      <c r="D26" s="32">
        <v>8</v>
      </c>
      <c r="E26" s="32" t="s">
        <v>339</v>
      </c>
      <c r="F26" s="32" t="s">
        <v>635</v>
      </c>
      <c r="G26" s="32" t="s">
        <v>540</v>
      </c>
      <c r="H26" s="32" t="s">
        <v>636</v>
      </c>
      <c r="I26" s="32" t="s">
        <v>4</v>
      </c>
      <c r="T26" s="782"/>
      <c r="U26" s="33" t="s">
        <v>379</v>
      </c>
      <c r="V26" s="33">
        <v>2</v>
      </c>
      <c r="W26" s="39" t="s">
        <v>637</v>
      </c>
      <c r="X26" s="39" t="s">
        <v>638</v>
      </c>
      <c r="Y26" s="40" t="s">
        <v>639</v>
      </c>
      <c r="Z26" s="41" t="s">
        <v>640</v>
      </c>
      <c r="AA26" s="43" t="s">
        <v>641</v>
      </c>
      <c r="AB26" s="32" t="s">
        <v>4</v>
      </c>
    </row>
    <row r="27" spans="1:28" x14ac:dyDescent="0.2">
      <c r="A27" s="32">
        <v>81</v>
      </c>
      <c r="B27" s="32" t="s">
        <v>361</v>
      </c>
      <c r="C27" s="32" t="s">
        <v>4</v>
      </c>
      <c r="D27" s="32">
        <v>11</v>
      </c>
      <c r="E27" s="32" t="s">
        <v>2</v>
      </c>
      <c r="F27" s="32" t="s">
        <v>642</v>
      </c>
      <c r="G27" s="32" t="s">
        <v>372</v>
      </c>
      <c r="H27" s="32" t="s">
        <v>643</v>
      </c>
      <c r="I27" s="32" t="s">
        <v>4</v>
      </c>
      <c r="T27" s="782"/>
      <c r="U27" s="33" t="s">
        <v>414</v>
      </c>
      <c r="V27" s="33">
        <v>3</v>
      </c>
      <c r="W27" s="39" t="s">
        <v>644</v>
      </c>
      <c r="X27" s="40" t="s">
        <v>639</v>
      </c>
      <c r="Y27" s="41" t="s">
        <v>645</v>
      </c>
      <c r="Z27" s="44" t="s">
        <v>646</v>
      </c>
      <c r="AA27" s="43" t="s">
        <v>647</v>
      </c>
      <c r="AB27" s="32" t="s">
        <v>4</v>
      </c>
    </row>
    <row r="28" spans="1:28" x14ac:dyDescent="0.2">
      <c r="A28" s="32">
        <v>85</v>
      </c>
      <c r="B28" s="32" t="s">
        <v>362</v>
      </c>
      <c r="C28" s="32" t="s">
        <v>4</v>
      </c>
      <c r="D28" s="32">
        <v>11</v>
      </c>
      <c r="E28" s="32" t="s">
        <v>2</v>
      </c>
      <c r="F28" s="32" t="s">
        <v>648</v>
      </c>
      <c r="G28" s="32" t="s">
        <v>384</v>
      </c>
      <c r="H28" s="32" t="s">
        <v>649</v>
      </c>
      <c r="I28" s="32" t="s">
        <v>4</v>
      </c>
      <c r="T28" s="782"/>
      <c r="U28" s="33" t="s">
        <v>7</v>
      </c>
      <c r="V28" s="33">
        <v>4</v>
      </c>
      <c r="W28" s="40" t="s">
        <v>9</v>
      </c>
      <c r="X28" s="41" t="s">
        <v>640</v>
      </c>
      <c r="Y28" s="41" t="s">
        <v>650</v>
      </c>
      <c r="Z28" s="44" t="s">
        <v>651</v>
      </c>
      <c r="AA28" s="43" t="s">
        <v>652</v>
      </c>
      <c r="AB28" s="32" t="s">
        <v>4</v>
      </c>
    </row>
    <row r="29" spans="1:28" ht="11.25" customHeight="1" x14ac:dyDescent="0.2">
      <c r="A29" s="32">
        <v>86</v>
      </c>
      <c r="B29" s="32" t="s">
        <v>363</v>
      </c>
      <c r="C29" s="32" t="s">
        <v>4</v>
      </c>
      <c r="D29" s="32">
        <v>11</v>
      </c>
      <c r="E29" s="32" t="s">
        <v>2</v>
      </c>
      <c r="F29" s="32" t="s">
        <v>653</v>
      </c>
      <c r="G29" s="32" t="s">
        <v>417</v>
      </c>
      <c r="H29" s="32" t="s">
        <v>654</v>
      </c>
      <c r="I29" s="32" t="s">
        <v>4</v>
      </c>
      <c r="T29" s="783"/>
      <c r="U29" s="45" t="s">
        <v>476</v>
      </c>
      <c r="V29" s="45">
        <v>5</v>
      </c>
      <c r="W29" s="46" t="s">
        <v>634</v>
      </c>
      <c r="X29" s="46" t="s">
        <v>655</v>
      </c>
      <c r="Y29" s="47" t="s">
        <v>656</v>
      </c>
      <c r="Z29" s="47" t="s">
        <v>652</v>
      </c>
      <c r="AA29" s="48" t="s">
        <v>657</v>
      </c>
      <c r="AB29" s="32" t="s">
        <v>4</v>
      </c>
    </row>
    <row r="30" spans="1:28" x14ac:dyDescent="0.2">
      <c r="A30" s="32">
        <v>88</v>
      </c>
      <c r="B30" s="32" t="s">
        <v>364</v>
      </c>
      <c r="C30" s="32" t="s">
        <v>4</v>
      </c>
      <c r="D30" s="32">
        <v>11</v>
      </c>
      <c r="E30" s="32" t="s">
        <v>2</v>
      </c>
      <c r="F30" s="32" t="s">
        <v>658</v>
      </c>
      <c r="G30" s="32" t="s">
        <v>448</v>
      </c>
      <c r="H30" s="32" t="s">
        <v>659</v>
      </c>
      <c r="I30" s="32" t="s">
        <v>4</v>
      </c>
    </row>
    <row r="31" spans="1:28" x14ac:dyDescent="0.2">
      <c r="A31" s="32">
        <v>91</v>
      </c>
      <c r="B31" s="32" t="s">
        <v>365</v>
      </c>
      <c r="C31" s="32" t="s">
        <v>4</v>
      </c>
      <c r="D31" s="32">
        <v>11</v>
      </c>
      <c r="E31" s="32" t="s">
        <v>2</v>
      </c>
      <c r="F31" s="32" t="s">
        <v>660</v>
      </c>
      <c r="G31" s="32" t="s">
        <v>479</v>
      </c>
      <c r="H31" s="32" t="s">
        <v>661</v>
      </c>
      <c r="I31" s="32" t="s">
        <v>4</v>
      </c>
    </row>
    <row r="32" spans="1:28" x14ac:dyDescent="0.2">
      <c r="A32" s="32">
        <v>94</v>
      </c>
      <c r="B32" s="32" t="s">
        <v>366</v>
      </c>
      <c r="C32" s="32" t="s">
        <v>4</v>
      </c>
      <c r="D32" s="32">
        <v>11</v>
      </c>
      <c r="E32" s="32" t="s">
        <v>2</v>
      </c>
      <c r="F32" s="32" t="s">
        <v>662</v>
      </c>
      <c r="G32" s="32" t="s">
        <v>504</v>
      </c>
      <c r="H32" s="32" t="s">
        <v>663</v>
      </c>
      <c r="I32" s="32" t="s">
        <v>4</v>
      </c>
    </row>
    <row r="33" spans="1:15" x14ac:dyDescent="0.2">
      <c r="A33" s="32">
        <v>95</v>
      </c>
      <c r="B33" s="32" t="s">
        <v>367</v>
      </c>
      <c r="C33" s="32" t="s">
        <v>4</v>
      </c>
      <c r="D33" s="32">
        <v>11</v>
      </c>
      <c r="E33" s="32" t="s">
        <v>2</v>
      </c>
      <c r="F33" s="32" t="s">
        <v>664</v>
      </c>
      <c r="G33" s="32" t="s">
        <v>524</v>
      </c>
      <c r="H33" s="32" t="s">
        <v>665</v>
      </c>
      <c r="I33" s="32" t="s">
        <v>4</v>
      </c>
    </row>
    <row r="34" spans="1:15" x14ac:dyDescent="0.2">
      <c r="A34" s="32">
        <v>97</v>
      </c>
      <c r="B34" s="32" t="s">
        <v>368</v>
      </c>
      <c r="C34" s="32" t="s">
        <v>4</v>
      </c>
      <c r="D34" s="32">
        <v>11</v>
      </c>
      <c r="E34" s="32" t="s">
        <v>2</v>
      </c>
      <c r="F34" s="32" t="s">
        <v>666</v>
      </c>
      <c r="G34" s="32" t="s">
        <v>541</v>
      </c>
      <c r="H34" s="32" t="s">
        <v>667</v>
      </c>
      <c r="I34" s="32" t="s">
        <v>4</v>
      </c>
    </row>
    <row r="35" spans="1:15" ht="12.75" x14ac:dyDescent="0.2">
      <c r="A35" s="32">
        <v>99</v>
      </c>
      <c r="B35" s="32" t="s">
        <v>369</v>
      </c>
      <c r="C35" s="32" t="s">
        <v>4</v>
      </c>
      <c r="D35" s="32">
        <v>11</v>
      </c>
      <c r="E35" s="32" t="s">
        <v>2</v>
      </c>
      <c r="F35" s="32" t="s">
        <v>668</v>
      </c>
      <c r="G35" s="32" t="s">
        <v>555</v>
      </c>
      <c r="H35" s="32" t="s">
        <v>669</v>
      </c>
      <c r="I35" s="32" t="s">
        <v>4</v>
      </c>
      <c r="O35" s="70"/>
    </row>
    <row r="36" spans="1:15" ht="12.75" x14ac:dyDescent="0.2">
      <c r="D36" s="32">
        <v>11</v>
      </c>
      <c r="E36" s="32" t="s">
        <v>2</v>
      </c>
      <c r="F36" s="32" t="s">
        <v>670</v>
      </c>
      <c r="G36" s="32" t="s">
        <v>567</v>
      </c>
      <c r="H36" s="32" t="s">
        <v>671</v>
      </c>
      <c r="I36" s="32" t="s">
        <v>4</v>
      </c>
      <c r="O36" s="71"/>
    </row>
    <row r="37" spans="1:15" ht="12.75" x14ac:dyDescent="0.2">
      <c r="A37" s="32" t="s">
        <v>370</v>
      </c>
      <c r="B37" s="32" t="s">
        <v>370</v>
      </c>
      <c r="C37" s="32" t="s">
        <v>4</v>
      </c>
      <c r="D37" s="32">
        <v>11</v>
      </c>
      <c r="E37" s="32" t="s">
        <v>2</v>
      </c>
      <c r="F37" s="32" t="s">
        <v>672</v>
      </c>
      <c r="G37" s="32" t="s">
        <v>576</v>
      </c>
      <c r="H37" s="32" t="s">
        <v>673</v>
      </c>
      <c r="I37" s="32" t="s">
        <v>4</v>
      </c>
      <c r="O37" s="70"/>
    </row>
    <row r="38" spans="1:15" ht="12.75" x14ac:dyDescent="0.2">
      <c r="A38" s="32" t="s">
        <v>338</v>
      </c>
      <c r="B38" s="32" t="s">
        <v>338</v>
      </c>
      <c r="C38" s="32" t="s">
        <v>4</v>
      </c>
      <c r="D38" s="32">
        <v>11</v>
      </c>
      <c r="E38" s="32" t="s">
        <v>2</v>
      </c>
      <c r="F38" s="32" t="s">
        <v>674</v>
      </c>
      <c r="G38" s="32" t="s">
        <v>584</v>
      </c>
      <c r="H38" s="32" t="s">
        <v>675</v>
      </c>
      <c r="I38" s="32" t="s">
        <v>4</v>
      </c>
      <c r="O38" s="71"/>
    </row>
    <row r="39" spans="1:15" ht="12.75" x14ac:dyDescent="0.2">
      <c r="A39" s="32" t="s">
        <v>339</v>
      </c>
      <c r="B39" s="32" t="s">
        <v>339</v>
      </c>
      <c r="C39" s="32" t="s">
        <v>4</v>
      </c>
      <c r="D39" s="32">
        <v>11</v>
      </c>
      <c r="E39" s="32" t="s">
        <v>2</v>
      </c>
      <c r="F39" s="32" t="s">
        <v>676</v>
      </c>
      <c r="G39" s="32" t="s">
        <v>591</v>
      </c>
      <c r="H39" s="32" t="s">
        <v>677</v>
      </c>
      <c r="I39" s="32" t="s">
        <v>4</v>
      </c>
      <c r="K39" s="49"/>
      <c r="O39" s="70"/>
    </row>
    <row r="40" spans="1:15" ht="12.75" x14ac:dyDescent="0.2">
      <c r="A40" s="32" t="s">
        <v>2</v>
      </c>
      <c r="B40" s="32" t="s">
        <v>2</v>
      </c>
      <c r="C40" s="32" t="s">
        <v>4</v>
      </c>
      <c r="D40" s="32">
        <v>11</v>
      </c>
      <c r="E40" s="32" t="s">
        <v>2</v>
      </c>
      <c r="F40" s="32" t="s">
        <v>678</v>
      </c>
      <c r="G40" s="32" t="s">
        <v>598</v>
      </c>
      <c r="H40" s="32" t="s">
        <v>679</v>
      </c>
      <c r="I40" s="32" t="s">
        <v>4</v>
      </c>
      <c r="K40" s="49"/>
      <c r="O40" s="71"/>
    </row>
    <row r="41" spans="1:15" ht="12.75" x14ac:dyDescent="0.2">
      <c r="A41" s="32" t="s">
        <v>340</v>
      </c>
      <c r="B41" s="32" t="s">
        <v>340</v>
      </c>
      <c r="C41" s="32" t="s">
        <v>4</v>
      </c>
      <c r="D41" s="32">
        <v>11</v>
      </c>
      <c r="E41" s="32" t="s">
        <v>2</v>
      </c>
      <c r="F41" s="32" t="s">
        <v>680</v>
      </c>
      <c r="G41" s="32" t="s">
        <v>604</v>
      </c>
      <c r="H41" s="32" t="s">
        <v>681</v>
      </c>
      <c r="I41" s="32" t="s">
        <v>4</v>
      </c>
      <c r="O41" s="70"/>
    </row>
    <row r="42" spans="1:15" ht="12.75" x14ac:dyDescent="0.2">
      <c r="A42" s="32" t="s">
        <v>341</v>
      </c>
      <c r="B42" s="32" t="s">
        <v>341</v>
      </c>
      <c r="C42" s="32" t="s">
        <v>4</v>
      </c>
      <c r="D42" s="32">
        <v>11</v>
      </c>
      <c r="E42" s="32" t="s">
        <v>2</v>
      </c>
      <c r="F42" s="32" t="s">
        <v>682</v>
      </c>
      <c r="G42" s="32" t="s">
        <v>609</v>
      </c>
      <c r="H42" s="32" t="s">
        <v>683</v>
      </c>
      <c r="I42" s="32" t="s">
        <v>4</v>
      </c>
      <c r="K42" s="49"/>
      <c r="O42" s="71"/>
    </row>
    <row r="43" spans="1:15" ht="12.75" x14ac:dyDescent="0.2">
      <c r="A43" s="32" t="s">
        <v>342</v>
      </c>
      <c r="B43" s="32" t="s">
        <v>342</v>
      </c>
      <c r="C43" s="32" t="s">
        <v>4</v>
      </c>
      <c r="D43" s="32">
        <v>11</v>
      </c>
      <c r="E43" s="32" t="s">
        <v>2</v>
      </c>
      <c r="F43" s="32" t="s">
        <v>684</v>
      </c>
      <c r="G43" s="32" t="s">
        <v>613</v>
      </c>
      <c r="H43" s="32" t="s">
        <v>685</v>
      </c>
      <c r="I43" s="32" t="s">
        <v>4</v>
      </c>
      <c r="K43" s="49"/>
      <c r="O43" s="70"/>
    </row>
    <row r="44" spans="1:15" ht="12.75" x14ac:dyDescent="0.2">
      <c r="A44" s="32" t="s">
        <v>343</v>
      </c>
      <c r="B44" s="32" t="s">
        <v>343</v>
      </c>
      <c r="C44" s="32" t="s">
        <v>4</v>
      </c>
      <c r="D44" s="32">
        <v>13</v>
      </c>
      <c r="E44" s="32" t="s">
        <v>340</v>
      </c>
      <c r="F44" s="32" t="s">
        <v>686</v>
      </c>
      <c r="G44" s="32" t="s">
        <v>372</v>
      </c>
      <c r="H44" s="32" t="s">
        <v>687</v>
      </c>
      <c r="I44" s="32" t="s">
        <v>4</v>
      </c>
      <c r="K44" s="49"/>
      <c r="O44" s="71"/>
    </row>
    <row r="45" spans="1:15" ht="12.75" x14ac:dyDescent="0.2">
      <c r="A45" s="32" t="s">
        <v>344</v>
      </c>
      <c r="B45" s="32" t="s">
        <v>344</v>
      </c>
      <c r="C45" s="32" t="s">
        <v>4</v>
      </c>
      <c r="D45" s="32">
        <v>13</v>
      </c>
      <c r="E45" s="32" t="s">
        <v>340</v>
      </c>
      <c r="F45" s="32" t="s">
        <v>688</v>
      </c>
      <c r="G45" s="32" t="s">
        <v>385</v>
      </c>
      <c r="H45" s="32" t="s">
        <v>689</v>
      </c>
      <c r="I45" s="32" t="s">
        <v>4</v>
      </c>
      <c r="K45" s="49"/>
      <c r="O45" s="70"/>
    </row>
    <row r="46" spans="1:15" ht="12.75" x14ac:dyDescent="0.2">
      <c r="A46" s="32" t="s">
        <v>345</v>
      </c>
      <c r="B46" s="32" t="s">
        <v>345</v>
      </c>
      <c r="C46" s="32" t="s">
        <v>4</v>
      </c>
      <c r="D46" s="32">
        <v>13</v>
      </c>
      <c r="E46" s="32" t="s">
        <v>340</v>
      </c>
      <c r="F46" s="32" t="s">
        <v>690</v>
      </c>
      <c r="G46" s="32" t="s">
        <v>418</v>
      </c>
      <c r="H46" s="32" t="s">
        <v>691</v>
      </c>
      <c r="I46" s="32" t="s">
        <v>4</v>
      </c>
      <c r="K46" s="49"/>
      <c r="O46" s="71"/>
    </row>
    <row r="47" spans="1:15" ht="12.75" x14ac:dyDescent="0.2">
      <c r="A47" s="32" t="s">
        <v>346</v>
      </c>
      <c r="B47" s="32" t="s">
        <v>346</v>
      </c>
      <c r="C47" s="32" t="s">
        <v>4</v>
      </c>
      <c r="D47" s="32">
        <v>13</v>
      </c>
      <c r="E47" s="32" t="s">
        <v>340</v>
      </c>
      <c r="F47" s="32" t="s">
        <v>692</v>
      </c>
      <c r="G47" s="32" t="s">
        <v>449</v>
      </c>
      <c r="H47" s="32" t="s">
        <v>693</v>
      </c>
      <c r="I47" s="32" t="s">
        <v>4</v>
      </c>
      <c r="K47" s="49"/>
      <c r="O47" s="70"/>
    </row>
    <row r="48" spans="1:15" ht="12.75" x14ac:dyDescent="0.2">
      <c r="A48" s="32" t="s">
        <v>347</v>
      </c>
      <c r="B48" s="32" t="s">
        <v>347</v>
      </c>
      <c r="C48" s="32" t="s">
        <v>4</v>
      </c>
      <c r="D48" s="32">
        <v>13</v>
      </c>
      <c r="E48" s="32" t="s">
        <v>340</v>
      </c>
      <c r="F48" s="32" t="s">
        <v>694</v>
      </c>
      <c r="G48" s="32" t="s">
        <v>480</v>
      </c>
      <c r="H48" s="32" t="s">
        <v>695</v>
      </c>
      <c r="I48" s="32" t="s">
        <v>4</v>
      </c>
      <c r="K48" s="49"/>
      <c r="O48" s="71"/>
    </row>
    <row r="49" spans="1:15" ht="12.75" x14ac:dyDescent="0.2">
      <c r="A49" s="32" t="s">
        <v>348</v>
      </c>
      <c r="B49" s="32" t="s">
        <v>348</v>
      </c>
      <c r="C49" s="32" t="s">
        <v>4</v>
      </c>
      <c r="D49" s="32">
        <v>13</v>
      </c>
      <c r="E49" s="32" t="s">
        <v>340</v>
      </c>
      <c r="F49" s="32" t="s">
        <v>696</v>
      </c>
      <c r="G49" s="32" t="s">
        <v>505</v>
      </c>
      <c r="H49" s="32" t="s">
        <v>697</v>
      </c>
      <c r="I49" s="32" t="s">
        <v>4</v>
      </c>
      <c r="K49" s="49"/>
      <c r="O49" s="70"/>
    </row>
    <row r="50" spans="1:15" ht="12.75" x14ac:dyDescent="0.2">
      <c r="A50" s="32" t="s">
        <v>349</v>
      </c>
      <c r="B50" s="32" t="s">
        <v>349</v>
      </c>
      <c r="C50" s="32" t="s">
        <v>4</v>
      </c>
      <c r="D50" s="32">
        <v>13</v>
      </c>
      <c r="E50" s="32" t="s">
        <v>340</v>
      </c>
      <c r="F50" s="32" t="s">
        <v>698</v>
      </c>
      <c r="G50" s="32" t="s">
        <v>525</v>
      </c>
      <c r="H50" s="32" t="s">
        <v>699</v>
      </c>
      <c r="I50" s="32" t="s">
        <v>4</v>
      </c>
      <c r="K50" s="49"/>
      <c r="O50" s="71"/>
    </row>
    <row r="51" spans="1:15" ht="12.75" x14ac:dyDescent="0.2">
      <c r="A51" s="32" t="s">
        <v>350</v>
      </c>
      <c r="B51" s="32" t="s">
        <v>700</v>
      </c>
      <c r="C51" s="32" t="s">
        <v>4</v>
      </c>
      <c r="D51" s="32">
        <v>13</v>
      </c>
      <c r="E51" s="32" t="s">
        <v>340</v>
      </c>
      <c r="F51" s="32" t="s">
        <v>701</v>
      </c>
      <c r="G51" s="32" t="s">
        <v>542</v>
      </c>
      <c r="H51" s="32" t="s">
        <v>702</v>
      </c>
      <c r="I51" s="32" t="s">
        <v>4</v>
      </c>
      <c r="K51" s="49"/>
      <c r="O51" s="70"/>
    </row>
    <row r="52" spans="1:15" ht="12.75" x14ac:dyDescent="0.2">
      <c r="A52" s="32" t="s">
        <v>351</v>
      </c>
      <c r="B52" s="32" t="s">
        <v>351</v>
      </c>
      <c r="C52" s="32" t="s">
        <v>4</v>
      </c>
      <c r="D52" s="32">
        <v>13</v>
      </c>
      <c r="E52" s="32" t="s">
        <v>340</v>
      </c>
      <c r="F52" s="32" t="s">
        <v>703</v>
      </c>
      <c r="G52" s="32" t="s">
        <v>556</v>
      </c>
      <c r="H52" s="32" t="s">
        <v>704</v>
      </c>
      <c r="I52" s="32" t="s">
        <v>4</v>
      </c>
      <c r="K52" s="49"/>
      <c r="O52" s="71"/>
    </row>
    <row r="53" spans="1:15" ht="12.75" x14ac:dyDescent="0.2">
      <c r="A53" s="32" t="s">
        <v>352</v>
      </c>
      <c r="B53" s="32" t="s">
        <v>352</v>
      </c>
      <c r="C53" s="32" t="s">
        <v>4</v>
      </c>
      <c r="D53" s="32">
        <v>15</v>
      </c>
      <c r="E53" s="32" t="s">
        <v>341</v>
      </c>
      <c r="F53" s="32" t="s">
        <v>705</v>
      </c>
      <c r="G53" s="32" t="s">
        <v>372</v>
      </c>
      <c r="H53" s="32" t="s">
        <v>706</v>
      </c>
      <c r="I53" s="32" t="s">
        <v>4</v>
      </c>
      <c r="K53" s="49"/>
      <c r="O53" s="70"/>
    </row>
    <row r="54" spans="1:15" ht="12.75" x14ac:dyDescent="0.2">
      <c r="A54" s="32" t="s">
        <v>353</v>
      </c>
      <c r="B54" s="32" t="s">
        <v>353</v>
      </c>
      <c r="C54" s="32" t="s">
        <v>4</v>
      </c>
      <c r="D54" s="32">
        <v>15</v>
      </c>
      <c r="E54" s="32" t="s">
        <v>341</v>
      </c>
      <c r="F54" s="32" t="s">
        <v>707</v>
      </c>
      <c r="G54" s="32" t="s">
        <v>386</v>
      </c>
      <c r="H54" s="32" t="s">
        <v>708</v>
      </c>
      <c r="I54" s="32" t="s">
        <v>4</v>
      </c>
      <c r="K54" s="49"/>
      <c r="O54" s="71"/>
    </row>
    <row r="55" spans="1:15" ht="12.75" x14ac:dyDescent="0.2">
      <c r="A55" s="32" t="s">
        <v>354</v>
      </c>
      <c r="B55" s="32" t="s">
        <v>709</v>
      </c>
      <c r="C55" s="32" t="s">
        <v>4</v>
      </c>
      <c r="D55" s="32">
        <v>15</v>
      </c>
      <c r="E55" s="32" t="s">
        <v>341</v>
      </c>
      <c r="F55" s="32" t="s">
        <v>710</v>
      </c>
      <c r="G55" s="32" t="s">
        <v>419</v>
      </c>
      <c r="H55" s="32" t="s">
        <v>711</v>
      </c>
      <c r="I55" s="32" t="s">
        <v>4</v>
      </c>
      <c r="O55" s="70"/>
    </row>
    <row r="56" spans="1:15" ht="12.75" x14ac:dyDescent="0.2">
      <c r="A56" s="32" t="s">
        <v>355</v>
      </c>
      <c r="B56" s="32" t="s">
        <v>355</v>
      </c>
      <c r="C56" s="32" t="s">
        <v>4</v>
      </c>
      <c r="D56" s="32">
        <v>15</v>
      </c>
      <c r="E56" s="32" t="s">
        <v>341</v>
      </c>
      <c r="F56" s="32" t="s">
        <v>712</v>
      </c>
      <c r="G56" s="32" t="s">
        <v>450</v>
      </c>
      <c r="H56" s="32" t="s">
        <v>713</v>
      </c>
      <c r="I56" s="32" t="s">
        <v>4</v>
      </c>
      <c r="K56" s="49"/>
      <c r="O56" s="71"/>
    </row>
    <row r="57" spans="1:15" ht="12.75" x14ac:dyDescent="0.2">
      <c r="A57" s="32" t="s">
        <v>356</v>
      </c>
      <c r="B57" s="32" t="s">
        <v>356</v>
      </c>
      <c r="C57" s="32" t="s">
        <v>4</v>
      </c>
      <c r="D57" s="32">
        <v>15</v>
      </c>
      <c r="E57" s="32" t="s">
        <v>341</v>
      </c>
      <c r="F57" s="32" t="s">
        <v>714</v>
      </c>
      <c r="G57" s="32" t="s">
        <v>481</v>
      </c>
      <c r="H57" s="32" t="s">
        <v>715</v>
      </c>
      <c r="I57" s="32" t="s">
        <v>4</v>
      </c>
      <c r="K57" s="49"/>
      <c r="O57" s="70"/>
    </row>
    <row r="58" spans="1:15" ht="12.75" x14ac:dyDescent="0.2">
      <c r="A58" s="32" t="s">
        <v>357</v>
      </c>
      <c r="B58" s="32" t="s">
        <v>357</v>
      </c>
      <c r="C58" s="32" t="s">
        <v>4</v>
      </c>
      <c r="D58" s="32">
        <v>15</v>
      </c>
      <c r="E58" s="32" t="s">
        <v>341</v>
      </c>
      <c r="F58" s="32" t="s">
        <v>716</v>
      </c>
      <c r="G58" s="32" t="s">
        <v>506</v>
      </c>
      <c r="H58" s="32" t="s">
        <v>717</v>
      </c>
      <c r="I58" s="32" t="s">
        <v>4</v>
      </c>
      <c r="K58" s="49"/>
      <c r="O58" s="71"/>
    </row>
    <row r="59" spans="1:15" ht="12.75" x14ac:dyDescent="0.2">
      <c r="A59" s="32" t="s">
        <v>358</v>
      </c>
      <c r="B59" s="32" t="s">
        <v>358</v>
      </c>
      <c r="C59" s="32" t="s">
        <v>4</v>
      </c>
      <c r="D59" s="32">
        <v>15</v>
      </c>
      <c r="E59" s="32" t="s">
        <v>341</v>
      </c>
      <c r="F59" s="32" t="s">
        <v>718</v>
      </c>
      <c r="G59" s="32" t="s">
        <v>526</v>
      </c>
      <c r="H59" s="32" t="s">
        <v>719</v>
      </c>
      <c r="I59" s="32" t="s">
        <v>4</v>
      </c>
      <c r="K59" s="49"/>
      <c r="O59" s="70"/>
    </row>
    <row r="60" spans="1:15" ht="12.75" x14ac:dyDescent="0.2">
      <c r="A60" s="32" t="s">
        <v>359</v>
      </c>
      <c r="B60" s="32" t="s">
        <v>359</v>
      </c>
      <c r="C60" s="32" t="s">
        <v>4</v>
      </c>
      <c r="D60" s="32">
        <v>15</v>
      </c>
      <c r="E60" s="32" t="s">
        <v>341</v>
      </c>
      <c r="F60" s="32" t="s">
        <v>720</v>
      </c>
      <c r="G60" s="32" t="s">
        <v>543</v>
      </c>
      <c r="H60" s="32" t="s">
        <v>721</v>
      </c>
      <c r="I60" s="32" t="s">
        <v>4</v>
      </c>
      <c r="O60" s="71"/>
    </row>
    <row r="61" spans="1:15" ht="12.75" x14ac:dyDescent="0.2">
      <c r="A61" s="32" t="s">
        <v>360</v>
      </c>
      <c r="B61" s="32" t="s">
        <v>360</v>
      </c>
      <c r="C61" s="32" t="s">
        <v>4</v>
      </c>
      <c r="D61" s="32">
        <v>15</v>
      </c>
      <c r="E61" s="32" t="s">
        <v>341</v>
      </c>
      <c r="F61" s="32" t="s">
        <v>722</v>
      </c>
      <c r="G61" s="32" t="s">
        <v>557</v>
      </c>
      <c r="H61" s="32" t="s">
        <v>723</v>
      </c>
      <c r="I61" s="32" t="s">
        <v>4</v>
      </c>
      <c r="K61" s="49"/>
      <c r="O61" s="70"/>
    </row>
    <row r="62" spans="1:15" ht="12.75" x14ac:dyDescent="0.2">
      <c r="A62" s="32" t="s">
        <v>361</v>
      </c>
      <c r="B62" s="32" t="s">
        <v>361</v>
      </c>
      <c r="C62" s="32" t="s">
        <v>4</v>
      </c>
      <c r="D62" s="32">
        <v>15</v>
      </c>
      <c r="E62" s="32" t="s">
        <v>341</v>
      </c>
      <c r="F62" s="32" t="s">
        <v>724</v>
      </c>
      <c r="G62" s="32" t="s">
        <v>568</v>
      </c>
      <c r="H62" s="32" t="s">
        <v>725</v>
      </c>
      <c r="I62" s="32" t="s">
        <v>4</v>
      </c>
      <c r="K62" s="49"/>
      <c r="O62" s="71"/>
    </row>
    <row r="63" spans="1:15" ht="12.75" x14ac:dyDescent="0.2">
      <c r="A63" s="32" t="s">
        <v>362</v>
      </c>
      <c r="B63" s="32" t="s">
        <v>362</v>
      </c>
      <c r="C63" s="32" t="s">
        <v>4</v>
      </c>
      <c r="D63" s="32">
        <v>15</v>
      </c>
      <c r="E63" s="32" t="s">
        <v>341</v>
      </c>
      <c r="F63" s="32" t="s">
        <v>726</v>
      </c>
      <c r="G63" s="32" t="s">
        <v>577</v>
      </c>
      <c r="H63" s="32" t="s">
        <v>727</v>
      </c>
      <c r="I63" s="32" t="s">
        <v>4</v>
      </c>
      <c r="K63" s="49"/>
      <c r="O63" s="70"/>
    </row>
    <row r="64" spans="1:15" ht="12.75" x14ac:dyDescent="0.2">
      <c r="A64" s="32" t="s">
        <v>363</v>
      </c>
      <c r="B64" s="32" t="s">
        <v>363</v>
      </c>
      <c r="C64" s="32" t="s">
        <v>4</v>
      </c>
      <c r="D64" s="32">
        <v>15</v>
      </c>
      <c r="E64" s="32" t="s">
        <v>341</v>
      </c>
      <c r="F64" s="32" t="s">
        <v>728</v>
      </c>
      <c r="G64" s="32" t="s">
        <v>585</v>
      </c>
      <c r="H64" s="32" t="s">
        <v>729</v>
      </c>
      <c r="I64" s="32" t="s">
        <v>4</v>
      </c>
      <c r="K64" s="49"/>
      <c r="O64" s="71"/>
    </row>
    <row r="65" spans="1:15" ht="12.75" x14ac:dyDescent="0.2">
      <c r="A65" s="32" t="s">
        <v>364</v>
      </c>
      <c r="B65" s="32" t="s">
        <v>730</v>
      </c>
      <c r="C65" s="32" t="s">
        <v>4</v>
      </c>
      <c r="D65" s="32">
        <v>15</v>
      </c>
      <c r="E65" s="32" t="s">
        <v>341</v>
      </c>
      <c r="F65" s="32" t="s">
        <v>731</v>
      </c>
      <c r="G65" s="32" t="s">
        <v>592</v>
      </c>
      <c r="H65" s="32" t="s">
        <v>732</v>
      </c>
      <c r="I65" s="32" t="s">
        <v>4</v>
      </c>
      <c r="K65" s="49"/>
      <c r="O65" s="70"/>
    </row>
    <row r="66" spans="1:15" ht="12.75" x14ac:dyDescent="0.2">
      <c r="A66" s="32" t="s">
        <v>365</v>
      </c>
      <c r="B66" s="32" t="s">
        <v>365</v>
      </c>
      <c r="C66" s="32" t="s">
        <v>4</v>
      </c>
      <c r="D66" s="32">
        <v>17</v>
      </c>
      <c r="E66" s="32" t="s">
        <v>342</v>
      </c>
      <c r="F66" s="32" t="s">
        <v>733</v>
      </c>
      <c r="G66" s="32" t="s">
        <v>372</v>
      </c>
      <c r="H66" s="32" t="s">
        <v>734</v>
      </c>
      <c r="I66" s="32" t="s">
        <v>4</v>
      </c>
      <c r="K66" s="49"/>
      <c r="O66" s="71"/>
    </row>
    <row r="67" spans="1:15" x14ac:dyDescent="0.2">
      <c r="A67" s="32" t="s">
        <v>366</v>
      </c>
      <c r="B67" s="32" t="s">
        <v>366</v>
      </c>
      <c r="C67" s="32" t="s">
        <v>4</v>
      </c>
      <c r="D67" s="32">
        <v>17</v>
      </c>
      <c r="E67" s="32" t="s">
        <v>342</v>
      </c>
      <c r="F67" s="32" t="s">
        <v>735</v>
      </c>
      <c r="G67" s="32" t="s">
        <v>387</v>
      </c>
      <c r="H67" s="32" t="s">
        <v>736</v>
      </c>
      <c r="I67" s="32" t="s">
        <v>4</v>
      </c>
      <c r="K67" s="49"/>
    </row>
    <row r="68" spans="1:15" x14ac:dyDescent="0.2">
      <c r="A68" s="32" t="s">
        <v>367</v>
      </c>
      <c r="B68" s="32" t="s">
        <v>367</v>
      </c>
      <c r="C68" s="32" t="s">
        <v>4</v>
      </c>
      <c r="D68" s="32">
        <v>17</v>
      </c>
      <c r="E68" s="32" t="s">
        <v>342</v>
      </c>
      <c r="F68" s="32" t="s">
        <v>737</v>
      </c>
      <c r="G68" s="32" t="s">
        <v>420</v>
      </c>
      <c r="H68" s="32" t="s">
        <v>738</v>
      </c>
      <c r="I68" s="32" t="s">
        <v>4</v>
      </c>
    </row>
    <row r="69" spans="1:15" x14ac:dyDescent="0.2">
      <c r="A69" s="32" t="s">
        <v>368</v>
      </c>
      <c r="B69" s="32" t="s">
        <v>368</v>
      </c>
      <c r="C69" s="32" t="s">
        <v>4</v>
      </c>
      <c r="D69" s="32">
        <v>17</v>
      </c>
      <c r="E69" s="32" t="s">
        <v>342</v>
      </c>
      <c r="F69" s="32" t="s">
        <v>739</v>
      </c>
      <c r="G69" s="32" t="s">
        <v>451</v>
      </c>
      <c r="H69" s="32" t="s">
        <v>740</v>
      </c>
      <c r="I69" s="32" t="s">
        <v>4</v>
      </c>
    </row>
    <row r="70" spans="1:15" x14ac:dyDescent="0.2">
      <c r="A70" s="32" t="s">
        <v>369</v>
      </c>
      <c r="B70" s="32" t="s">
        <v>369</v>
      </c>
      <c r="C70" s="32" t="s">
        <v>4</v>
      </c>
      <c r="D70" s="32">
        <v>17</v>
      </c>
      <c r="E70" s="32" t="s">
        <v>342</v>
      </c>
      <c r="F70" s="32" t="s">
        <v>741</v>
      </c>
      <c r="G70" s="32" t="s">
        <v>482</v>
      </c>
      <c r="H70" s="32" t="s">
        <v>742</v>
      </c>
      <c r="I70" s="32" t="s">
        <v>4</v>
      </c>
    </row>
    <row r="71" spans="1:15" x14ac:dyDescent="0.2">
      <c r="D71" s="32">
        <v>17</v>
      </c>
      <c r="E71" s="32" t="s">
        <v>342</v>
      </c>
      <c r="F71" s="32" t="s">
        <v>743</v>
      </c>
      <c r="G71" s="32" t="s">
        <v>436</v>
      </c>
      <c r="H71" s="32" t="s">
        <v>744</v>
      </c>
      <c r="I71" s="32" t="s">
        <v>4</v>
      </c>
    </row>
    <row r="72" spans="1:15" x14ac:dyDescent="0.2">
      <c r="D72" s="32">
        <v>17</v>
      </c>
      <c r="E72" s="32" t="s">
        <v>342</v>
      </c>
      <c r="F72" s="32" t="s">
        <v>745</v>
      </c>
      <c r="G72" s="32" t="s">
        <v>527</v>
      </c>
      <c r="H72" s="32" t="s">
        <v>746</v>
      </c>
      <c r="I72" s="32" t="s">
        <v>4</v>
      </c>
    </row>
    <row r="73" spans="1:15" x14ac:dyDescent="0.2">
      <c r="D73" s="32">
        <v>18</v>
      </c>
      <c r="E73" s="32" t="s">
        <v>343</v>
      </c>
      <c r="F73" s="32" t="s">
        <v>747</v>
      </c>
      <c r="G73" s="32" t="s">
        <v>372</v>
      </c>
      <c r="H73" s="32" t="s">
        <v>748</v>
      </c>
      <c r="I73" s="32" t="s">
        <v>4</v>
      </c>
    </row>
    <row r="74" spans="1:15" x14ac:dyDescent="0.2">
      <c r="D74" s="32">
        <v>18</v>
      </c>
      <c r="E74" s="32" t="s">
        <v>343</v>
      </c>
      <c r="F74" s="32" t="s">
        <v>749</v>
      </c>
      <c r="G74" s="32" t="s">
        <v>388</v>
      </c>
      <c r="H74" s="32" t="s">
        <v>750</v>
      </c>
      <c r="I74" s="32" t="s">
        <v>4</v>
      </c>
    </row>
    <row r="75" spans="1:15" x14ac:dyDescent="0.2">
      <c r="D75" s="32">
        <v>18</v>
      </c>
      <c r="E75" s="32" t="s">
        <v>343</v>
      </c>
      <c r="F75" s="32" t="s">
        <v>751</v>
      </c>
      <c r="G75" s="32" t="s">
        <v>421</v>
      </c>
      <c r="H75" s="32" t="s">
        <v>752</v>
      </c>
      <c r="I75" s="32" t="s">
        <v>4</v>
      </c>
    </row>
    <row r="76" spans="1:15" x14ac:dyDescent="0.2">
      <c r="D76" s="32">
        <v>18</v>
      </c>
      <c r="E76" s="32" t="s">
        <v>343</v>
      </c>
      <c r="F76" s="32" t="s">
        <v>753</v>
      </c>
      <c r="G76" s="32" t="s">
        <v>452</v>
      </c>
      <c r="H76" s="32" t="s">
        <v>754</v>
      </c>
      <c r="I76" s="32" t="s">
        <v>4</v>
      </c>
    </row>
    <row r="77" spans="1:15" x14ac:dyDescent="0.2">
      <c r="D77" s="32">
        <v>18</v>
      </c>
      <c r="E77" s="32" t="s">
        <v>343</v>
      </c>
      <c r="F77" s="32" t="s">
        <v>755</v>
      </c>
      <c r="G77" s="32" t="s">
        <v>483</v>
      </c>
      <c r="H77" s="32" t="s">
        <v>756</v>
      </c>
      <c r="I77" s="32" t="s">
        <v>4</v>
      </c>
    </row>
    <row r="78" spans="1:15" x14ac:dyDescent="0.2">
      <c r="D78" s="32">
        <v>19</v>
      </c>
      <c r="E78" s="32" t="s">
        <v>344</v>
      </c>
      <c r="F78" s="32" t="s">
        <v>757</v>
      </c>
      <c r="G78" s="32" t="s">
        <v>372</v>
      </c>
      <c r="H78" s="32" t="s">
        <v>758</v>
      </c>
      <c r="I78" s="32" t="s">
        <v>4</v>
      </c>
    </row>
    <row r="79" spans="1:15" x14ac:dyDescent="0.2">
      <c r="D79" s="32">
        <v>19</v>
      </c>
      <c r="E79" s="32" t="s">
        <v>344</v>
      </c>
      <c r="F79" s="32" t="s">
        <v>759</v>
      </c>
      <c r="G79" s="32" t="s">
        <v>389</v>
      </c>
      <c r="H79" s="32" t="s">
        <v>760</v>
      </c>
      <c r="I79" s="32" t="s">
        <v>4</v>
      </c>
    </row>
    <row r="80" spans="1:15" x14ac:dyDescent="0.2">
      <c r="D80" s="32">
        <v>19</v>
      </c>
      <c r="E80" s="32" t="s">
        <v>344</v>
      </c>
      <c r="F80" s="32" t="s">
        <v>761</v>
      </c>
      <c r="G80" s="32" t="s">
        <v>422</v>
      </c>
      <c r="H80" s="32" t="s">
        <v>762</v>
      </c>
      <c r="I80" s="32" t="s">
        <v>4</v>
      </c>
    </row>
    <row r="81" spans="4:9" x14ac:dyDescent="0.2">
      <c r="D81" s="32">
        <v>19</v>
      </c>
      <c r="E81" s="32" t="s">
        <v>344</v>
      </c>
      <c r="F81" s="32" t="s">
        <v>763</v>
      </c>
      <c r="G81" s="32" t="s">
        <v>453</v>
      </c>
      <c r="H81" s="32" t="s">
        <v>764</v>
      </c>
      <c r="I81" s="32" t="s">
        <v>4</v>
      </c>
    </row>
    <row r="82" spans="4:9" x14ac:dyDescent="0.2">
      <c r="D82" s="32">
        <v>19</v>
      </c>
      <c r="E82" s="32" t="s">
        <v>344</v>
      </c>
      <c r="F82" s="32" t="s">
        <v>765</v>
      </c>
      <c r="G82" s="32" t="s">
        <v>484</v>
      </c>
      <c r="H82" s="32" t="s">
        <v>766</v>
      </c>
      <c r="I82" s="32" t="s">
        <v>4</v>
      </c>
    </row>
    <row r="83" spans="4:9" x14ac:dyDescent="0.2">
      <c r="D83" s="32">
        <v>19</v>
      </c>
      <c r="E83" s="32" t="s">
        <v>344</v>
      </c>
      <c r="F83" s="32" t="s">
        <v>767</v>
      </c>
      <c r="G83" s="32" t="s">
        <v>436</v>
      </c>
      <c r="H83" s="32" t="s">
        <v>768</v>
      </c>
      <c r="I83" s="32" t="s">
        <v>4</v>
      </c>
    </row>
    <row r="84" spans="4:9" x14ac:dyDescent="0.2">
      <c r="D84" s="32">
        <v>19</v>
      </c>
      <c r="E84" s="32" t="s">
        <v>344</v>
      </c>
      <c r="F84" s="32" t="s">
        <v>769</v>
      </c>
      <c r="G84" s="32" t="s">
        <v>528</v>
      </c>
      <c r="H84" s="32" t="s">
        <v>770</v>
      </c>
      <c r="I84" s="32" t="s">
        <v>4</v>
      </c>
    </row>
    <row r="85" spans="4:9" x14ac:dyDescent="0.2">
      <c r="D85" s="32">
        <v>19</v>
      </c>
      <c r="E85" s="32" t="s">
        <v>344</v>
      </c>
      <c r="F85" s="32" t="s">
        <v>771</v>
      </c>
      <c r="G85" s="32" t="s">
        <v>544</v>
      </c>
      <c r="H85" s="32" t="s">
        <v>772</v>
      </c>
      <c r="I85" s="32" t="s">
        <v>4</v>
      </c>
    </row>
    <row r="86" spans="4:9" x14ac:dyDescent="0.2">
      <c r="D86" s="32">
        <v>20</v>
      </c>
      <c r="E86" s="32" t="s">
        <v>345</v>
      </c>
      <c r="F86" s="32" t="s">
        <v>773</v>
      </c>
      <c r="G86" s="32" t="s">
        <v>372</v>
      </c>
      <c r="H86" s="32" t="s">
        <v>774</v>
      </c>
      <c r="I86" s="32" t="s">
        <v>4</v>
      </c>
    </row>
    <row r="87" spans="4:9" x14ac:dyDescent="0.2">
      <c r="D87" s="32">
        <v>20</v>
      </c>
      <c r="E87" s="32" t="s">
        <v>345</v>
      </c>
      <c r="F87" s="32" t="s">
        <v>775</v>
      </c>
      <c r="G87" s="32" t="s">
        <v>390</v>
      </c>
      <c r="H87" s="32" t="s">
        <v>776</v>
      </c>
      <c r="I87" s="32" t="s">
        <v>4</v>
      </c>
    </row>
    <row r="88" spans="4:9" x14ac:dyDescent="0.2">
      <c r="D88" s="32">
        <v>20</v>
      </c>
      <c r="E88" s="32" t="s">
        <v>345</v>
      </c>
      <c r="F88" s="32" t="s">
        <v>777</v>
      </c>
      <c r="G88" s="32" t="s">
        <v>423</v>
      </c>
      <c r="H88" s="32" t="s">
        <v>778</v>
      </c>
      <c r="I88" s="32" t="s">
        <v>4</v>
      </c>
    </row>
    <row r="89" spans="4:9" x14ac:dyDescent="0.2">
      <c r="D89" s="32">
        <v>20</v>
      </c>
      <c r="E89" s="32" t="s">
        <v>345</v>
      </c>
      <c r="F89" s="32" t="s">
        <v>779</v>
      </c>
      <c r="G89" s="32" t="s">
        <v>454</v>
      </c>
      <c r="H89" s="32" t="s">
        <v>780</v>
      </c>
      <c r="I89" s="32" t="s">
        <v>4</v>
      </c>
    </row>
    <row r="90" spans="4:9" x14ac:dyDescent="0.2">
      <c r="D90" s="32">
        <v>20</v>
      </c>
      <c r="E90" s="32" t="s">
        <v>345</v>
      </c>
      <c r="F90" s="32" t="s">
        <v>781</v>
      </c>
      <c r="G90" s="32" t="s">
        <v>485</v>
      </c>
      <c r="H90" s="32" t="s">
        <v>782</v>
      </c>
      <c r="I90" s="32" t="s">
        <v>4</v>
      </c>
    </row>
    <row r="91" spans="4:9" x14ac:dyDescent="0.2">
      <c r="D91" s="32">
        <v>20</v>
      </c>
      <c r="E91" s="32" t="s">
        <v>345</v>
      </c>
      <c r="F91" s="32" t="s">
        <v>783</v>
      </c>
      <c r="G91" s="32" t="s">
        <v>507</v>
      </c>
      <c r="H91" s="32" t="s">
        <v>784</v>
      </c>
      <c r="I91" s="32" t="s">
        <v>4</v>
      </c>
    </row>
    <row r="92" spans="4:9" x14ac:dyDescent="0.2">
      <c r="D92" s="32">
        <v>23</v>
      </c>
      <c r="E92" s="32" t="s">
        <v>346</v>
      </c>
      <c r="F92" s="32" t="s">
        <v>785</v>
      </c>
      <c r="G92" s="32" t="s">
        <v>372</v>
      </c>
      <c r="H92" s="32" t="s">
        <v>786</v>
      </c>
      <c r="I92" s="32" t="s">
        <v>4</v>
      </c>
    </row>
    <row r="93" spans="4:9" x14ac:dyDescent="0.2">
      <c r="D93" s="32">
        <v>23</v>
      </c>
      <c r="E93" s="32" t="s">
        <v>346</v>
      </c>
      <c r="F93" s="32" t="s">
        <v>787</v>
      </c>
      <c r="G93" s="32" t="s">
        <v>391</v>
      </c>
      <c r="H93" s="32" t="s">
        <v>788</v>
      </c>
      <c r="I93" s="32" t="s">
        <v>4</v>
      </c>
    </row>
    <row r="94" spans="4:9" x14ac:dyDescent="0.2">
      <c r="D94" s="32">
        <v>23</v>
      </c>
      <c r="E94" s="32" t="s">
        <v>346</v>
      </c>
      <c r="F94" s="32" t="s">
        <v>789</v>
      </c>
      <c r="G94" s="32" t="s">
        <v>424</v>
      </c>
      <c r="H94" s="32" t="s">
        <v>790</v>
      </c>
      <c r="I94" s="32" t="s">
        <v>4</v>
      </c>
    </row>
    <row r="95" spans="4:9" x14ac:dyDescent="0.2">
      <c r="D95" s="32">
        <v>23</v>
      </c>
      <c r="E95" s="32" t="s">
        <v>346</v>
      </c>
      <c r="F95" s="32" t="s">
        <v>791</v>
      </c>
      <c r="G95" s="32" t="s">
        <v>455</v>
      </c>
      <c r="H95" s="32" t="s">
        <v>792</v>
      </c>
      <c r="I95" s="32" t="s">
        <v>4</v>
      </c>
    </row>
    <row r="96" spans="4:9" x14ac:dyDescent="0.2">
      <c r="D96" s="32">
        <v>23</v>
      </c>
      <c r="E96" s="32" t="s">
        <v>346</v>
      </c>
      <c r="F96" s="32" t="s">
        <v>793</v>
      </c>
      <c r="G96" s="32" t="s">
        <v>486</v>
      </c>
      <c r="H96" s="32" t="s">
        <v>794</v>
      </c>
      <c r="I96" s="32" t="s">
        <v>4</v>
      </c>
    </row>
    <row r="97" spans="4:9" x14ac:dyDescent="0.2">
      <c r="D97" s="32">
        <v>23</v>
      </c>
      <c r="E97" s="32" t="s">
        <v>346</v>
      </c>
      <c r="F97" s="32" t="s">
        <v>795</v>
      </c>
      <c r="G97" s="32" t="s">
        <v>508</v>
      </c>
      <c r="H97" s="32" t="s">
        <v>796</v>
      </c>
      <c r="I97" s="32" t="s">
        <v>4</v>
      </c>
    </row>
    <row r="98" spans="4:9" x14ac:dyDescent="0.2">
      <c r="D98" s="32">
        <v>23</v>
      </c>
      <c r="E98" s="32" t="s">
        <v>346</v>
      </c>
      <c r="F98" s="32" t="s">
        <v>797</v>
      </c>
      <c r="G98" s="32" t="s">
        <v>529</v>
      </c>
      <c r="H98" s="32" t="s">
        <v>798</v>
      </c>
      <c r="I98" s="32" t="s">
        <v>4</v>
      </c>
    </row>
    <row r="99" spans="4:9" x14ac:dyDescent="0.2">
      <c r="D99" s="32">
        <v>23</v>
      </c>
      <c r="E99" s="32" t="s">
        <v>346</v>
      </c>
      <c r="F99" s="32" t="s">
        <v>799</v>
      </c>
      <c r="G99" s="32" t="s">
        <v>545</v>
      </c>
      <c r="H99" s="32" t="s">
        <v>800</v>
      </c>
      <c r="I99" s="32" t="s">
        <v>4</v>
      </c>
    </row>
    <row r="100" spans="4:9" x14ac:dyDescent="0.2">
      <c r="D100" s="32">
        <v>23</v>
      </c>
      <c r="E100" s="32" t="s">
        <v>346</v>
      </c>
      <c r="F100" s="32" t="s">
        <v>801</v>
      </c>
      <c r="G100" s="32" t="s">
        <v>558</v>
      </c>
      <c r="H100" s="32" t="s">
        <v>802</v>
      </c>
      <c r="I100" s="32" t="s">
        <v>4</v>
      </c>
    </row>
    <row r="101" spans="4:9" x14ac:dyDescent="0.2">
      <c r="D101" s="32">
        <v>25</v>
      </c>
      <c r="E101" s="32" t="s">
        <v>347</v>
      </c>
      <c r="F101" s="32" t="s">
        <v>803</v>
      </c>
      <c r="G101" s="32" t="s">
        <v>372</v>
      </c>
      <c r="H101" s="32" t="s">
        <v>804</v>
      </c>
      <c r="I101" s="32" t="s">
        <v>4</v>
      </c>
    </row>
    <row r="102" spans="4:9" x14ac:dyDescent="0.2">
      <c r="D102" s="32">
        <v>25</v>
      </c>
      <c r="E102" s="32" t="s">
        <v>347</v>
      </c>
      <c r="F102" s="32" t="s">
        <v>805</v>
      </c>
      <c r="G102" s="32" t="s">
        <v>392</v>
      </c>
      <c r="H102" s="32" t="s">
        <v>806</v>
      </c>
      <c r="I102" s="32" t="s">
        <v>4</v>
      </c>
    </row>
    <row r="103" spans="4:9" x14ac:dyDescent="0.2">
      <c r="D103" s="32">
        <v>25</v>
      </c>
      <c r="E103" s="32" t="s">
        <v>347</v>
      </c>
      <c r="F103" s="32" t="s">
        <v>807</v>
      </c>
      <c r="G103" s="32" t="s">
        <v>425</v>
      </c>
      <c r="H103" s="32" t="s">
        <v>808</v>
      </c>
      <c r="I103" s="32" t="s">
        <v>4</v>
      </c>
    </row>
    <row r="104" spans="4:9" x14ac:dyDescent="0.2">
      <c r="D104" s="32">
        <v>25</v>
      </c>
      <c r="E104" s="32" t="s">
        <v>347</v>
      </c>
      <c r="F104" s="32" t="s">
        <v>809</v>
      </c>
      <c r="G104" s="32" t="s">
        <v>456</v>
      </c>
      <c r="H104" s="32" t="s">
        <v>810</v>
      </c>
      <c r="I104" s="32" t="s">
        <v>4</v>
      </c>
    </row>
    <row r="105" spans="4:9" x14ac:dyDescent="0.2">
      <c r="D105" s="32">
        <v>25</v>
      </c>
      <c r="E105" s="32" t="s">
        <v>347</v>
      </c>
      <c r="F105" s="32" t="s">
        <v>811</v>
      </c>
      <c r="G105" s="32" t="s">
        <v>487</v>
      </c>
      <c r="H105" s="32" t="s">
        <v>812</v>
      </c>
      <c r="I105" s="32" t="s">
        <v>4</v>
      </c>
    </row>
    <row r="106" spans="4:9" x14ac:dyDescent="0.2">
      <c r="D106" s="32">
        <v>25</v>
      </c>
      <c r="E106" s="32" t="s">
        <v>347</v>
      </c>
      <c r="F106" s="32" t="s">
        <v>813</v>
      </c>
      <c r="G106" s="32" t="s">
        <v>509</v>
      </c>
      <c r="H106" s="32" t="s">
        <v>814</v>
      </c>
      <c r="I106" s="32" t="s">
        <v>4</v>
      </c>
    </row>
    <row r="107" spans="4:9" x14ac:dyDescent="0.2">
      <c r="D107" s="32">
        <v>25</v>
      </c>
      <c r="E107" s="32" t="s">
        <v>347</v>
      </c>
      <c r="F107" s="32" t="s">
        <v>815</v>
      </c>
      <c r="G107" s="32" t="s">
        <v>530</v>
      </c>
      <c r="H107" s="32" t="s">
        <v>816</v>
      </c>
      <c r="I107" s="32" t="s">
        <v>4</v>
      </c>
    </row>
    <row r="108" spans="4:9" x14ac:dyDescent="0.2">
      <c r="D108" s="32">
        <v>25</v>
      </c>
      <c r="E108" s="32" t="s">
        <v>347</v>
      </c>
      <c r="F108" s="32" t="s">
        <v>817</v>
      </c>
      <c r="G108" s="32" t="s">
        <v>546</v>
      </c>
      <c r="H108" s="32" t="s">
        <v>818</v>
      </c>
      <c r="I108" s="32" t="s">
        <v>4</v>
      </c>
    </row>
    <row r="109" spans="4:9" x14ac:dyDescent="0.2">
      <c r="D109" s="32">
        <v>25</v>
      </c>
      <c r="E109" s="32" t="s">
        <v>347</v>
      </c>
      <c r="F109" s="32" t="s">
        <v>819</v>
      </c>
      <c r="G109" s="32" t="s">
        <v>559</v>
      </c>
      <c r="H109" s="32" t="s">
        <v>820</v>
      </c>
      <c r="I109" s="32" t="s">
        <v>4</v>
      </c>
    </row>
    <row r="110" spans="4:9" x14ac:dyDescent="0.2">
      <c r="D110" s="32">
        <v>25</v>
      </c>
      <c r="E110" s="32" t="s">
        <v>347</v>
      </c>
      <c r="F110" s="32" t="s">
        <v>821</v>
      </c>
      <c r="G110" s="32" t="s">
        <v>569</v>
      </c>
      <c r="H110" s="32" t="s">
        <v>822</v>
      </c>
      <c r="I110" s="32" t="s">
        <v>4</v>
      </c>
    </row>
    <row r="111" spans="4:9" x14ac:dyDescent="0.2">
      <c r="D111" s="32">
        <v>25</v>
      </c>
      <c r="E111" s="32" t="s">
        <v>347</v>
      </c>
      <c r="F111" s="32" t="s">
        <v>823</v>
      </c>
      <c r="G111" s="32" t="s">
        <v>578</v>
      </c>
      <c r="H111" s="32" t="s">
        <v>824</v>
      </c>
      <c r="I111" s="32" t="s">
        <v>4</v>
      </c>
    </row>
    <row r="112" spans="4:9" x14ac:dyDescent="0.2">
      <c r="D112" s="32">
        <v>25</v>
      </c>
      <c r="E112" s="32" t="s">
        <v>347</v>
      </c>
      <c r="F112" s="32" t="s">
        <v>825</v>
      </c>
      <c r="G112" s="32" t="s">
        <v>586</v>
      </c>
      <c r="H112" s="32" t="s">
        <v>826</v>
      </c>
      <c r="I112" s="32" t="s">
        <v>4</v>
      </c>
    </row>
    <row r="113" spans="4:9" x14ac:dyDescent="0.2">
      <c r="D113" s="32">
        <v>25</v>
      </c>
      <c r="E113" s="32" t="s">
        <v>347</v>
      </c>
      <c r="F113" s="32" t="s">
        <v>827</v>
      </c>
      <c r="G113" s="32" t="s">
        <v>593</v>
      </c>
      <c r="H113" s="32" t="s">
        <v>828</v>
      </c>
      <c r="I113" s="32" t="s">
        <v>4</v>
      </c>
    </row>
    <row r="114" spans="4:9" x14ac:dyDescent="0.2">
      <c r="D114" s="32">
        <v>25</v>
      </c>
      <c r="E114" s="32" t="s">
        <v>347</v>
      </c>
      <c r="F114" s="32" t="s">
        <v>829</v>
      </c>
      <c r="G114" s="32" t="s">
        <v>599</v>
      </c>
      <c r="H114" s="32" t="s">
        <v>830</v>
      </c>
      <c r="I114" s="32" t="s">
        <v>4</v>
      </c>
    </row>
    <row r="115" spans="4:9" x14ac:dyDescent="0.2">
      <c r="D115" s="32">
        <v>27</v>
      </c>
      <c r="E115" s="32" t="s">
        <v>348</v>
      </c>
      <c r="F115" s="32" t="s">
        <v>831</v>
      </c>
      <c r="G115" s="32" t="s">
        <v>372</v>
      </c>
      <c r="H115" s="32" t="s">
        <v>832</v>
      </c>
      <c r="I115" s="32" t="s">
        <v>4</v>
      </c>
    </row>
    <row r="116" spans="4:9" x14ac:dyDescent="0.2">
      <c r="D116" s="32">
        <v>27</v>
      </c>
      <c r="E116" s="32" t="s">
        <v>348</v>
      </c>
      <c r="F116" s="32" t="s">
        <v>833</v>
      </c>
      <c r="G116" s="32" t="s">
        <v>393</v>
      </c>
      <c r="H116" s="32" t="s">
        <v>834</v>
      </c>
      <c r="I116" s="32" t="s">
        <v>4</v>
      </c>
    </row>
    <row r="117" spans="4:9" x14ac:dyDescent="0.2">
      <c r="D117" s="32">
        <v>27</v>
      </c>
      <c r="E117" s="32" t="s">
        <v>348</v>
      </c>
      <c r="F117" s="32" t="s">
        <v>835</v>
      </c>
      <c r="G117" s="32" t="s">
        <v>426</v>
      </c>
      <c r="H117" s="32" t="s">
        <v>836</v>
      </c>
      <c r="I117" s="32" t="s">
        <v>4</v>
      </c>
    </row>
    <row r="118" spans="4:9" x14ac:dyDescent="0.2">
      <c r="D118" s="32">
        <v>27</v>
      </c>
      <c r="E118" s="32" t="s">
        <v>348</v>
      </c>
      <c r="F118" s="32" t="s">
        <v>837</v>
      </c>
      <c r="G118" s="32" t="s">
        <v>457</v>
      </c>
      <c r="H118" s="32" t="s">
        <v>838</v>
      </c>
      <c r="I118" s="32" t="s">
        <v>4</v>
      </c>
    </row>
    <row r="119" spans="4:9" x14ac:dyDescent="0.2">
      <c r="D119" s="32">
        <v>27</v>
      </c>
      <c r="E119" s="32" t="s">
        <v>348</v>
      </c>
      <c r="F119" s="32" t="s">
        <v>839</v>
      </c>
      <c r="G119" s="32" t="s">
        <v>488</v>
      </c>
      <c r="H119" s="32" t="s">
        <v>840</v>
      </c>
      <c r="I119" s="32" t="s">
        <v>4</v>
      </c>
    </row>
    <row r="120" spans="4:9" x14ac:dyDescent="0.2">
      <c r="D120" s="32">
        <v>27</v>
      </c>
      <c r="E120" s="32" t="s">
        <v>348</v>
      </c>
      <c r="F120" s="32" t="s">
        <v>841</v>
      </c>
      <c r="G120" s="32" t="s">
        <v>510</v>
      </c>
      <c r="H120" s="32" t="s">
        <v>842</v>
      </c>
      <c r="I120" s="32" t="s">
        <v>4</v>
      </c>
    </row>
    <row r="121" spans="4:9" x14ac:dyDescent="0.2">
      <c r="D121" s="32">
        <v>41</v>
      </c>
      <c r="E121" s="32" t="s">
        <v>349</v>
      </c>
      <c r="F121" s="32" t="s">
        <v>843</v>
      </c>
      <c r="G121" s="32" t="s">
        <v>372</v>
      </c>
      <c r="H121" s="32" t="s">
        <v>844</v>
      </c>
      <c r="I121" s="32" t="s">
        <v>4</v>
      </c>
    </row>
    <row r="122" spans="4:9" x14ac:dyDescent="0.2">
      <c r="D122" s="32">
        <v>41</v>
      </c>
      <c r="E122" s="32" t="s">
        <v>349</v>
      </c>
      <c r="F122" s="32" t="s">
        <v>845</v>
      </c>
      <c r="G122" s="32" t="s">
        <v>394</v>
      </c>
      <c r="H122" s="32" t="s">
        <v>846</v>
      </c>
      <c r="I122" s="32" t="s">
        <v>4</v>
      </c>
    </row>
    <row r="123" spans="4:9" x14ac:dyDescent="0.2">
      <c r="D123" s="32">
        <v>41</v>
      </c>
      <c r="E123" s="32" t="s">
        <v>349</v>
      </c>
      <c r="F123" s="32" t="s">
        <v>847</v>
      </c>
      <c r="G123" s="32" t="s">
        <v>427</v>
      </c>
      <c r="H123" s="32" t="s">
        <v>848</v>
      </c>
      <c r="I123" s="32" t="s">
        <v>4</v>
      </c>
    </row>
    <row r="124" spans="4:9" x14ac:dyDescent="0.2">
      <c r="D124" s="32">
        <v>41</v>
      </c>
      <c r="E124" s="32" t="s">
        <v>349</v>
      </c>
      <c r="F124" s="32" t="s">
        <v>849</v>
      </c>
      <c r="G124" s="32" t="s">
        <v>458</v>
      </c>
      <c r="H124" s="32" t="s">
        <v>850</v>
      </c>
      <c r="I124" s="32" t="s">
        <v>4</v>
      </c>
    </row>
    <row r="125" spans="4:9" x14ac:dyDescent="0.2">
      <c r="D125" s="32">
        <v>41</v>
      </c>
      <c r="E125" s="32" t="s">
        <v>349</v>
      </c>
      <c r="F125" s="32" t="s">
        <v>851</v>
      </c>
      <c r="G125" s="32" t="s">
        <v>489</v>
      </c>
      <c r="H125" s="32" t="s">
        <v>852</v>
      </c>
      <c r="I125" s="32" t="s">
        <v>4</v>
      </c>
    </row>
    <row r="126" spans="4:9" x14ac:dyDescent="0.2">
      <c r="D126" s="32">
        <v>41</v>
      </c>
      <c r="E126" s="32" t="s">
        <v>349</v>
      </c>
      <c r="F126" s="32" t="s">
        <v>853</v>
      </c>
      <c r="G126" s="32" t="s">
        <v>511</v>
      </c>
      <c r="H126" s="32" t="s">
        <v>854</v>
      </c>
      <c r="I126" s="32" t="s">
        <v>4</v>
      </c>
    </row>
    <row r="127" spans="4:9" x14ac:dyDescent="0.2">
      <c r="D127" s="32">
        <v>44</v>
      </c>
      <c r="E127" s="32" t="s">
        <v>350</v>
      </c>
      <c r="F127" s="32" t="s">
        <v>855</v>
      </c>
      <c r="G127" s="32" t="s">
        <v>372</v>
      </c>
      <c r="H127" s="32" t="s">
        <v>856</v>
      </c>
      <c r="I127" s="32" t="s">
        <v>4</v>
      </c>
    </row>
    <row r="128" spans="4:9" x14ac:dyDescent="0.2">
      <c r="D128" s="32">
        <v>44</v>
      </c>
      <c r="E128" s="32" t="s">
        <v>350</v>
      </c>
      <c r="F128" s="32" t="s">
        <v>857</v>
      </c>
      <c r="G128" s="32" t="s">
        <v>395</v>
      </c>
      <c r="H128" s="32" t="s">
        <v>858</v>
      </c>
      <c r="I128" s="32" t="s">
        <v>4</v>
      </c>
    </row>
    <row r="129" spans="4:9" x14ac:dyDescent="0.2">
      <c r="D129" s="32">
        <v>44</v>
      </c>
      <c r="E129" s="32" t="s">
        <v>350</v>
      </c>
      <c r="F129" s="32" t="s">
        <v>859</v>
      </c>
      <c r="G129" s="32" t="s">
        <v>428</v>
      </c>
      <c r="H129" s="32" t="s">
        <v>860</v>
      </c>
      <c r="I129" s="32" t="s">
        <v>4</v>
      </c>
    </row>
    <row r="130" spans="4:9" x14ac:dyDescent="0.2">
      <c r="D130" s="32">
        <v>44</v>
      </c>
      <c r="E130" s="32" t="s">
        <v>350</v>
      </c>
      <c r="F130" s="32" t="s">
        <v>861</v>
      </c>
      <c r="G130" s="32" t="s">
        <v>459</v>
      </c>
      <c r="H130" s="32" t="s">
        <v>862</v>
      </c>
      <c r="I130" s="32" t="s">
        <v>4</v>
      </c>
    </row>
    <row r="131" spans="4:9" x14ac:dyDescent="0.2">
      <c r="D131" s="32">
        <v>44</v>
      </c>
      <c r="E131" s="32" t="s">
        <v>350</v>
      </c>
      <c r="F131" s="32" t="s">
        <v>863</v>
      </c>
      <c r="G131" s="32" t="s">
        <v>490</v>
      </c>
      <c r="H131" s="32" t="s">
        <v>864</v>
      </c>
      <c r="I131" s="32" t="s">
        <v>4</v>
      </c>
    </row>
    <row r="132" spans="4:9" x14ac:dyDescent="0.2">
      <c r="D132" s="32">
        <v>44</v>
      </c>
      <c r="E132" s="32" t="s">
        <v>350</v>
      </c>
      <c r="F132" s="32" t="s">
        <v>865</v>
      </c>
      <c r="G132" s="32" t="s">
        <v>512</v>
      </c>
      <c r="H132" s="32" t="s">
        <v>866</v>
      </c>
      <c r="I132" s="32" t="s">
        <v>4</v>
      </c>
    </row>
    <row r="133" spans="4:9" x14ac:dyDescent="0.2">
      <c r="D133" s="32">
        <v>47</v>
      </c>
      <c r="E133" s="32" t="s">
        <v>351</v>
      </c>
      <c r="F133" s="32" t="s">
        <v>867</v>
      </c>
      <c r="G133" s="32" t="s">
        <v>372</v>
      </c>
      <c r="H133" s="32" t="s">
        <v>868</v>
      </c>
      <c r="I133" s="32" t="s">
        <v>4</v>
      </c>
    </row>
    <row r="134" spans="4:9" x14ac:dyDescent="0.2">
      <c r="D134" s="32">
        <v>47</v>
      </c>
      <c r="E134" s="32" t="s">
        <v>351</v>
      </c>
      <c r="F134" s="32" t="s">
        <v>869</v>
      </c>
      <c r="G134" s="32" t="s">
        <v>396</v>
      </c>
      <c r="H134" s="32" t="s">
        <v>870</v>
      </c>
      <c r="I134" s="32" t="s">
        <v>4</v>
      </c>
    </row>
    <row r="135" spans="4:9" x14ac:dyDescent="0.2">
      <c r="D135" s="32">
        <v>47</v>
      </c>
      <c r="E135" s="32" t="s">
        <v>351</v>
      </c>
      <c r="F135" s="32" t="s">
        <v>871</v>
      </c>
      <c r="G135" s="32" t="s">
        <v>429</v>
      </c>
      <c r="H135" s="32" t="s">
        <v>872</v>
      </c>
      <c r="I135" s="32" t="s">
        <v>4</v>
      </c>
    </row>
    <row r="136" spans="4:9" x14ac:dyDescent="0.2">
      <c r="D136" s="32">
        <v>47</v>
      </c>
      <c r="E136" s="32" t="s">
        <v>351</v>
      </c>
      <c r="F136" s="32" t="s">
        <v>873</v>
      </c>
      <c r="G136" s="32" t="s">
        <v>460</v>
      </c>
      <c r="H136" s="32" t="s">
        <v>874</v>
      </c>
      <c r="I136" s="32" t="s">
        <v>4</v>
      </c>
    </row>
    <row r="137" spans="4:9" x14ac:dyDescent="0.2">
      <c r="D137" s="32">
        <v>47</v>
      </c>
      <c r="E137" s="32" t="s">
        <v>351</v>
      </c>
      <c r="F137" s="32" t="s">
        <v>875</v>
      </c>
      <c r="G137" s="32" t="s">
        <v>491</v>
      </c>
      <c r="H137" s="32" t="s">
        <v>876</v>
      </c>
      <c r="I137" s="32" t="s">
        <v>4</v>
      </c>
    </row>
    <row r="138" spans="4:9" x14ac:dyDescent="0.2">
      <c r="D138" s="32">
        <v>47</v>
      </c>
      <c r="E138" s="32" t="s">
        <v>351</v>
      </c>
      <c r="F138" s="32" t="s">
        <v>877</v>
      </c>
      <c r="G138" s="32" t="s">
        <v>513</v>
      </c>
      <c r="H138" s="32" t="s">
        <v>878</v>
      </c>
      <c r="I138" s="32" t="s">
        <v>4</v>
      </c>
    </row>
    <row r="139" spans="4:9" x14ac:dyDescent="0.2">
      <c r="D139" s="32">
        <v>47</v>
      </c>
      <c r="E139" s="32" t="s">
        <v>351</v>
      </c>
      <c r="F139" s="32" t="s">
        <v>879</v>
      </c>
      <c r="G139" s="32" t="s">
        <v>531</v>
      </c>
      <c r="H139" s="32" t="s">
        <v>880</v>
      </c>
      <c r="I139" s="32" t="s">
        <v>4</v>
      </c>
    </row>
    <row r="140" spans="4:9" x14ac:dyDescent="0.2">
      <c r="D140" s="32">
        <v>47</v>
      </c>
      <c r="E140" s="32" t="s">
        <v>351</v>
      </c>
      <c r="F140" s="32" t="s">
        <v>881</v>
      </c>
      <c r="G140" s="32" t="s">
        <v>547</v>
      </c>
      <c r="H140" s="32" t="s">
        <v>882</v>
      </c>
      <c r="I140" s="32" t="s">
        <v>4</v>
      </c>
    </row>
    <row r="141" spans="4:9" x14ac:dyDescent="0.2">
      <c r="D141" s="32">
        <v>47</v>
      </c>
      <c r="E141" s="32" t="s">
        <v>351</v>
      </c>
      <c r="F141" s="32" t="s">
        <v>883</v>
      </c>
      <c r="G141" s="32" t="s">
        <v>560</v>
      </c>
      <c r="H141" s="32" t="s">
        <v>884</v>
      </c>
      <c r="I141" s="32" t="s">
        <v>4</v>
      </c>
    </row>
    <row r="142" spans="4:9" x14ac:dyDescent="0.2">
      <c r="D142" s="32">
        <v>50</v>
      </c>
      <c r="E142" s="32" t="s">
        <v>352</v>
      </c>
      <c r="F142" s="32" t="s">
        <v>885</v>
      </c>
      <c r="G142" s="32" t="s">
        <v>372</v>
      </c>
      <c r="H142" s="32" t="s">
        <v>886</v>
      </c>
      <c r="I142" s="32" t="s">
        <v>4</v>
      </c>
    </row>
    <row r="143" spans="4:9" x14ac:dyDescent="0.2">
      <c r="D143" s="32">
        <v>50</v>
      </c>
      <c r="E143" s="32" t="s">
        <v>352</v>
      </c>
      <c r="F143" s="32" t="s">
        <v>887</v>
      </c>
      <c r="G143" s="32" t="s">
        <v>397</v>
      </c>
      <c r="H143" s="32" t="s">
        <v>888</v>
      </c>
      <c r="I143" s="32" t="s">
        <v>4</v>
      </c>
    </row>
    <row r="144" spans="4:9" x14ac:dyDescent="0.2">
      <c r="D144" s="32">
        <v>50</v>
      </c>
      <c r="E144" s="32" t="s">
        <v>352</v>
      </c>
      <c r="F144" s="32" t="s">
        <v>889</v>
      </c>
      <c r="G144" s="32" t="s">
        <v>430</v>
      </c>
      <c r="H144" s="32" t="s">
        <v>890</v>
      </c>
      <c r="I144" s="32" t="s">
        <v>4</v>
      </c>
    </row>
    <row r="145" spans="4:9" x14ac:dyDescent="0.2">
      <c r="D145" s="32">
        <v>50</v>
      </c>
      <c r="E145" s="32" t="s">
        <v>352</v>
      </c>
      <c r="F145" s="32" t="s">
        <v>891</v>
      </c>
      <c r="G145" s="32" t="s">
        <v>461</v>
      </c>
      <c r="H145" s="32" t="s">
        <v>892</v>
      </c>
      <c r="I145" s="32" t="s">
        <v>4</v>
      </c>
    </row>
    <row r="146" spans="4:9" x14ac:dyDescent="0.2">
      <c r="D146" s="32">
        <v>50</v>
      </c>
      <c r="E146" s="32" t="s">
        <v>352</v>
      </c>
      <c r="F146" s="32" t="s">
        <v>893</v>
      </c>
      <c r="G146" s="32" t="s">
        <v>492</v>
      </c>
      <c r="H146" s="32" t="s">
        <v>894</v>
      </c>
      <c r="I146" s="32" t="s">
        <v>4</v>
      </c>
    </row>
    <row r="147" spans="4:9" x14ac:dyDescent="0.2">
      <c r="D147" s="32">
        <v>50</v>
      </c>
      <c r="E147" s="32" t="s">
        <v>352</v>
      </c>
      <c r="F147" s="32" t="s">
        <v>895</v>
      </c>
      <c r="G147" s="32" t="s">
        <v>514</v>
      </c>
      <c r="H147" s="32" t="s">
        <v>896</v>
      </c>
      <c r="I147" s="32" t="s">
        <v>4</v>
      </c>
    </row>
    <row r="148" spans="4:9" x14ac:dyDescent="0.2">
      <c r="D148" s="32">
        <v>52</v>
      </c>
      <c r="E148" s="32" t="s">
        <v>353</v>
      </c>
      <c r="F148" s="32" t="s">
        <v>897</v>
      </c>
      <c r="G148" s="32" t="s">
        <v>372</v>
      </c>
      <c r="H148" s="32" t="s">
        <v>898</v>
      </c>
      <c r="I148" s="32" t="s">
        <v>4</v>
      </c>
    </row>
    <row r="149" spans="4:9" x14ac:dyDescent="0.2">
      <c r="D149" s="32">
        <v>52</v>
      </c>
      <c r="E149" s="32" t="s">
        <v>353</v>
      </c>
      <c r="F149" s="32" t="s">
        <v>899</v>
      </c>
      <c r="G149" s="32" t="s">
        <v>398</v>
      </c>
      <c r="H149" s="32" t="s">
        <v>900</v>
      </c>
      <c r="I149" s="32" t="s">
        <v>4</v>
      </c>
    </row>
    <row r="150" spans="4:9" x14ac:dyDescent="0.2">
      <c r="D150" s="32">
        <v>52</v>
      </c>
      <c r="E150" s="32" t="s">
        <v>353</v>
      </c>
      <c r="F150" s="32" t="s">
        <v>901</v>
      </c>
      <c r="G150" s="32" t="s">
        <v>431</v>
      </c>
      <c r="H150" s="32" t="s">
        <v>902</v>
      </c>
      <c r="I150" s="32" t="s">
        <v>4</v>
      </c>
    </row>
    <row r="151" spans="4:9" x14ac:dyDescent="0.2">
      <c r="D151" s="32">
        <v>52</v>
      </c>
      <c r="E151" s="32" t="s">
        <v>353</v>
      </c>
      <c r="F151" s="32" t="s">
        <v>903</v>
      </c>
      <c r="G151" s="32" t="s">
        <v>462</v>
      </c>
      <c r="H151" s="32" t="s">
        <v>904</v>
      </c>
      <c r="I151" s="32" t="s">
        <v>4</v>
      </c>
    </row>
    <row r="152" spans="4:9" x14ac:dyDescent="0.2">
      <c r="D152" s="32">
        <v>52</v>
      </c>
      <c r="E152" s="32" t="s">
        <v>353</v>
      </c>
      <c r="F152" s="32" t="s">
        <v>905</v>
      </c>
      <c r="G152" s="32" t="s">
        <v>493</v>
      </c>
      <c r="H152" s="32" t="s">
        <v>906</v>
      </c>
      <c r="I152" s="32" t="s">
        <v>4</v>
      </c>
    </row>
    <row r="153" spans="4:9" x14ac:dyDescent="0.2">
      <c r="D153" s="32">
        <v>52</v>
      </c>
      <c r="E153" s="32" t="s">
        <v>353</v>
      </c>
      <c r="F153" s="32" t="s">
        <v>907</v>
      </c>
      <c r="G153" s="32" t="s">
        <v>515</v>
      </c>
      <c r="H153" s="32" t="s">
        <v>908</v>
      </c>
      <c r="I153" s="32" t="s">
        <v>4</v>
      </c>
    </row>
    <row r="154" spans="4:9" x14ac:dyDescent="0.2">
      <c r="D154" s="32">
        <v>52</v>
      </c>
      <c r="E154" s="32" t="s">
        <v>353</v>
      </c>
      <c r="F154" s="32" t="s">
        <v>909</v>
      </c>
      <c r="G154" s="32" t="s">
        <v>532</v>
      </c>
      <c r="H154" s="32" t="s">
        <v>910</v>
      </c>
      <c r="I154" s="32" t="s">
        <v>4</v>
      </c>
    </row>
    <row r="155" spans="4:9" x14ac:dyDescent="0.2">
      <c r="D155" s="32">
        <v>52</v>
      </c>
      <c r="E155" s="32" t="s">
        <v>353</v>
      </c>
      <c r="F155" s="32" t="s">
        <v>911</v>
      </c>
      <c r="G155" s="32" t="s">
        <v>548</v>
      </c>
      <c r="H155" s="32" t="s">
        <v>912</v>
      </c>
      <c r="I155" s="32" t="s">
        <v>4</v>
      </c>
    </row>
    <row r="156" spans="4:9" x14ac:dyDescent="0.2">
      <c r="D156" s="32">
        <v>52</v>
      </c>
      <c r="E156" s="32" t="s">
        <v>353</v>
      </c>
      <c r="F156" s="32" t="s">
        <v>913</v>
      </c>
      <c r="G156" s="32" t="s">
        <v>561</v>
      </c>
      <c r="H156" s="32" t="s">
        <v>914</v>
      </c>
      <c r="I156" s="32" t="s">
        <v>4</v>
      </c>
    </row>
    <row r="157" spans="4:9" x14ac:dyDescent="0.2">
      <c r="D157" s="32">
        <v>54</v>
      </c>
      <c r="E157" s="32" t="s">
        <v>354</v>
      </c>
      <c r="F157" s="32" t="s">
        <v>915</v>
      </c>
      <c r="G157" s="32" t="s">
        <v>372</v>
      </c>
      <c r="H157" s="32" t="s">
        <v>916</v>
      </c>
      <c r="I157" s="32" t="s">
        <v>4</v>
      </c>
    </row>
    <row r="158" spans="4:9" x14ac:dyDescent="0.2">
      <c r="D158" s="32">
        <v>54</v>
      </c>
      <c r="E158" s="32" t="s">
        <v>354</v>
      </c>
      <c r="F158" s="32" t="s">
        <v>917</v>
      </c>
      <c r="G158" s="32" t="s">
        <v>399</v>
      </c>
      <c r="H158" s="32" t="s">
        <v>918</v>
      </c>
      <c r="I158" s="32" t="s">
        <v>4</v>
      </c>
    </row>
    <row r="159" spans="4:9" x14ac:dyDescent="0.2">
      <c r="D159" s="32">
        <v>54</v>
      </c>
      <c r="E159" s="32" t="s">
        <v>354</v>
      </c>
      <c r="F159" s="32" t="s">
        <v>919</v>
      </c>
      <c r="G159" s="32" t="s">
        <v>432</v>
      </c>
      <c r="H159" s="32" t="s">
        <v>920</v>
      </c>
      <c r="I159" s="32" t="s">
        <v>4</v>
      </c>
    </row>
    <row r="160" spans="4:9" x14ac:dyDescent="0.2">
      <c r="D160" s="32">
        <v>54</v>
      </c>
      <c r="E160" s="32" t="s">
        <v>354</v>
      </c>
      <c r="F160" s="32" t="s">
        <v>921</v>
      </c>
      <c r="G160" s="32" t="s">
        <v>463</v>
      </c>
      <c r="H160" s="32" t="s">
        <v>922</v>
      </c>
      <c r="I160" s="32" t="s">
        <v>4</v>
      </c>
    </row>
    <row r="161" spans="4:9" x14ac:dyDescent="0.2">
      <c r="D161" s="32">
        <v>54</v>
      </c>
      <c r="E161" s="32" t="s">
        <v>354</v>
      </c>
      <c r="F161" s="32" t="s">
        <v>923</v>
      </c>
      <c r="G161" s="32" t="s">
        <v>494</v>
      </c>
      <c r="H161" s="32" t="s">
        <v>924</v>
      </c>
      <c r="I161" s="32" t="s">
        <v>4</v>
      </c>
    </row>
    <row r="162" spans="4:9" x14ac:dyDescent="0.2">
      <c r="D162" s="32">
        <v>54</v>
      </c>
      <c r="E162" s="32" t="s">
        <v>354</v>
      </c>
      <c r="F162" s="32" t="s">
        <v>925</v>
      </c>
      <c r="G162" s="32" t="s">
        <v>516</v>
      </c>
      <c r="H162" s="32" t="s">
        <v>926</v>
      </c>
      <c r="I162" s="32" t="s">
        <v>4</v>
      </c>
    </row>
    <row r="163" spans="4:9" x14ac:dyDescent="0.2">
      <c r="D163" s="32">
        <v>54</v>
      </c>
      <c r="E163" s="32" t="s">
        <v>354</v>
      </c>
      <c r="F163" s="32" t="s">
        <v>927</v>
      </c>
      <c r="G163" s="32" t="s">
        <v>533</v>
      </c>
      <c r="H163" s="32" t="s">
        <v>928</v>
      </c>
      <c r="I163" s="32" t="s">
        <v>4</v>
      </c>
    </row>
    <row r="164" spans="4:9" x14ac:dyDescent="0.2">
      <c r="D164" s="32">
        <v>63</v>
      </c>
      <c r="E164" s="32" t="s">
        <v>355</v>
      </c>
      <c r="F164" s="32" t="s">
        <v>929</v>
      </c>
      <c r="G164" s="32" t="s">
        <v>372</v>
      </c>
      <c r="H164" s="32" t="s">
        <v>930</v>
      </c>
      <c r="I164" s="32" t="s">
        <v>4</v>
      </c>
    </row>
    <row r="165" spans="4:9" x14ac:dyDescent="0.2">
      <c r="D165" s="32">
        <v>63</v>
      </c>
      <c r="E165" s="32" t="s">
        <v>355</v>
      </c>
      <c r="F165" s="32" t="s">
        <v>931</v>
      </c>
      <c r="G165" s="32" t="s">
        <v>400</v>
      </c>
      <c r="H165" s="32" t="s">
        <v>932</v>
      </c>
      <c r="I165" s="32" t="s">
        <v>4</v>
      </c>
    </row>
    <row r="166" spans="4:9" x14ac:dyDescent="0.2">
      <c r="D166" s="32">
        <v>63</v>
      </c>
      <c r="E166" s="32" t="s">
        <v>355</v>
      </c>
      <c r="F166" s="32" t="s">
        <v>933</v>
      </c>
      <c r="G166" s="32" t="s">
        <v>433</v>
      </c>
      <c r="H166" s="32" t="s">
        <v>934</v>
      </c>
      <c r="I166" s="32" t="s">
        <v>4</v>
      </c>
    </row>
    <row r="167" spans="4:9" x14ac:dyDescent="0.2">
      <c r="D167" s="32">
        <v>63</v>
      </c>
      <c r="E167" s="32" t="s">
        <v>355</v>
      </c>
      <c r="F167" s="32" t="s">
        <v>935</v>
      </c>
      <c r="G167" s="32" t="s">
        <v>464</v>
      </c>
      <c r="H167" s="32" t="s">
        <v>936</v>
      </c>
      <c r="I167" s="32" t="s">
        <v>4</v>
      </c>
    </row>
    <row r="168" spans="4:9" x14ac:dyDescent="0.2">
      <c r="D168" s="32">
        <v>66</v>
      </c>
      <c r="E168" s="32" t="s">
        <v>356</v>
      </c>
      <c r="F168" s="32" t="s">
        <v>937</v>
      </c>
      <c r="G168" s="32" t="s">
        <v>372</v>
      </c>
      <c r="H168" s="32" t="s">
        <v>938</v>
      </c>
      <c r="I168" s="32" t="s">
        <v>4</v>
      </c>
    </row>
    <row r="169" spans="4:9" x14ac:dyDescent="0.2">
      <c r="D169" s="32">
        <v>66</v>
      </c>
      <c r="E169" s="32" t="s">
        <v>356</v>
      </c>
      <c r="F169" s="32" t="s">
        <v>939</v>
      </c>
      <c r="G169" s="32" t="s">
        <v>401</v>
      </c>
      <c r="H169" s="32" t="s">
        <v>940</v>
      </c>
      <c r="I169" s="32" t="s">
        <v>4</v>
      </c>
    </row>
    <row r="170" spans="4:9" x14ac:dyDescent="0.2">
      <c r="D170" s="32">
        <v>66</v>
      </c>
      <c r="E170" s="32" t="s">
        <v>356</v>
      </c>
      <c r="F170" s="32" t="s">
        <v>941</v>
      </c>
      <c r="G170" s="32" t="s">
        <v>434</v>
      </c>
      <c r="H170" s="32" t="s">
        <v>942</v>
      </c>
      <c r="I170" s="32" t="s">
        <v>4</v>
      </c>
    </row>
    <row r="171" spans="4:9" x14ac:dyDescent="0.2">
      <c r="D171" s="32">
        <v>66</v>
      </c>
      <c r="E171" s="32" t="s">
        <v>356</v>
      </c>
      <c r="F171" s="32" t="s">
        <v>943</v>
      </c>
      <c r="G171" s="32" t="s">
        <v>465</v>
      </c>
      <c r="H171" s="32" t="s">
        <v>944</v>
      </c>
      <c r="I171" s="32" t="s">
        <v>4</v>
      </c>
    </row>
    <row r="172" spans="4:9" x14ac:dyDescent="0.2">
      <c r="D172" s="32">
        <v>66</v>
      </c>
      <c r="E172" s="32" t="s">
        <v>356</v>
      </c>
      <c r="F172" s="32" t="s">
        <v>945</v>
      </c>
      <c r="G172" s="32" t="s">
        <v>495</v>
      </c>
      <c r="H172" s="32" t="s">
        <v>946</v>
      </c>
      <c r="I172" s="32" t="s">
        <v>4</v>
      </c>
    </row>
    <row r="173" spans="4:9" x14ac:dyDescent="0.2">
      <c r="D173" s="32">
        <v>66</v>
      </c>
      <c r="E173" s="32" t="s">
        <v>356</v>
      </c>
      <c r="F173" s="32" t="s">
        <v>947</v>
      </c>
      <c r="G173" s="32" t="s">
        <v>517</v>
      </c>
      <c r="H173" s="32" t="s">
        <v>948</v>
      </c>
      <c r="I173" s="32" t="s">
        <v>4</v>
      </c>
    </row>
    <row r="174" spans="4:9" x14ac:dyDescent="0.2">
      <c r="D174" s="32">
        <v>68</v>
      </c>
      <c r="E174" s="32" t="s">
        <v>357</v>
      </c>
      <c r="F174" s="32" t="s">
        <v>949</v>
      </c>
      <c r="G174" s="32" t="s">
        <v>372</v>
      </c>
      <c r="H174" s="32" t="s">
        <v>950</v>
      </c>
      <c r="I174" s="32" t="s">
        <v>4</v>
      </c>
    </row>
    <row r="175" spans="4:9" x14ac:dyDescent="0.2">
      <c r="D175" s="32">
        <v>68</v>
      </c>
      <c r="E175" s="32" t="s">
        <v>357</v>
      </c>
      <c r="F175" s="32" t="s">
        <v>951</v>
      </c>
      <c r="G175" s="32" t="s">
        <v>402</v>
      </c>
      <c r="H175" s="32" t="s">
        <v>952</v>
      </c>
      <c r="I175" s="32" t="s">
        <v>4</v>
      </c>
    </row>
    <row r="176" spans="4:9" x14ac:dyDescent="0.2">
      <c r="D176" s="32">
        <v>68</v>
      </c>
      <c r="E176" s="32" t="s">
        <v>357</v>
      </c>
      <c r="F176" s="32" t="s">
        <v>953</v>
      </c>
      <c r="G176" s="32" t="s">
        <v>435</v>
      </c>
      <c r="H176" s="32" t="s">
        <v>954</v>
      </c>
      <c r="I176" s="32" t="s">
        <v>4</v>
      </c>
    </row>
    <row r="177" spans="4:9" x14ac:dyDescent="0.2">
      <c r="D177" s="32">
        <v>68</v>
      </c>
      <c r="E177" s="32" t="s">
        <v>357</v>
      </c>
      <c r="F177" s="32" t="s">
        <v>955</v>
      </c>
      <c r="G177" s="32" t="s">
        <v>466</v>
      </c>
      <c r="H177" s="32" t="s">
        <v>956</v>
      </c>
      <c r="I177" s="32" t="s">
        <v>4</v>
      </c>
    </row>
    <row r="178" spans="4:9" x14ac:dyDescent="0.2">
      <c r="D178" s="32">
        <v>68</v>
      </c>
      <c r="E178" s="32" t="s">
        <v>357</v>
      </c>
      <c r="F178" s="32" t="s">
        <v>957</v>
      </c>
      <c r="G178" s="32" t="s">
        <v>496</v>
      </c>
      <c r="H178" s="32" t="s">
        <v>958</v>
      </c>
      <c r="I178" s="32" t="s">
        <v>4</v>
      </c>
    </row>
    <row r="179" spans="4:9" x14ac:dyDescent="0.2">
      <c r="D179" s="32">
        <v>68</v>
      </c>
      <c r="E179" s="32" t="s">
        <v>357</v>
      </c>
      <c r="F179" s="32" t="s">
        <v>959</v>
      </c>
      <c r="G179" s="32" t="s">
        <v>518</v>
      </c>
      <c r="H179" s="32" t="s">
        <v>960</v>
      </c>
      <c r="I179" s="32" t="s">
        <v>4</v>
      </c>
    </row>
    <row r="180" spans="4:9" x14ac:dyDescent="0.2">
      <c r="D180" s="32">
        <v>68</v>
      </c>
      <c r="E180" s="32" t="s">
        <v>357</v>
      </c>
      <c r="F180" s="32" t="s">
        <v>961</v>
      </c>
      <c r="G180" s="32" t="s">
        <v>534</v>
      </c>
      <c r="H180" s="32" t="s">
        <v>962</v>
      </c>
      <c r="I180" s="32" t="s">
        <v>4</v>
      </c>
    </row>
    <row r="181" spans="4:9" x14ac:dyDescent="0.2">
      <c r="D181" s="32">
        <v>68</v>
      </c>
      <c r="E181" s="32" t="s">
        <v>357</v>
      </c>
      <c r="F181" s="32" t="s">
        <v>963</v>
      </c>
      <c r="G181" s="32" t="s">
        <v>549</v>
      </c>
      <c r="H181" s="32" t="s">
        <v>964</v>
      </c>
      <c r="I181" s="32" t="s">
        <v>4</v>
      </c>
    </row>
    <row r="182" spans="4:9" x14ac:dyDescent="0.2">
      <c r="D182" s="32">
        <v>68</v>
      </c>
      <c r="E182" s="32" t="s">
        <v>357</v>
      </c>
      <c r="F182" s="32" t="s">
        <v>965</v>
      </c>
      <c r="G182" s="32" t="s">
        <v>562</v>
      </c>
      <c r="H182" s="32" t="s">
        <v>966</v>
      </c>
      <c r="I182" s="32" t="s">
        <v>4</v>
      </c>
    </row>
    <row r="183" spans="4:9" x14ac:dyDescent="0.2">
      <c r="D183" s="32">
        <v>68</v>
      </c>
      <c r="E183" s="32" t="s">
        <v>357</v>
      </c>
      <c r="F183" s="32" t="s">
        <v>967</v>
      </c>
      <c r="G183" s="32" t="s">
        <v>570</v>
      </c>
      <c r="H183" s="32" t="s">
        <v>968</v>
      </c>
      <c r="I183" s="32" t="s">
        <v>4</v>
      </c>
    </row>
    <row r="184" spans="4:9" x14ac:dyDescent="0.2">
      <c r="D184" s="32">
        <v>68</v>
      </c>
      <c r="E184" s="32" t="s">
        <v>357</v>
      </c>
      <c r="F184" s="32" t="s">
        <v>969</v>
      </c>
      <c r="G184" s="32" t="s">
        <v>579</v>
      </c>
      <c r="H184" s="32" t="s">
        <v>970</v>
      </c>
      <c r="I184" s="32" t="s">
        <v>4</v>
      </c>
    </row>
    <row r="185" spans="4:9" x14ac:dyDescent="0.2">
      <c r="D185" s="32">
        <v>70</v>
      </c>
      <c r="E185" s="32" t="s">
        <v>358</v>
      </c>
      <c r="F185" s="32" t="s">
        <v>971</v>
      </c>
      <c r="G185" s="32" t="s">
        <v>372</v>
      </c>
      <c r="H185" s="32" t="s">
        <v>972</v>
      </c>
      <c r="I185" s="32" t="s">
        <v>4</v>
      </c>
    </row>
    <row r="186" spans="4:9" x14ac:dyDescent="0.2">
      <c r="D186" s="32">
        <v>70</v>
      </c>
      <c r="E186" s="32" t="s">
        <v>358</v>
      </c>
      <c r="F186" s="32" t="s">
        <v>973</v>
      </c>
      <c r="G186" s="32" t="s">
        <v>403</v>
      </c>
      <c r="H186" s="32" t="s">
        <v>974</v>
      </c>
      <c r="I186" s="32" t="s">
        <v>4</v>
      </c>
    </row>
    <row r="187" spans="4:9" x14ac:dyDescent="0.2">
      <c r="D187" s="32">
        <v>70</v>
      </c>
      <c r="E187" s="32" t="s">
        <v>358</v>
      </c>
      <c r="F187" s="32" t="s">
        <v>975</v>
      </c>
      <c r="G187" s="32" t="s">
        <v>436</v>
      </c>
      <c r="H187" s="32" t="s">
        <v>976</v>
      </c>
      <c r="I187" s="32" t="s">
        <v>4</v>
      </c>
    </row>
    <row r="188" spans="4:9" x14ac:dyDescent="0.2">
      <c r="D188" s="32">
        <v>70</v>
      </c>
      <c r="E188" s="32" t="s">
        <v>358</v>
      </c>
      <c r="F188" s="32" t="s">
        <v>977</v>
      </c>
      <c r="G188" s="32" t="s">
        <v>467</v>
      </c>
      <c r="H188" s="32" t="s">
        <v>978</v>
      </c>
      <c r="I188" s="32" t="s">
        <v>4</v>
      </c>
    </row>
    <row r="189" spans="4:9" x14ac:dyDescent="0.2">
      <c r="D189" s="32">
        <v>70</v>
      </c>
      <c r="E189" s="32" t="s">
        <v>358</v>
      </c>
      <c r="F189" s="32" t="s">
        <v>979</v>
      </c>
      <c r="G189" s="32" t="s">
        <v>497</v>
      </c>
      <c r="H189" s="32" t="s">
        <v>980</v>
      </c>
      <c r="I189" s="32" t="s">
        <v>4</v>
      </c>
    </row>
    <row r="190" spans="4:9" x14ac:dyDescent="0.2">
      <c r="D190" s="32">
        <v>73</v>
      </c>
      <c r="E190" s="32" t="s">
        <v>359</v>
      </c>
      <c r="F190" s="32" t="s">
        <v>981</v>
      </c>
      <c r="G190" s="32" t="s">
        <v>372</v>
      </c>
      <c r="H190" s="32" t="s">
        <v>982</v>
      </c>
      <c r="I190" s="32" t="s">
        <v>4</v>
      </c>
    </row>
    <row r="191" spans="4:9" x14ac:dyDescent="0.2">
      <c r="D191" s="32">
        <v>73</v>
      </c>
      <c r="E191" s="32" t="s">
        <v>359</v>
      </c>
      <c r="F191" s="32" t="s">
        <v>983</v>
      </c>
      <c r="G191" s="32" t="s">
        <v>404</v>
      </c>
      <c r="H191" s="32" t="s">
        <v>984</v>
      </c>
      <c r="I191" s="32" t="s">
        <v>4</v>
      </c>
    </row>
    <row r="192" spans="4:9" x14ac:dyDescent="0.2">
      <c r="D192" s="32">
        <v>73</v>
      </c>
      <c r="E192" s="32" t="s">
        <v>359</v>
      </c>
      <c r="F192" s="32" t="s">
        <v>985</v>
      </c>
      <c r="G192" s="32" t="s">
        <v>437</v>
      </c>
      <c r="H192" s="32" t="s">
        <v>986</v>
      </c>
      <c r="I192" s="32" t="s">
        <v>4</v>
      </c>
    </row>
    <row r="193" spans="4:9" x14ac:dyDescent="0.2">
      <c r="D193" s="32">
        <v>73</v>
      </c>
      <c r="E193" s="32" t="s">
        <v>359</v>
      </c>
      <c r="F193" s="32" t="s">
        <v>987</v>
      </c>
      <c r="G193" s="32" t="s">
        <v>468</v>
      </c>
      <c r="H193" s="32" t="s">
        <v>988</v>
      </c>
      <c r="I193" s="32" t="s">
        <v>4</v>
      </c>
    </row>
    <row r="194" spans="4:9" x14ac:dyDescent="0.2">
      <c r="D194" s="32">
        <v>73</v>
      </c>
      <c r="E194" s="32" t="s">
        <v>359</v>
      </c>
      <c r="F194" s="32" t="s">
        <v>989</v>
      </c>
      <c r="G194" s="32" t="s">
        <v>498</v>
      </c>
      <c r="H194" s="32" t="s">
        <v>990</v>
      </c>
      <c r="I194" s="32" t="s">
        <v>4</v>
      </c>
    </row>
    <row r="195" spans="4:9" x14ac:dyDescent="0.2">
      <c r="D195" s="32">
        <v>73</v>
      </c>
      <c r="E195" s="32" t="s">
        <v>359</v>
      </c>
      <c r="F195" s="32" t="s">
        <v>991</v>
      </c>
      <c r="G195" s="32" t="s">
        <v>519</v>
      </c>
      <c r="H195" s="32" t="s">
        <v>992</v>
      </c>
      <c r="I195" s="32" t="s">
        <v>4</v>
      </c>
    </row>
    <row r="196" spans="4:9" x14ac:dyDescent="0.2">
      <c r="D196" s="32">
        <v>73</v>
      </c>
      <c r="E196" s="32" t="s">
        <v>359</v>
      </c>
      <c r="F196" s="32" t="s">
        <v>993</v>
      </c>
      <c r="G196" s="32" t="s">
        <v>535</v>
      </c>
      <c r="H196" s="32" t="s">
        <v>994</v>
      </c>
      <c r="I196" s="32" t="s">
        <v>4</v>
      </c>
    </row>
    <row r="197" spans="4:9" x14ac:dyDescent="0.2">
      <c r="D197" s="32">
        <v>73</v>
      </c>
      <c r="E197" s="32" t="s">
        <v>359</v>
      </c>
      <c r="F197" s="32" t="s">
        <v>995</v>
      </c>
      <c r="G197" s="32" t="s">
        <v>550</v>
      </c>
      <c r="H197" s="32" t="s">
        <v>996</v>
      </c>
      <c r="I197" s="32" t="s">
        <v>4</v>
      </c>
    </row>
    <row r="198" spans="4:9" x14ac:dyDescent="0.2">
      <c r="D198" s="32">
        <v>73</v>
      </c>
      <c r="E198" s="32" t="s">
        <v>359</v>
      </c>
      <c r="F198" s="32" t="s">
        <v>997</v>
      </c>
      <c r="G198" s="32" t="s">
        <v>563</v>
      </c>
      <c r="H198" s="32" t="s">
        <v>998</v>
      </c>
      <c r="I198" s="32" t="s">
        <v>4</v>
      </c>
    </row>
    <row r="199" spans="4:9" x14ac:dyDescent="0.2">
      <c r="D199" s="32">
        <v>73</v>
      </c>
      <c r="E199" s="32" t="s">
        <v>359</v>
      </c>
      <c r="F199" s="32" t="s">
        <v>999</v>
      </c>
      <c r="G199" s="32" t="s">
        <v>571</v>
      </c>
      <c r="H199" s="32" t="s">
        <v>1000</v>
      </c>
      <c r="I199" s="32" t="s">
        <v>4</v>
      </c>
    </row>
    <row r="200" spans="4:9" x14ac:dyDescent="0.2">
      <c r="D200" s="32">
        <v>73</v>
      </c>
      <c r="E200" s="32" t="s">
        <v>359</v>
      </c>
      <c r="F200" s="32" t="s">
        <v>1001</v>
      </c>
      <c r="G200" s="32" t="s">
        <v>580</v>
      </c>
      <c r="H200" s="32" t="s">
        <v>1002</v>
      </c>
      <c r="I200" s="32" t="s">
        <v>4</v>
      </c>
    </row>
    <row r="201" spans="4:9" x14ac:dyDescent="0.2">
      <c r="D201" s="32">
        <v>76</v>
      </c>
      <c r="E201" s="32" t="s">
        <v>360</v>
      </c>
      <c r="F201" s="32" t="s">
        <v>1003</v>
      </c>
      <c r="G201" s="32" t="s">
        <v>372</v>
      </c>
      <c r="H201" s="32" t="s">
        <v>1004</v>
      </c>
      <c r="I201" s="32" t="s">
        <v>4</v>
      </c>
    </row>
    <row r="202" spans="4:9" x14ac:dyDescent="0.2">
      <c r="D202" s="32">
        <v>76</v>
      </c>
      <c r="E202" s="32" t="s">
        <v>360</v>
      </c>
      <c r="F202" s="32" t="s">
        <v>1005</v>
      </c>
      <c r="G202" s="32" t="s">
        <v>405</v>
      </c>
      <c r="H202" s="32" t="s">
        <v>1006</v>
      </c>
      <c r="I202" s="32" t="s">
        <v>4</v>
      </c>
    </row>
    <row r="203" spans="4:9" x14ac:dyDescent="0.2">
      <c r="D203" s="32">
        <v>76</v>
      </c>
      <c r="E203" s="32" t="s">
        <v>360</v>
      </c>
      <c r="F203" s="32" t="s">
        <v>1007</v>
      </c>
      <c r="G203" s="32" t="s">
        <v>438</v>
      </c>
      <c r="H203" s="32" t="s">
        <v>1008</v>
      </c>
      <c r="I203" s="32" t="s">
        <v>4</v>
      </c>
    </row>
    <row r="204" spans="4:9" x14ac:dyDescent="0.2">
      <c r="D204" s="32">
        <v>76</v>
      </c>
      <c r="E204" s="32" t="s">
        <v>360</v>
      </c>
      <c r="F204" s="32" t="s">
        <v>1009</v>
      </c>
      <c r="G204" s="32" t="s">
        <v>469</v>
      </c>
      <c r="H204" s="32" t="s">
        <v>1010</v>
      </c>
      <c r="I204" s="32" t="s">
        <v>4</v>
      </c>
    </row>
    <row r="205" spans="4:9" x14ac:dyDescent="0.2">
      <c r="D205" s="32">
        <v>76</v>
      </c>
      <c r="E205" s="32" t="s">
        <v>360</v>
      </c>
      <c r="F205" s="32" t="s">
        <v>1011</v>
      </c>
      <c r="G205" s="32" t="s">
        <v>422</v>
      </c>
      <c r="H205" s="32" t="s">
        <v>1012</v>
      </c>
      <c r="I205" s="32" t="s">
        <v>4</v>
      </c>
    </row>
    <row r="206" spans="4:9" x14ac:dyDescent="0.2">
      <c r="D206" s="32">
        <v>76</v>
      </c>
      <c r="E206" s="32" t="s">
        <v>360</v>
      </c>
      <c r="F206" s="32" t="s">
        <v>1013</v>
      </c>
      <c r="G206" s="32" t="s">
        <v>484</v>
      </c>
      <c r="H206" s="32" t="s">
        <v>1014</v>
      </c>
      <c r="I206" s="32" t="s">
        <v>4</v>
      </c>
    </row>
    <row r="207" spans="4:9" x14ac:dyDescent="0.2">
      <c r="D207" s="32">
        <v>76</v>
      </c>
      <c r="E207" s="32" t="s">
        <v>360</v>
      </c>
      <c r="F207" s="32" t="s">
        <v>1015</v>
      </c>
      <c r="G207" s="32" t="s">
        <v>536</v>
      </c>
      <c r="H207" s="32" t="s">
        <v>1016</v>
      </c>
      <c r="I207" s="32" t="s">
        <v>4</v>
      </c>
    </row>
    <row r="208" spans="4:9" x14ac:dyDescent="0.2">
      <c r="D208" s="32">
        <v>76</v>
      </c>
      <c r="E208" s="32" t="s">
        <v>360</v>
      </c>
      <c r="F208" s="32" t="s">
        <v>1017</v>
      </c>
      <c r="G208" s="32" t="s">
        <v>551</v>
      </c>
      <c r="H208" s="32" t="s">
        <v>1018</v>
      </c>
      <c r="I208" s="32" t="s">
        <v>4</v>
      </c>
    </row>
    <row r="209" spans="4:9" x14ac:dyDescent="0.2">
      <c r="D209" s="32">
        <v>76</v>
      </c>
      <c r="E209" s="32" t="s">
        <v>360</v>
      </c>
      <c r="F209" s="32" t="s">
        <v>1019</v>
      </c>
      <c r="G209" s="32" t="s">
        <v>564</v>
      </c>
      <c r="H209" s="32" t="s">
        <v>1020</v>
      </c>
      <c r="I209" s="32" t="s">
        <v>4</v>
      </c>
    </row>
    <row r="210" spans="4:9" x14ac:dyDescent="0.2">
      <c r="D210" s="32">
        <v>76</v>
      </c>
      <c r="E210" s="32" t="s">
        <v>360</v>
      </c>
      <c r="F210" s="32" t="s">
        <v>1021</v>
      </c>
      <c r="G210" s="32" t="s">
        <v>572</v>
      </c>
      <c r="H210" s="32" t="s">
        <v>1022</v>
      </c>
      <c r="I210" s="32" t="s">
        <v>4</v>
      </c>
    </row>
    <row r="211" spans="4:9" x14ac:dyDescent="0.2">
      <c r="D211" s="32">
        <v>76</v>
      </c>
      <c r="E211" s="32" t="s">
        <v>360</v>
      </c>
      <c r="F211" s="32" t="s">
        <v>1023</v>
      </c>
      <c r="G211" s="32" t="s">
        <v>581</v>
      </c>
      <c r="H211" s="32" t="s">
        <v>1024</v>
      </c>
      <c r="I211" s="32" t="s">
        <v>4</v>
      </c>
    </row>
    <row r="212" spans="4:9" x14ac:dyDescent="0.2">
      <c r="D212" s="32">
        <v>76</v>
      </c>
      <c r="E212" s="32" t="s">
        <v>360</v>
      </c>
      <c r="F212" s="32" t="s">
        <v>1025</v>
      </c>
      <c r="G212" s="32" t="s">
        <v>587</v>
      </c>
      <c r="H212" s="32" t="s">
        <v>1026</v>
      </c>
      <c r="I212" s="32" t="s">
        <v>4</v>
      </c>
    </row>
    <row r="213" spans="4:9" x14ac:dyDescent="0.2">
      <c r="D213" s="32">
        <v>76</v>
      </c>
      <c r="E213" s="32" t="s">
        <v>360</v>
      </c>
      <c r="F213" s="32" t="s">
        <v>1027</v>
      </c>
      <c r="G213" s="32" t="s">
        <v>594</v>
      </c>
      <c r="H213" s="32" t="s">
        <v>1028</v>
      </c>
      <c r="I213" s="32" t="s">
        <v>4</v>
      </c>
    </row>
    <row r="214" spans="4:9" x14ac:dyDescent="0.2">
      <c r="D214" s="32">
        <v>76</v>
      </c>
      <c r="E214" s="32" t="s">
        <v>360</v>
      </c>
      <c r="F214" s="32" t="s">
        <v>1029</v>
      </c>
      <c r="G214" s="32" t="s">
        <v>600</v>
      </c>
      <c r="H214" s="32" t="s">
        <v>1030</v>
      </c>
      <c r="I214" s="32" t="s">
        <v>4</v>
      </c>
    </row>
    <row r="215" spans="4:9" x14ac:dyDescent="0.2">
      <c r="D215" s="32">
        <v>76</v>
      </c>
      <c r="E215" s="32" t="s">
        <v>360</v>
      </c>
      <c r="F215" s="32" t="s">
        <v>1031</v>
      </c>
      <c r="G215" s="32" t="s">
        <v>605</v>
      </c>
      <c r="H215" s="32" t="s">
        <v>1032</v>
      </c>
      <c r="I215" s="32" t="s">
        <v>4</v>
      </c>
    </row>
    <row r="216" spans="4:9" x14ac:dyDescent="0.2">
      <c r="D216" s="32">
        <v>81</v>
      </c>
      <c r="E216" s="32" t="s">
        <v>361</v>
      </c>
      <c r="F216" s="32" t="s">
        <v>1033</v>
      </c>
      <c r="G216" s="32" t="s">
        <v>372</v>
      </c>
      <c r="H216" s="32" t="s">
        <v>1034</v>
      </c>
      <c r="I216" s="32" t="s">
        <v>4</v>
      </c>
    </row>
    <row r="217" spans="4:9" x14ac:dyDescent="0.2">
      <c r="D217" s="32">
        <v>81</v>
      </c>
      <c r="E217" s="32" t="s">
        <v>361</v>
      </c>
      <c r="F217" s="32" t="s">
        <v>1035</v>
      </c>
      <c r="G217" s="32" t="s">
        <v>406</v>
      </c>
      <c r="H217" s="32" t="s">
        <v>1036</v>
      </c>
      <c r="I217" s="32" t="s">
        <v>4</v>
      </c>
    </row>
    <row r="218" spans="4:9" x14ac:dyDescent="0.2">
      <c r="D218" s="32">
        <v>81</v>
      </c>
      <c r="E218" s="32" t="s">
        <v>361</v>
      </c>
      <c r="F218" s="32" t="s">
        <v>1037</v>
      </c>
      <c r="G218" s="32" t="s">
        <v>439</v>
      </c>
      <c r="H218" s="32" t="s">
        <v>1038</v>
      </c>
      <c r="I218" s="32" t="s">
        <v>4</v>
      </c>
    </row>
    <row r="219" spans="4:9" x14ac:dyDescent="0.2">
      <c r="D219" s="32">
        <v>81</v>
      </c>
      <c r="E219" s="32" t="s">
        <v>361</v>
      </c>
      <c r="F219" s="32" t="s">
        <v>1039</v>
      </c>
      <c r="G219" s="32" t="s">
        <v>470</v>
      </c>
      <c r="H219" s="32" t="s">
        <v>1040</v>
      </c>
      <c r="I219" s="32" t="s">
        <v>4</v>
      </c>
    </row>
    <row r="220" spans="4:9" x14ac:dyDescent="0.2">
      <c r="D220" s="32">
        <v>85</v>
      </c>
      <c r="E220" s="32" t="s">
        <v>362</v>
      </c>
      <c r="F220" s="32" t="s">
        <v>1041</v>
      </c>
      <c r="G220" s="32" t="s">
        <v>372</v>
      </c>
      <c r="H220" s="32" t="s">
        <v>1042</v>
      </c>
      <c r="I220" s="32" t="s">
        <v>4</v>
      </c>
    </row>
    <row r="221" spans="4:9" x14ac:dyDescent="0.2">
      <c r="D221" s="32">
        <v>85</v>
      </c>
      <c r="E221" s="32" t="s">
        <v>362</v>
      </c>
      <c r="F221" s="32" t="s">
        <v>1043</v>
      </c>
      <c r="G221" s="32" t="s">
        <v>407</v>
      </c>
      <c r="H221" s="32" t="s">
        <v>1044</v>
      </c>
      <c r="I221" s="32" t="s">
        <v>4</v>
      </c>
    </row>
    <row r="222" spans="4:9" x14ac:dyDescent="0.2">
      <c r="D222" s="32">
        <v>85</v>
      </c>
      <c r="E222" s="32" t="s">
        <v>362</v>
      </c>
      <c r="F222" s="32" t="s">
        <v>1045</v>
      </c>
      <c r="G222" s="32" t="s">
        <v>440</v>
      </c>
      <c r="H222" s="32" t="s">
        <v>1046</v>
      </c>
      <c r="I222" s="32" t="s">
        <v>4</v>
      </c>
    </row>
    <row r="223" spans="4:9" x14ac:dyDescent="0.2">
      <c r="D223" s="32">
        <v>85</v>
      </c>
      <c r="E223" s="32" t="s">
        <v>362</v>
      </c>
      <c r="F223" s="32" t="s">
        <v>1047</v>
      </c>
      <c r="G223" s="32" t="s">
        <v>471</v>
      </c>
      <c r="H223" s="32" t="s">
        <v>1048</v>
      </c>
      <c r="I223" s="32" t="s">
        <v>4</v>
      </c>
    </row>
    <row r="224" spans="4:9" x14ac:dyDescent="0.2">
      <c r="D224" s="32">
        <v>86</v>
      </c>
      <c r="E224" s="32" t="s">
        <v>363</v>
      </c>
      <c r="F224" s="32" t="s">
        <v>1049</v>
      </c>
      <c r="G224" s="32" t="s">
        <v>372</v>
      </c>
      <c r="H224" s="32" t="s">
        <v>1050</v>
      </c>
      <c r="I224" s="32" t="s">
        <v>4</v>
      </c>
    </row>
    <row r="225" spans="4:9" x14ac:dyDescent="0.2">
      <c r="D225" s="32">
        <v>86</v>
      </c>
      <c r="E225" s="32" t="s">
        <v>363</v>
      </c>
      <c r="F225" s="32" t="s">
        <v>1051</v>
      </c>
      <c r="G225" s="32" t="s">
        <v>408</v>
      </c>
      <c r="H225" s="32" t="s">
        <v>1052</v>
      </c>
      <c r="I225" s="32" t="s">
        <v>4</v>
      </c>
    </row>
    <row r="226" spans="4:9" x14ac:dyDescent="0.2">
      <c r="D226" s="32">
        <v>86</v>
      </c>
      <c r="E226" s="32" t="s">
        <v>363</v>
      </c>
      <c r="F226" s="32" t="s">
        <v>1053</v>
      </c>
      <c r="G226" s="32" t="s">
        <v>441</v>
      </c>
      <c r="H226" s="32" t="s">
        <v>1054</v>
      </c>
      <c r="I226" s="32" t="s">
        <v>4</v>
      </c>
    </row>
    <row r="227" spans="4:9" x14ac:dyDescent="0.2">
      <c r="D227" s="32">
        <v>86</v>
      </c>
      <c r="E227" s="32" t="s">
        <v>363</v>
      </c>
      <c r="F227" s="32" t="s">
        <v>1055</v>
      </c>
      <c r="G227" s="32" t="s">
        <v>472</v>
      </c>
      <c r="H227" s="32" t="s">
        <v>1056</v>
      </c>
      <c r="I227" s="32" t="s">
        <v>4</v>
      </c>
    </row>
    <row r="228" spans="4:9" x14ac:dyDescent="0.2">
      <c r="D228" s="32">
        <v>86</v>
      </c>
      <c r="E228" s="32" t="s">
        <v>363</v>
      </c>
      <c r="F228" s="32" t="s">
        <v>1057</v>
      </c>
      <c r="G228" s="32" t="s">
        <v>499</v>
      </c>
      <c r="H228" s="32" t="s">
        <v>1058</v>
      </c>
      <c r="I228" s="32" t="s">
        <v>4</v>
      </c>
    </row>
    <row r="229" spans="4:9" x14ac:dyDescent="0.2">
      <c r="D229" s="32">
        <v>88</v>
      </c>
      <c r="E229" s="32" t="s">
        <v>364</v>
      </c>
      <c r="F229" s="32" t="s">
        <v>1059</v>
      </c>
      <c r="G229" s="32" t="s">
        <v>372</v>
      </c>
      <c r="H229" s="32" t="s">
        <v>1060</v>
      </c>
      <c r="I229" s="32" t="s">
        <v>4</v>
      </c>
    </row>
    <row r="230" spans="4:9" x14ac:dyDescent="0.2">
      <c r="D230" s="32">
        <v>88</v>
      </c>
      <c r="E230" s="32" t="s">
        <v>364</v>
      </c>
      <c r="F230" s="32" t="s">
        <v>1061</v>
      </c>
      <c r="G230" s="32" t="s">
        <v>409</v>
      </c>
      <c r="H230" s="32" t="s">
        <v>1062</v>
      </c>
      <c r="I230" s="32" t="s">
        <v>4</v>
      </c>
    </row>
    <row r="231" spans="4:9" x14ac:dyDescent="0.2">
      <c r="D231" s="32">
        <v>91</v>
      </c>
      <c r="E231" s="32" t="s">
        <v>365</v>
      </c>
      <c r="F231" s="32" t="s">
        <v>1063</v>
      </c>
      <c r="G231" s="32" t="s">
        <v>372</v>
      </c>
      <c r="H231" s="32" t="s">
        <v>1064</v>
      </c>
      <c r="I231" s="32" t="s">
        <v>4</v>
      </c>
    </row>
    <row r="232" spans="4:9" x14ac:dyDescent="0.2">
      <c r="D232" s="32">
        <v>91</v>
      </c>
      <c r="E232" s="32" t="s">
        <v>365</v>
      </c>
      <c r="F232" s="32" t="s">
        <v>1065</v>
      </c>
      <c r="G232" s="32" t="s">
        <v>410</v>
      </c>
      <c r="H232" s="32" t="s">
        <v>1066</v>
      </c>
      <c r="I232" s="32" t="s">
        <v>4</v>
      </c>
    </row>
    <row r="233" spans="4:9" x14ac:dyDescent="0.2">
      <c r="D233" s="32">
        <v>94</v>
      </c>
      <c r="E233" s="32" t="s">
        <v>366</v>
      </c>
      <c r="F233" s="32" t="s">
        <v>1067</v>
      </c>
      <c r="G233" s="32" t="s">
        <v>372</v>
      </c>
      <c r="H233" s="32" t="s">
        <v>1068</v>
      </c>
      <c r="I233" s="32" t="s">
        <v>4</v>
      </c>
    </row>
    <row r="234" spans="4:9" x14ac:dyDescent="0.2">
      <c r="D234" s="32">
        <v>94</v>
      </c>
      <c r="E234" s="32" t="s">
        <v>366</v>
      </c>
      <c r="F234" s="32" t="s">
        <v>1069</v>
      </c>
      <c r="G234" s="32" t="s">
        <v>410</v>
      </c>
      <c r="H234" s="32" t="s">
        <v>1070</v>
      </c>
      <c r="I234" s="32" t="s">
        <v>4</v>
      </c>
    </row>
    <row r="235" spans="4:9" x14ac:dyDescent="0.2">
      <c r="D235" s="32">
        <v>95</v>
      </c>
      <c r="E235" s="32" t="s">
        <v>367</v>
      </c>
      <c r="F235" s="32" t="s">
        <v>1071</v>
      </c>
      <c r="G235" s="32" t="s">
        <v>372</v>
      </c>
      <c r="H235" s="32" t="s">
        <v>1072</v>
      </c>
      <c r="I235" s="32" t="s">
        <v>4</v>
      </c>
    </row>
    <row r="236" spans="4:9" x14ac:dyDescent="0.2">
      <c r="D236" s="32">
        <v>95</v>
      </c>
      <c r="E236" s="32" t="s">
        <v>367</v>
      </c>
      <c r="F236" s="32" t="s">
        <v>1073</v>
      </c>
      <c r="G236" s="32" t="s">
        <v>410</v>
      </c>
      <c r="H236" s="32" t="s">
        <v>1074</v>
      </c>
      <c r="I236" s="32" t="s">
        <v>4</v>
      </c>
    </row>
    <row r="237" spans="4:9" x14ac:dyDescent="0.2">
      <c r="D237" s="32">
        <v>97</v>
      </c>
      <c r="E237" s="32" t="s">
        <v>368</v>
      </c>
      <c r="F237" s="32" t="s">
        <v>1075</v>
      </c>
      <c r="G237" s="32" t="s">
        <v>372</v>
      </c>
      <c r="H237" s="32" t="s">
        <v>1076</v>
      </c>
      <c r="I237" s="32" t="s">
        <v>4</v>
      </c>
    </row>
    <row r="238" spans="4:9" x14ac:dyDescent="0.2">
      <c r="D238" s="32">
        <v>97</v>
      </c>
      <c r="E238" s="32" t="s">
        <v>368</v>
      </c>
      <c r="F238" s="32" t="s">
        <v>1077</v>
      </c>
      <c r="G238" s="32" t="s">
        <v>410</v>
      </c>
      <c r="H238" s="32" t="s">
        <v>1078</v>
      </c>
      <c r="I238" s="32" t="s">
        <v>4</v>
      </c>
    </row>
    <row r="239" spans="4:9" x14ac:dyDescent="0.2">
      <c r="D239" s="32">
        <v>99</v>
      </c>
      <c r="E239" s="32" t="s">
        <v>369</v>
      </c>
      <c r="F239" s="32" t="s">
        <v>1079</v>
      </c>
      <c r="G239" s="32" t="s">
        <v>372</v>
      </c>
      <c r="H239" s="32" t="s">
        <v>1080</v>
      </c>
      <c r="I239" s="32" t="s">
        <v>4</v>
      </c>
    </row>
    <row r="240" spans="4:9" x14ac:dyDescent="0.2">
      <c r="D240" s="32">
        <v>99</v>
      </c>
      <c r="E240" s="32" t="s">
        <v>369</v>
      </c>
      <c r="F240" s="32" t="s">
        <v>1081</v>
      </c>
      <c r="G240" s="32" t="s">
        <v>410</v>
      </c>
      <c r="H240" s="32" t="s">
        <v>1082</v>
      </c>
      <c r="I240" s="32" t="s">
        <v>4</v>
      </c>
    </row>
  </sheetData>
  <mergeCells count="3">
    <mergeCell ref="N1:O1"/>
    <mergeCell ref="W22:AA22"/>
    <mergeCell ref="T25:T29"/>
  </mergeCells>
  <pageMargins left="0.7" right="0.7" top="0.75" bottom="0.75" header="0.3" footer="0.3"/>
  <pageSetup orientation="portrait" r:id="rId1"/>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6AB32D42A9F1E438D0AFCDFBE025EE4" ma:contentTypeVersion="11" ma:contentTypeDescription="Crear nuevo documento." ma:contentTypeScope="" ma:versionID="40b2dce4dc8dcad88b10c25f1b0ba986">
  <xsd:schema xmlns:xsd="http://www.w3.org/2001/XMLSchema" xmlns:xs="http://www.w3.org/2001/XMLSchema" xmlns:p="http://schemas.microsoft.com/office/2006/metadata/properties" xmlns:ns3="2ce4e4c4-c985-481f-93ea-e853a8f7df6c" xmlns:ns4="ee86d536-b3b3-4b48-8149-b94f357badb7" targetNamespace="http://schemas.microsoft.com/office/2006/metadata/properties" ma:root="true" ma:fieldsID="e2bdde1afbdea6a8d884f926a5c31ea9" ns3:_="" ns4:_="">
    <xsd:import namespace="2ce4e4c4-c985-481f-93ea-e853a8f7df6c"/>
    <xsd:import namespace="ee86d536-b3b3-4b48-8149-b94f357badb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EventHashCode" minOccurs="0"/>
                <xsd:element ref="ns3:MediaServiceGenerationTime" minOccurs="0"/>
                <xsd:element ref="ns4:SharedWithUsers" minOccurs="0"/>
                <xsd:element ref="ns4:SharedWithDetails" minOccurs="0"/>
                <xsd:element ref="ns4:SharingHintHash"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e4e4c4-c985-481f-93ea-e853a8f7df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e86d536-b3b3-4b48-8149-b94f357badb7"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F8037A-0393-463E-AF78-CCCF9F1D0D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e4e4c4-c985-481f-93ea-e853a8f7df6c"/>
    <ds:schemaRef ds:uri="ee86d536-b3b3-4b48-8149-b94f357bad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F9CD4E2-5441-43E7-B72B-8A2D5DAA82B3}">
  <ds:schemaRefs>
    <ds:schemaRef ds:uri="http://purl.org/dc/elements/1.1/"/>
    <ds:schemaRef ds:uri="http://purl.org/dc/terms/"/>
    <ds:schemaRef ds:uri="2ce4e4c4-c985-481f-93ea-e853a8f7df6c"/>
    <ds:schemaRef ds:uri="http://schemas.openxmlformats.org/package/2006/metadata/core-properties"/>
    <ds:schemaRef ds:uri="http://purl.org/dc/dcmitype/"/>
    <ds:schemaRef ds:uri="http://www.w3.org/XML/1998/namespace"/>
    <ds:schemaRef ds:uri="http://schemas.microsoft.com/office/2006/documentManagement/types"/>
    <ds:schemaRef ds:uri="http://schemas.microsoft.com/office/infopath/2007/PartnerControls"/>
    <ds:schemaRef ds:uri="ee86d536-b3b3-4b48-8149-b94f357badb7"/>
    <ds:schemaRef ds:uri="http://schemas.microsoft.com/office/2006/metadata/properties"/>
  </ds:schemaRefs>
</ds:datastoreItem>
</file>

<file path=customXml/itemProps3.xml><?xml version="1.0" encoding="utf-8"?>
<ds:datastoreItem xmlns:ds="http://schemas.openxmlformats.org/officeDocument/2006/customXml" ds:itemID="{1FB90470-F23B-4B20-A0D1-A1AC9502FDA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114</vt:i4>
      </vt:variant>
    </vt:vector>
  </HeadingPairs>
  <TitlesOfParts>
    <vt:vector size="125" baseType="lpstr">
      <vt:lpstr>1. IDENTIFICACION DEL RIESGO</vt:lpstr>
      <vt:lpstr>LISTADO DE CAUSAS</vt:lpstr>
      <vt:lpstr>LISTADO DE CONSECUENCIAS</vt:lpstr>
      <vt:lpstr>2. ANALISIS DEL RIESGO</vt:lpstr>
      <vt:lpstr>3. CONTROLES EXISTENTES</vt:lpstr>
      <vt:lpstr>4. PLAN DE TRATAMIENTO</vt:lpstr>
      <vt:lpstr>5.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CONTROL_EVIDENCIA</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Lined Yurani Rey Herrera</cp:lastModifiedBy>
  <cp:lastPrinted>2020-11-24T03:21:30Z</cp:lastPrinted>
  <dcterms:created xsi:type="dcterms:W3CDTF">2015-04-19T18:03:35Z</dcterms:created>
  <dcterms:modified xsi:type="dcterms:W3CDTF">2021-06-03T20:35:20Z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0x010100D6AB32D42A9F1E438D0AFCDFBE025EE4</vt:lpwstr>
  </property>
</Properties>
</file>