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edna.martinez\Documents\ICBF\2015\7. KITS DIDACTICOS\SONDEO 2\FCT - DISTRIBUCIÓN - JUNIO\"/>
    </mc:Choice>
  </mc:AlternateContent>
  <bookViews>
    <workbookView xWindow="0" yWindow="0" windowWidth="28800" windowHeight="12435"/>
  </bookViews>
  <sheets>
    <sheet name="DIST KITS (Op1-2 CAJAS) " sheetId="25" r:id="rId1"/>
    <sheet name="DIST KITS (Op2-1 CAJA) " sheetId="26" r:id="rId2"/>
    <sheet name="Elementos del Kits" sheetId="14" r:id="rId3"/>
    <sheet name="Cantidad reciclaje" sheetId="27" r:id="rId4"/>
    <sheet name="RESUMEN" sheetId="19" state="hidden" r:id="rId5"/>
  </sheets>
  <externalReferences>
    <externalReference r:id="rId6"/>
    <externalReference r:id="rId7"/>
    <externalReference r:id="rId8"/>
  </externalReferences>
  <definedNames>
    <definedName name="_xlnm._FilterDatabase" localSheetId="0" hidden="1">'DIST KITS (Op1-2 CAJAS) '!#REF!</definedName>
    <definedName name="_xlnm._FilterDatabase" localSheetId="1" hidden="1">'DIST KITS (Op2-1 CAJA) '!#REF!</definedName>
    <definedName name="_xlnm._FilterDatabase" localSheetId="2" hidden="1">'Elementos del Kits'!#REF!</definedName>
    <definedName name="_xlnm.Print_Area" localSheetId="0">'DIST KITS (Op1-2 CAJAS) '!$A$1:$M$66</definedName>
    <definedName name="_xlnm.Print_Area" localSheetId="1">'DIST KITS (Op2-1 CAJA) '!$A$1:$M$66</definedName>
    <definedName name="_xlnm.Print_Area" localSheetId="2">'Elementos del Kits'!$B$1:$F$48</definedName>
    <definedName name="Decision" localSheetId="4">[1]lista!$A$6:$A$7</definedName>
    <definedName name="Decision">[2]lista!$A$6:$A$7</definedName>
    <definedName name="PARTICIPACION" localSheetId="4">[1]lista!$A$15:$A$17</definedName>
    <definedName name="PARTICIPACION">[2]lista!$A$15:$A$17</definedName>
    <definedName name="Procedencia" localSheetId="4">[1]lista!$A$2:$A$3</definedName>
    <definedName name="Procedencia">[2]lista!$A$2:$A$3</definedName>
    <definedName name="RESPUESTAS" localSheetId="0">#REF!</definedName>
    <definedName name="RESPUESTAS" localSheetId="1">#REF!</definedName>
    <definedName name="RESPUESTAS">#REF!</definedName>
    <definedName name="tipo" localSheetId="4">[1]lista!$A$11:$A$13</definedName>
    <definedName name="tipo">[2]lista!$A$11:$A$13</definedName>
    <definedName name="_xlnm.Print_Titles" localSheetId="0">'DIST KITS (Op1-2 CAJAS) '!$2:$14</definedName>
    <definedName name="_xlnm.Print_Titles" localSheetId="1">'DIST KITS (Op2-1 CAJA) '!$2:$14</definedName>
    <definedName name="_xlnm.Print_Titles" localSheetId="2">'Elementos del Kits'!$10:$10</definedName>
    <definedName name="x">[3]lista!$A$11:$A$13</definedName>
  </definedNames>
  <calcPr calcId="152511"/>
</workbook>
</file>

<file path=xl/calcChain.xml><?xml version="1.0" encoding="utf-8"?>
<calcChain xmlns="http://schemas.openxmlformats.org/spreadsheetml/2006/main">
  <c r="V61" i="26" l="1"/>
  <c r="V56" i="26"/>
  <c r="V43" i="26"/>
  <c r="V38" i="26"/>
  <c r="V35" i="26"/>
  <c r="I58" i="26"/>
  <c r="I59" i="26"/>
  <c r="I60" i="26"/>
  <c r="I57" i="26"/>
  <c r="I55" i="26"/>
  <c r="I54" i="26"/>
  <c r="I53" i="26"/>
  <c r="I52" i="26"/>
  <c r="I51" i="26"/>
  <c r="I50" i="26"/>
  <c r="I49" i="26"/>
  <c r="I48" i="26"/>
  <c r="I47" i="26"/>
  <c r="I46" i="26"/>
  <c r="I45" i="26"/>
  <c r="I44" i="26"/>
  <c r="I40" i="26"/>
  <c r="I41" i="26"/>
  <c r="I42" i="26"/>
  <c r="I39" i="26"/>
  <c r="I37" i="26"/>
  <c r="I36" i="26"/>
  <c r="I33" i="26"/>
  <c r="I34" i="26"/>
  <c r="I32" i="26"/>
  <c r="V62" i="25"/>
  <c r="V61" i="25"/>
  <c r="V56" i="25"/>
  <c r="V43" i="25"/>
  <c r="V38" i="25"/>
  <c r="V35" i="25"/>
  <c r="K23" i="26"/>
  <c r="I58" i="25"/>
  <c r="I59" i="25"/>
  <c r="I60" i="25"/>
  <c r="I45" i="25"/>
  <c r="I46" i="25"/>
  <c r="I47" i="25"/>
  <c r="I48" i="25"/>
  <c r="I49" i="25"/>
  <c r="I50" i="25"/>
  <c r="I51" i="25"/>
  <c r="I52" i="25"/>
  <c r="I53" i="25"/>
  <c r="I54" i="25"/>
  <c r="I55" i="25"/>
  <c r="I40" i="25"/>
  <c r="I41" i="25"/>
  <c r="I42" i="25"/>
  <c r="I37" i="25"/>
  <c r="I33" i="25"/>
  <c r="I34" i="25"/>
  <c r="I32" i="25"/>
  <c r="V62" i="26" l="1"/>
  <c r="E33" i="27"/>
  <c r="F32" i="27"/>
  <c r="F31" i="27"/>
  <c r="F30" i="27"/>
  <c r="F29" i="27"/>
  <c r="F27" i="27"/>
  <c r="F26" i="27"/>
  <c r="F25" i="27"/>
  <c r="F24" i="27"/>
  <c r="F23" i="27"/>
  <c r="F22" i="27"/>
  <c r="F21" i="27"/>
  <c r="F20" i="27"/>
  <c r="F18" i="27"/>
  <c r="F17" i="27"/>
  <c r="F16" i="27"/>
  <c r="F14" i="27"/>
  <c r="F13" i="27"/>
  <c r="F12" i="27"/>
  <c r="F11" i="27"/>
  <c r="F9" i="27"/>
  <c r="F8" i="27"/>
  <c r="F6" i="27"/>
  <c r="F5" i="27"/>
  <c r="F4" i="27"/>
  <c r="F33" i="27" l="1"/>
  <c r="I57" i="25"/>
  <c r="I44" i="25"/>
  <c r="I39" i="25"/>
  <c r="I36" i="25"/>
  <c r="K25" i="25"/>
  <c r="K24" i="25"/>
  <c r="F47" i="14" l="1"/>
  <c r="N60" i="26" l="1"/>
  <c r="N59" i="26"/>
  <c r="N58" i="26"/>
  <c r="N57" i="26"/>
  <c r="N55" i="26"/>
  <c r="N54" i="26"/>
  <c r="N53" i="26"/>
  <c r="N52" i="26"/>
  <c r="N51" i="26"/>
  <c r="N50" i="26"/>
  <c r="N49" i="26"/>
  <c r="N48" i="26"/>
  <c r="N47" i="26"/>
  <c r="N46" i="26"/>
  <c r="N45" i="26"/>
  <c r="N44" i="26"/>
  <c r="N42" i="26"/>
  <c r="N41" i="26"/>
  <c r="N40" i="26"/>
  <c r="N39" i="26"/>
  <c r="N37" i="26"/>
  <c r="N36" i="26"/>
  <c r="N34" i="26"/>
  <c r="N33" i="26"/>
  <c r="N32" i="26"/>
  <c r="K60" i="25" l="1"/>
  <c r="K59" i="25"/>
  <c r="K58" i="25"/>
  <c r="K57" i="25"/>
  <c r="K55" i="25"/>
  <c r="K54" i="25"/>
  <c r="K53" i="25"/>
  <c r="K52" i="25"/>
  <c r="K51" i="25"/>
  <c r="K50" i="25"/>
  <c r="K49" i="25"/>
  <c r="K48" i="25"/>
  <c r="K47" i="25"/>
  <c r="K46" i="25"/>
  <c r="K45" i="25"/>
  <c r="K44" i="25"/>
  <c r="K42" i="25"/>
  <c r="K41" i="25"/>
  <c r="K40" i="25"/>
  <c r="K39" i="25"/>
  <c r="K37" i="25"/>
  <c r="K36" i="25"/>
  <c r="K33" i="25"/>
  <c r="K34" i="25"/>
  <c r="K32" i="25"/>
  <c r="D24" i="25"/>
  <c r="G60" i="25"/>
  <c r="H60" i="25" s="1"/>
  <c r="G59" i="25"/>
  <c r="H59" i="25" s="1"/>
  <c r="G58" i="25"/>
  <c r="H58" i="25" s="1"/>
  <c r="G57" i="25"/>
  <c r="H57" i="25" s="1"/>
  <c r="G55" i="25"/>
  <c r="H55" i="25" s="1"/>
  <c r="G54" i="25"/>
  <c r="H54" i="25" s="1"/>
  <c r="G53" i="25"/>
  <c r="H53" i="25" s="1"/>
  <c r="G52" i="25"/>
  <c r="H52" i="25" s="1"/>
  <c r="G51" i="25"/>
  <c r="H51" i="25" s="1"/>
  <c r="G50" i="25"/>
  <c r="H50" i="25" s="1"/>
  <c r="G49" i="25"/>
  <c r="H49" i="25" s="1"/>
  <c r="G48" i="25"/>
  <c r="H48" i="25" s="1"/>
  <c r="G47" i="25"/>
  <c r="H47" i="25" s="1"/>
  <c r="G46" i="25"/>
  <c r="H46" i="25" s="1"/>
  <c r="G45" i="25"/>
  <c r="H45" i="25" s="1"/>
  <c r="G44" i="25"/>
  <c r="H44" i="25" s="1"/>
  <c r="G42" i="25"/>
  <c r="H42" i="25" s="1"/>
  <c r="G41" i="25"/>
  <c r="H41" i="25" s="1"/>
  <c r="G40" i="25"/>
  <c r="H40" i="25" s="1"/>
  <c r="G39" i="25"/>
  <c r="H39" i="25" s="1"/>
  <c r="G37" i="25"/>
  <c r="H37" i="25" s="1"/>
  <c r="G36" i="25"/>
  <c r="H36" i="25" s="1"/>
  <c r="G33" i="25"/>
  <c r="H33" i="25" s="1"/>
  <c r="G34" i="25"/>
  <c r="H34" i="25" s="1"/>
  <c r="G32" i="25"/>
  <c r="R34" i="26"/>
  <c r="K60" i="26"/>
  <c r="K59" i="26"/>
  <c r="K58" i="26"/>
  <c r="K57" i="26"/>
  <c r="K55" i="26"/>
  <c r="K54" i="26"/>
  <c r="K53" i="26"/>
  <c r="K52" i="26"/>
  <c r="K51" i="26"/>
  <c r="K50" i="26"/>
  <c r="K49" i="26"/>
  <c r="K48" i="26"/>
  <c r="K47" i="26"/>
  <c r="K46" i="26"/>
  <c r="K45" i="26"/>
  <c r="K44" i="26"/>
  <c r="K42" i="26"/>
  <c r="K41" i="26"/>
  <c r="K40" i="26"/>
  <c r="K39" i="26"/>
  <c r="K37" i="26"/>
  <c r="K36" i="26"/>
  <c r="K34" i="26"/>
  <c r="K33" i="26"/>
  <c r="K32" i="26"/>
  <c r="G60" i="26"/>
  <c r="O60" i="26" s="1"/>
  <c r="G59" i="26"/>
  <c r="O59" i="26" s="1"/>
  <c r="G58" i="26"/>
  <c r="O58" i="26" s="1"/>
  <c r="G57" i="26"/>
  <c r="O57" i="26" s="1"/>
  <c r="G55" i="26"/>
  <c r="O55" i="26" s="1"/>
  <c r="G54" i="26"/>
  <c r="O54" i="26" s="1"/>
  <c r="G53" i="26"/>
  <c r="O53" i="26" s="1"/>
  <c r="G52" i="26"/>
  <c r="O52" i="26" s="1"/>
  <c r="G51" i="26"/>
  <c r="O51" i="26" s="1"/>
  <c r="G50" i="26"/>
  <c r="O50" i="26" s="1"/>
  <c r="G49" i="26"/>
  <c r="O49" i="26" s="1"/>
  <c r="G48" i="26"/>
  <c r="O48" i="26" s="1"/>
  <c r="G47" i="26"/>
  <c r="O47" i="26" s="1"/>
  <c r="G46" i="26"/>
  <c r="O46" i="26" s="1"/>
  <c r="G45" i="26"/>
  <c r="O45" i="26" s="1"/>
  <c r="G44" i="26"/>
  <c r="O44" i="26" s="1"/>
  <c r="G42" i="26"/>
  <c r="O42" i="26" s="1"/>
  <c r="G41" i="26"/>
  <c r="O41" i="26" s="1"/>
  <c r="G40" i="26"/>
  <c r="O40" i="26" s="1"/>
  <c r="G39" i="26"/>
  <c r="O39" i="26" s="1"/>
  <c r="G37" i="26"/>
  <c r="O37" i="26" s="1"/>
  <c r="G36" i="26"/>
  <c r="O36" i="26" s="1"/>
  <c r="P36" i="26" s="1"/>
  <c r="G33" i="26"/>
  <c r="O33" i="26" s="1"/>
  <c r="G34" i="26"/>
  <c r="O34" i="26" s="1"/>
  <c r="G32" i="26"/>
  <c r="O32" i="26" s="1"/>
  <c r="R59" i="26"/>
  <c r="R46" i="26"/>
  <c r="R41" i="26"/>
  <c r="R36" i="26"/>
  <c r="R32" i="25" l="1"/>
  <c r="R37" i="26"/>
  <c r="R42" i="26"/>
  <c r="S42" i="26" s="1"/>
  <c r="R47" i="26"/>
  <c r="S47" i="26" s="1"/>
  <c r="R51" i="26"/>
  <c r="R55" i="26"/>
  <c r="R60" i="26"/>
  <c r="S34" i="26"/>
  <c r="R33" i="26"/>
  <c r="S33" i="26" s="1"/>
  <c r="R50" i="26"/>
  <c r="R44" i="26"/>
  <c r="S44" i="26" s="1"/>
  <c r="R48" i="26"/>
  <c r="S48" i="26" s="1"/>
  <c r="R52" i="26"/>
  <c r="R57" i="26"/>
  <c r="S57" i="26" s="1"/>
  <c r="S36" i="26"/>
  <c r="S41" i="26"/>
  <c r="S46" i="26"/>
  <c r="S50" i="26"/>
  <c r="S54" i="26"/>
  <c r="S59" i="26"/>
  <c r="R54" i="26"/>
  <c r="S52" i="26"/>
  <c r="R39" i="26"/>
  <c r="S39" i="26" s="1"/>
  <c r="R32" i="26"/>
  <c r="S32" i="26" s="1"/>
  <c r="R40" i="26"/>
  <c r="S40" i="26" s="1"/>
  <c r="R45" i="26"/>
  <c r="S45" i="26" s="1"/>
  <c r="R49" i="26"/>
  <c r="S49" i="26" s="1"/>
  <c r="R53" i="26"/>
  <c r="S53" i="26" s="1"/>
  <c r="R58" i="26"/>
  <c r="S58" i="26" s="1"/>
  <c r="S37" i="26"/>
  <c r="S51" i="26"/>
  <c r="S55" i="26"/>
  <c r="S60" i="26"/>
  <c r="R42" i="25"/>
  <c r="R60" i="25"/>
  <c r="R37" i="25"/>
  <c r="R47" i="25"/>
  <c r="R40" i="25"/>
  <c r="R45" i="25"/>
  <c r="R58" i="25"/>
  <c r="R36" i="25"/>
  <c r="R41" i="25"/>
  <c r="R46" i="25"/>
  <c r="R50" i="25"/>
  <c r="R54" i="25"/>
  <c r="R59" i="25"/>
  <c r="L34" i="25"/>
  <c r="L39" i="25"/>
  <c r="L44" i="25"/>
  <c r="L48" i="25"/>
  <c r="L52" i="25"/>
  <c r="L57" i="25"/>
  <c r="R51" i="25"/>
  <c r="R55" i="25"/>
  <c r="L33" i="25"/>
  <c r="L40" i="25"/>
  <c r="L45" i="25"/>
  <c r="L49" i="25"/>
  <c r="L53" i="25"/>
  <c r="L58" i="25"/>
  <c r="R34" i="25"/>
  <c r="S34" i="25" s="1"/>
  <c r="R39" i="25"/>
  <c r="R44" i="25"/>
  <c r="R48" i="25"/>
  <c r="R52" i="25"/>
  <c r="R57" i="25"/>
  <c r="L36" i="25"/>
  <c r="L41" i="25"/>
  <c r="L46" i="25"/>
  <c r="L50" i="25"/>
  <c r="L54" i="25"/>
  <c r="L59" i="25"/>
  <c r="R33" i="25"/>
  <c r="S33" i="25" s="1"/>
  <c r="R49" i="25"/>
  <c r="R53" i="25"/>
  <c r="L32" i="25"/>
  <c r="L37" i="25"/>
  <c r="L42" i="25"/>
  <c r="L47" i="25"/>
  <c r="L51" i="25"/>
  <c r="L55" i="25"/>
  <c r="L60" i="25"/>
  <c r="P32" i="26"/>
  <c r="P44" i="26"/>
  <c r="P57" i="26"/>
  <c r="P39" i="26"/>
  <c r="I43" i="26"/>
  <c r="L33" i="26"/>
  <c r="L39" i="26"/>
  <c r="L44" i="26"/>
  <c r="L48" i="26"/>
  <c r="L52" i="26"/>
  <c r="L57" i="26"/>
  <c r="I35" i="25"/>
  <c r="I43" i="25"/>
  <c r="L34" i="26"/>
  <c r="L40" i="26"/>
  <c r="L45" i="26"/>
  <c r="L49" i="26"/>
  <c r="L53" i="26"/>
  <c r="L58" i="26"/>
  <c r="L36" i="26"/>
  <c r="L41" i="26"/>
  <c r="L46" i="26"/>
  <c r="L50" i="26"/>
  <c r="L54" i="26"/>
  <c r="L59" i="26"/>
  <c r="L32" i="26"/>
  <c r="L37" i="26"/>
  <c r="L42" i="26"/>
  <c r="L47" i="26"/>
  <c r="L51" i="26"/>
  <c r="L55" i="26"/>
  <c r="L60" i="26"/>
  <c r="I56" i="25"/>
  <c r="I61" i="25"/>
  <c r="I38" i="25"/>
  <c r="I38" i="26"/>
  <c r="I56" i="26"/>
  <c r="I61" i="26"/>
  <c r="I35" i="26"/>
  <c r="T39" i="26" l="1"/>
  <c r="L35" i="26"/>
  <c r="T32" i="26"/>
  <c r="I62" i="25"/>
  <c r="T44" i="26"/>
  <c r="T57" i="26"/>
  <c r="T36" i="26"/>
  <c r="L38" i="26"/>
  <c r="L61" i="26"/>
  <c r="L43" i="26"/>
  <c r="L56" i="26"/>
  <c r="I62" i="26"/>
  <c r="L62" i="26" l="1"/>
  <c r="E61" i="26"/>
  <c r="H59" i="26"/>
  <c r="H58" i="26"/>
  <c r="H57" i="26"/>
  <c r="E56" i="26"/>
  <c r="H55" i="26"/>
  <c r="H54" i="26"/>
  <c r="H53" i="26"/>
  <c r="H52" i="26"/>
  <c r="H51" i="26"/>
  <c r="H49" i="26"/>
  <c r="H48" i="26"/>
  <c r="H47" i="26"/>
  <c r="H46" i="26"/>
  <c r="H45" i="26"/>
  <c r="H44" i="26"/>
  <c r="E43" i="26"/>
  <c r="H42" i="26"/>
  <c r="H41" i="26"/>
  <c r="H40" i="26"/>
  <c r="H39" i="26"/>
  <c r="E38" i="26"/>
  <c r="H37" i="26"/>
  <c r="E35" i="26"/>
  <c r="H34" i="26"/>
  <c r="H33" i="26"/>
  <c r="H32" i="26"/>
  <c r="H43" i="26" l="1"/>
  <c r="H36" i="26"/>
  <c r="H38" i="26" s="1"/>
  <c r="H50" i="26"/>
  <c r="H56" i="26" s="1"/>
  <c r="H35" i="26"/>
  <c r="E62" i="26"/>
  <c r="H60" i="26"/>
  <c r="H61" i="26" s="1"/>
  <c r="H62" i="26" l="1"/>
  <c r="E61" i="25" l="1"/>
  <c r="N60" i="25"/>
  <c r="O60" i="25"/>
  <c r="N59" i="25"/>
  <c r="N58" i="25"/>
  <c r="N57" i="25"/>
  <c r="E56" i="25"/>
  <c r="N55" i="25"/>
  <c r="N54" i="25"/>
  <c r="N53" i="25"/>
  <c r="N52" i="25"/>
  <c r="O52" i="25" s="1"/>
  <c r="N51" i="25"/>
  <c r="O51" i="25" s="1"/>
  <c r="N50" i="25"/>
  <c r="N49" i="25"/>
  <c r="N48" i="25"/>
  <c r="O48" i="25" s="1"/>
  <c r="N47" i="25"/>
  <c r="O47" i="25" s="1"/>
  <c r="N46" i="25"/>
  <c r="N45" i="25"/>
  <c r="N44" i="25"/>
  <c r="O44" i="25" s="1"/>
  <c r="E43" i="25"/>
  <c r="N42" i="25"/>
  <c r="O42" i="25" s="1"/>
  <c r="N41" i="25"/>
  <c r="N40" i="25"/>
  <c r="N39" i="25"/>
  <c r="E38" i="25"/>
  <c r="N37" i="25"/>
  <c r="O37" i="25" s="1"/>
  <c r="N36" i="25"/>
  <c r="O36" i="25" s="1"/>
  <c r="E35" i="25"/>
  <c r="N34" i="25"/>
  <c r="O34" i="25" s="1"/>
  <c r="N33" i="25"/>
  <c r="O33" i="25" s="1"/>
  <c r="N32" i="25"/>
  <c r="H32" i="25"/>
  <c r="S60" i="25" l="1"/>
  <c r="L56" i="25"/>
  <c r="O55" i="25"/>
  <c r="L38" i="25"/>
  <c r="H38" i="25"/>
  <c r="O39" i="25"/>
  <c r="O41" i="25"/>
  <c r="S42" i="25"/>
  <c r="L43" i="25"/>
  <c r="O40" i="25"/>
  <c r="O45" i="25"/>
  <c r="O46" i="25"/>
  <c r="O49" i="25"/>
  <c r="O50" i="25"/>
  <c r="O53" i="25"/>
  <c r="O54" i="25"/>
  <c r="P36" i="25"/>
  <c r="S32" i="25"/>
  <c r="S48" i="25"/>
  <c r="S52" i="25"/>
  <c r="H43" i="25"/>
  <c r="S47" i="25"/>
  <c r="S51" i="25"/>
  <c r="S55" i="25"/>
  <c r="O57" i="25"/>
  <c r="O58" i="25"/>
  <c r="O59" i="25"/>
  <c r="S36" i="25"/>
  <c r="S44" i="25"/>
  <c r="S46" i="25"/>
  <c r="S50" i="25"/>
  <c r="S54" i="25"/>
  <c r="S57" i="25"/>
  <c r="S58" i="25"/>
  <c r="S59" i="25"/>
  <c r="S37" i="25"/>
  <c r="H56" i="25"/>
  <c r="S45" i="25"/>
  <c r="S49" i="25"/>
  <c r="S53" i="25"/>
  <c r="E62" i="25"/>
  <c r="O32" i="25"/>
  <c r="P32" i="25" s="1"/>
  <c r="L35" i="25"/>
  <c r="H61" i="25"/>
  <c r="L61" i="25"/>
  <c r="S39" i="25"/>
  <c r="S40" i="25"/>
  <c r="S41" i="25"/>
  <c r="L62" i="25" l="1"/>
  <c r="P39" i="25"/>
  <c r="T32" i="25"/>
  <c r="T57" i="25"/>
  <c r="T44" i="25"/>
  <c r="T36" i="25"/>
  <c r="P57" i="25"/>
  <c r="P44" i="25"/>
  <c r="H35" i="25"/>
  <c r="H62" i="25" s="1"/>
  <c r="T39" i="25"/>
  <c r="I10" i="19" l="1"/>
  <c r="I9" i="19"/>
  <c r="I8" i="19"/>
  <c r="F9" i="19"/>
  <c r="F10" i="19"/>
  <c r="F8" i="19"/>
  <c r="C10" i="19"/>
  <c r="C9" i="19"/>
  <c r="C8" i="19"/>
  <c r="C19" i="19" l="1"/>
  <c r="F17" i="19" l="1"/>
  <c r="G17" i="19" s="1"/>
  <c r="F18" i="19"/>
  <c r="G18" i="19" s="1"/>
  <c r="F13" i="19"/>
  <c r="G13" i="19" s="1"/>
  <c r="F15" i="19"/>
  <c r="G15" i="19" s="1"/>
  <c r="F16" i="19"/>
  <c r="G16" i="19" s="1"/>
  <c r="F14" i="19"/>
  <c r="G14" i="19" l="1"/>
  <c r="G19" i="19" s="1"/>
  <c r="D17" i="19" l="1"/>
  <c r="D18" i="19" l="1"/>
  <c r="E18" i="19" s="1"/>
  <c r="I18" i="19" s="1"/>
  <c r="D14" i="19"/>
  <c r="D15" i="19"/>
  <c r="E15" i="19" s="1"/>
  <c r="I15" i="19" s="1"/>
  <c r="D16" i="19"/>
  <c r="E16" i="19" s="1"/>
  <c r="I16" i="19" s="1"/>
  <c r="D13" i="19"/>
  <c r="H13" i="19" s="1"/>
  <c r="E17" i="19"/>
  <c r="I17" i="19" s="1"/>
  <c r="H16" i="19" l="1"/>
  <c r="E13" i="19"/>
  <c r="I13" i="19" s="1"/>
  <c r="H18" i="19"/>
  <c r="H17" i="19"/>
  <c r="H15" i="19"/>
  <c r="E14" i="19"/>
  <c r="H14" i="19"/>
  <c r="I14" i="19" l="1"/>
  <c r="E19" i="19"/>
  <c r="I20" i="19" s="1"/>
</calcChain>
</file>

<file path=xl/sharedStrings.xml><?xml version="1.0" encoding="utf-8"?>
<sst xmlns="http://schemas.openxmlformats.org/spreadsheetml/2006/main" count="320" uniqueCount="192">
  <si>
    <t>E-MAIL:</t>
  </si>
  <si>
    <t>CARGO:</t>
  </si>
  <si>
    <t>FECHA:</t>
  </si>
  <si>
    <t xml:space="preserve">EMPRESA: </t>
  </si>
  <si>
    <t>Instrucciones para el diligenciamiento del formato de cotización</t>
  </si>
  <si>
    <t>La presente cotización:</t>
  </si>
  <si>
    <t>NIT:</t>
  </si>
  <si>
    <t>CONTACTO</t>
  </si>
  <si>
    <t>TELEFONO FIJO:</t>
  </si>
  <si>
    <t>DIRECCIÓN:</t>
  </si>
  <si>
    <t>TEL. CELULAR :</t>
  </si>
  <si>
    <t>COSTO TOTAL DE LOS KITS</t>
  </si>
  <si>
    <t>RESUMEN COSTOS
PRODUCCIÓN Y DISTRIBUCION DE LOS ELEMENTOS QUE HACEN PARTE DEL KIT DE INSTRUMENTOS MUSICALES</t>
  </si>
  <si>
    <t>Zonas</t>
  </si>
  <si>
    <t>Cantidad de kits</t>
  </si>
  <si>
    <t>Costo total  de distribución por kit</t>
  </si>
  <si>
    <t>Costo unitario  de distribución por kit</t>
  </si>
  <si>
    <t xml:space="preserve">TOTALES </t>
  </si>
  <si>
    <t>Zona 1</t>
  </si>
  <si>
    <t>Zona 2</t>
  </si>
  <si>
    <t>Zona 3</t>
  </si>
  <si>
    <t>Zona 4</t>
  </si>
  <si>
    <t>Zona 5</t>
  </si>
  <si>
    <t>Zona 6</t>
  </si>
  <si>
    <t>Costo unitario kit + distribución IVA inlcuido</t>
  </si>
  <si>
    <t>Costo total kit + distribución IVA inlcuido</t>
  </si>
  <si>
    <t>Costo unitario kit IVA incluido</t>
  </si>
  <si>
    <t>Costo total  kit IVA incluido</t>
  </si>
  <si>
    <t>Juego de Habilidad Mental 1</t>
  </si>
  <si>
    <t>Juego de Habilidad Mental 2</t>
  </si>
  <si>
    <t>Juego de Habilidad Mental 3</t>
  </si>
  <si>
    <t>Títeres Pequeños</t>
  </si>
  <si>
    <t>Títeres Grandes</t>
  </si>
  <si>
    <t>Tablero de Creación con Fibras</t>
  </si>
  <si>
    <t>Juego de Puntería</t>
  </si>
  <si>
    <t>Espejo de Pared</t>
  </si>
  <si>
    <t>Plataforma de Construcción</t>
  </si>
  <si>
    <t>Bloques de Madera Grandes</t>
  </si>
  <si>
    <t>Bloques de Madera Pequeños</t>
  </si>
  <si>
    <t>Peluca Payaso</t>
  </si>
  <si>
    <t>Peluca Afro</t>
  </si>
  <si>
    <t>Peluca Pelo Liso</t>
  </si>
  <si>
    <t>Peluca de la Realeza</t>
  </si>
  <si>
    <t>Cartera de Señora</t>
  </si>
  <si>
    <t>Bufanda Plumas</t>
  </si>
  <si>
    <t>Bufanda Lisa Tejida</t>
  </si>
  <si>
    <t>Nariz de payaso</t>
  </si>
  <si>
    <t>Gafas Tipo Aumento</t>
  </si>
  <si>
    <t>Gafas Locas</t>
  </si>
  <si>
    <t>Corbata de Nudo Fino y con Caucho</t>
  </si>
  <si>
    <t>Bata Tipo Doctor</t>
  </si>
  <si>
    <t>Pincel Delgado Redondo de Punta #3</t>
  </si>
  <si>
    <t>Pincel Grueso Punta Plana #10</t>
  </si>
  <si>
    <t>Combo Juguetes</t>
  </si>
  <si>
    <t>Combo Artístico</t>
  </si>
  <si>
    <t>Kit de material didáctico - Elementos del Kit</t>
  </si>
  <si>
    <t>Unidad de medida</t>
  </si>
  <si>
    <t>Unidad</t>
  </si>
  <si>
    <t>Cantidad por kit</t>
  </si>
  <si>
    <t>Paquete x 6 figuras</t>
  </si>
  <si>
    <t>Paquete x 4 figuras</t>
  </si>
  <si>
    <t>Caja x 24 unidades</t>
  </si>
  <si>
    <t>Caja de Colores</t>
  </si>
  <si>
    <t>Caja de Pasteles secos</t>
  </si>
  <si>
    <t>Caja de Pasteles Grasos</t>
  </si>
  <si>
    <t>Paquete x 6 unidades</t>
  </si>
  <si>
    <t>Marcadores Borrables</t>
  </si>
  <si>
    <t>Juego x 20 Unidades</t>
  </si>
  <si>
    <t>Juego x 30 Unidades</t>
  </si>
  <si>
    <t>Pandero</t>
  </si>
  <si>
    <t>Cartilla</t>
  </si>
  <si>
    <t>CONTACTO:</t>
  </si>
  <si>
    <t>COSTO DE DISTRIBUCIÓN</t>
  </si>
  <si>
    <t>Departamento</t>
  </si>
  <si>
    <t>Cantidad Kits</t>
  </si>
  <si>
    <t>Paticipación</t>
  </si>
  <si>
    <t>Costo Promedio ponderado</t>
  </si>
  <si>
    <t>Antioquia</t>
  </si>
  <si>
    <t>Atlántico</t>
  </si>
  <si>
    <t>Bogotá</t>
  </si>
  <si>
    <t>Bolívar</t>
  </si>
  <si>
    <t>Caldas</t>
  </si>
  <si>
    <t>Caquetá</t>
  </si>
  <si>
    <t>Cauca</t>
  </si>
  <si>
    <t>Cesar</t>
  </si>
  <si>
    <t>Cundinamarca</t>
  </si>
  <si>
    <t>Guajira</t>
  </si>
  <si>
    <t>Huila</t>
  </si>
  <si>
    <t>Meta</t>
  </si>
  <si>
    <t>Nariño</t>
  </si>
  <si>
    <t>Norte de Santander</t>
  </si>
  <si>
    <t>Putumayo</t>
  </si>
  <si>
    <t>Quindío</t>
  </si>
  <si>
    <t>Risaralda</t>
  </si>
  <si>
    <t>San Andrés</t>
  </si>
  <si>
    <t>Santander</t>
  </si>
  <si>
    <t>Sucre</t>
  </si>
  <si>
    <t>Tolima</t>
  </si>
  <si>
    <t>Valle</t>
  </si>
  <si>
    <t>Guainía</t>
  </si>
  <si>
    <t>Guaviare</t>
  </si>
  <si>
    <t>Vaupés</t>
  </si>
  <si>
    <t xml:space="preserve">TOTAL </t>
  </si>
  <si>
    <t>Macro Región</t>
  </si>
  <si>
    <t>Subtotal Macro Región 1</t>
  </si>
  <si>
    <t>Subtotal Macro Región 2</t>
  </si>
  <si>
    <t>Subtotal Macro Región 3</t>
  </si>
  <si>
    <t>Subtotal Macro Región 4</t>
  </si>
  <si>
    <t>Subtotal Macro Región 5</t>
  </si>
  <si>
    <t>Costo total  IVA incluido</t>
  </si>
  <si>
    <t xml:space="preserve">Contenido del kit: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</si>
  <si>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</si>
  <si>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COSTO DE LOGÍSTICA INVERSA</t>
  </si>
  <si>
    <t>Estimación promedio ponderado por Macro Distribución</t>
  </si>
  <si>
    <t>Caja de Cartón No. 1 
(Base 51cm x 65cm, Alto 15,5cm)</t>
  </si>
  <si>
    <t>Embalado en:</t>
  </si>
  <si>
    <r>
      <rPr>
        <b/>
        <sz val="8"/>
        <color theme="1"/>
        <rFont val="Arial"/>
        <family val="2"/>
      </rPr>
      <t xml:space="preserve">Inscripción en el Registro Único de Proponentes: 
</t>
    </r>
    <r>
      <rPr>
        <sz val="8"/>
        <color theme="1"/>
        <rFont val="Arial"/>
        <family val="2"/>
      </rPr>
      <t xml:space="preserve">Las personas naturales y jurídicas, nacionales o extranjeras, con domicilio en Colombia, interesadas en participar en procesos de contratación convocados por las entidades estatales, deben estar </t>
    </r>
    <r>
      <rPr>
        <sz val="8"/>
        <color rgb="FFFF0000"/>
        <rFont val="Arial"/>
        <family val="2"/>
      </rPr>
      <t>inscritas en el RUP,</t>
    </r>
    <r>
      <rPr>
        <sz val="8"/>
        <color theme="1"/>
        <rFont val="Arial"/>
        <family val="2"/>
      </rPr>
      <t xml:space="preserve"> salvo las excepciones previstas de forma taxativa en la ley (Artículo 2.2.1.1.1.5.1 del Drecreto 1082 de 2015). Se aclara que esta inscripción no se requiere para remitir cotización durante el estudio de mercado.</t>
    </r>
  </si>
  <si>
    <t>Peso Aproximado del kit (Caja No. 1 + Caja No. 2)</t>
  </si>
  <si>
    <t>Peso Aproximado del kit (Caja No. 2)</t>
  </si>
  <si>
    <t>Peso por unidad de empaque de cartón vacio 
(Caja de Cartón No. 2)</t>
  </si>
  <si>
    <t>Peso por unidad de empaque de cartón vacio</t>
  </si>
  <si>
    <r>
      <t xml:space="preserve">Cantidad Mínima a recoger en </t>
    </r>
    <r>
      <rPr>
        <b/>
        <sz val="9"/>
        <color rgb="FFFF0000"/>
        <rFont val="Arial"/>
        <family val="2"/>
      </rPr>
      <t>kilogramos</t>
    </r>
  </si>
  <si>
    <t>Peso Aproximado de las cajas que componen el Kit</t>
  </si>
  <si>
    <t>Estimación promedio ponderado por Macro Logística Inversa</t>
  </si>
  <si>
    <r>
      <t xml:space="preserve">Tarifa IVA </t>
    </r>
    <r>
      <rPr>
        <b/>
        <sz val="8"/>
        <color rgb="FFFF0000"/>
        <rFont val="Arial"/>
        <family val="2"/>
      </rPr>
      <t>(Nota 4)</t>
    </r>
  </si>
  <si>
    <r>
      <t xml:space="preserve">COTIZACIÓN - LOGISTICA Y ENTREGA DE MATERIAL DIDACTICO </t>
    </r>
    <r>
      <rPr>
        <b/>
        <sz val="10"/>
        <color rgb="FFFF0000"/>
        <rFont val="Arial"/>
        <family val="2"/>
      </rPr>
      <t>(OPCIÓN 1 - 2 CAJAS)</t>
    </r>
  </si>
  <si>
    <t>Datos del embalaje del kit (2 cajas)</t>
  </si>
  <si>
    <t>Datos del embalaje del kit (1 caja)</t>
  </si>
  <si>
    <t>Datos del empaque vacio - Logística Inversa (2 cajas)</t>
  </si>
  <si>
    <t>Datos del empaque vacio - Logística Inversa (1 caja)</t>
  </si>
  <si>
    <r>
      <t xml:space="preserve">COTIZACIÓN - LOGISTICA Y ENTREGA DE MATERIAL DIDACTICO </t>
    </r>
    <r>
      <rPr>
        <b/>
        <sz val="10"/>
        <color rgb="FFFF0000"/>
        <rFont val="Arial"/>
        <family val="2"/>
      </rPr>
      <t>(OPCIÓN 2 - 1 CAJA)</t>
    </r>
  </si>
  <si>
    <t>Medios de Transporte Mínimo 6 Figuras</t>
  </si>
  <si>
    <t>Animales de Granja Mínimo 6 Figuras</t>
  </si>
  <si>
    <t>Vajilla y Juego de Té Mínimo 4 Puestos</t>
  </si>
  <si>
    <t>Sobre Anilina Vegetal de 25 gr.</t>
  </si>
  <si>
    <t>Guía (cartilla) para la utilización del kit material didáctico</t>
  </si>
  <si>
    <t>Caja de cartón corrugado doble capa (Base 65cm x 35cm, Alto 30cm)</t>
  </si>
  <si>
    <t>Caja de Plumones mina delgada</t>
  </si>
  <si>
    <t>Caja x 12 unidades</t>
  </si>
  <si>
    <t>Sobre x 25gr</t>
  </si>
  <si>
    <t>Material Didáctico</t>
  </si>
  <si>
    <t>Combo Disfraces</t>
  </si>
  <si>
    <t>Productos en Madera</t>
  </si>
  <si>
    <t>Total Elementos por Kit</t>
  </si>
  <si>
    <t>118 elementos
(Ver hoja elementos del Kit)</t>
  </si>
  <si>
    <t>111 elementos
(Ver hoja elementos del Kit)</t>
  </si>
  <si>
    <t>Precio Kilogramo sin IVA</t>
  </si>
  <si>
    <t>Precio Kilogramo IVA incluido</t>
  </si>
  <si>
    <t>Valor total  IVA incluido</t>
  </si>
  <si>
    <r>
      <t xml:space="preserve">Precio unitario Kit (2 cajas)
sin IVA 
</t>
    </r>
    <r>
      <rPr>
        <b/>
        <sz val="9"/>
        <color rgb="FFFF0000"/>
        <rFont val="Arial"/>
        <family val="2"/>
      </rPr>
      <t>Nota 5</t>
    </r>
  </si>
  <si>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sz val="8"/>
        <color rgb="FFFF0000"/>
        <rFont val="Arial"/>
        <family val="2"/>
      </rPr>
      <t>"Precio unitario antes de IVA"</t>
    </r>
    <r>
      <rPr>
        <sz val="8"/>
        <color theme="1"/>
        <rFont val="Arial"/>
        <family val="2"/>
      </rPr>
      <t xml:space="preserve">
• Los precios de la cotización deben ser expresados en PESOS COLOMBIANOS.
• Los precios unitarios deberán aproximarse por exceso o por defecto al entero más cercano. Si la cifra no está aproximada y aparece con centavos, el ICBF aproximará al entero inferior.
• No modificar, agregar o quitar ningún ítem o sub-ítem.</t>
    </r>
  </si>
  <si>
    <r>
      <t xml:space="preserve">Tamaño del kit
</t>
    </r>
    <r>
      <rPr>
        <b/>
        <sz val="7.5"/>
        <rFont val="Arial"/>
        <family val="2"/>
      </rPr>
      <t>(Caja de cartón medidas externas)</t>
    </r>
  </si>
  <si>
    <t>Caja No. 1: (52cm de ancho x 16.5cm de alto x 66cm de profundo)
Caja No. 2: (66cm de ancho x 31cm de alto x 36cm de profundo)</t>
  </si>
  <si>
    <t>Cantidad cajas a recoger por depto</t>
  </si>
  <si>
    <t>Cantidad total de empaque de cartón Vacio  a recoger
 (Meta de reciclaje 100% en ciudades capitales).</t>
  </si>
  <si>
    <t xml:space="preserve">Peso total de empaque de cartón vacio a recoger
 (38.206 cajas en total, en ciudades capitales) </t>
  </si>
  <si>
    <t>Precio unitario  IVA incluido</t>
  </si>
  <si>
    <t>CIUDAD</t>
  </si>
  <si>
    <t>PUNTO DE ENTREGA</t>
  </si>
  <si>
    <t>CAJAS POR PUNTO</t>
  </si>
  <si>
    <t>ARMENIA</t>
  </si>
  <si>
    <t>BARRANQUILLA</t>
  </si>
  <si>
    <t>BOGOTÁ</t>
  </si>
  <si>
    <t>BUCARAMANGA</t>
  </si>
  <si>
    <t>CARTAGENA</t>
  </si>
  <si>
    <t xml:space="preserve">CUCUTA </t>
  </si>
  <si>
    <t>FLORENCIA</t>
  </si>
  <si>
    <t xml:space="preserve">IBAGUE </t>
  </si>
  <si>
    <t>INIRIDA</t>
  </si>
  <si>
    <t>MANIZALES</t>
  </si>
  <si>
    <t>MEDELLIN</t>
  </si>
  <si>
    <t xml:space="preserve">MITU </t>
  </si>
  <si>
    <t xml:space="preserve">MOCOA </t>
  </si>
  <si>
    <t>NEIVA</t>
  </si>
  <si>
    <t>PASTO</t>
  </si>
  <si>
    <t>PEREIRA</t>
  </si>
  <si>
    <t>POPAYAN</t>
  </si>
  <si>
    <t xml:space="preserve">RIOHACHA </t>
  </si>
  <si>
    <t xml:space="preserve">SAN ANDRES </t>
  </si>
  <si>
    <t>SAN JOSE DEL GUAVIARE</t>
  </si>
  <si>
    <t xml:space="preserve">SANTIAGO DE CALI </t>
  </si>
  <si>
    <t>SINCELEJO</t>
  </si>
  <si>
    <t xml:space="preserve">VALLEDUPAR </t>
  </si>
  <si>
    <t>VILLAVICENCIO</t>
  </si>
  <si>
    <t>TOTAL</t>
  </si>
  <si>
    <t xml:space="preserve">Macro </t>
  </si>
  <si>
    <t>Regional</t>
  </si>
  <si>
    <t>Caja No. 2: (66cm de ancho x 31cm de alto x 36cm de profundo)</t>
  </si>
  <si>
    <t xml:space="preserve">Peso total de empaque de cartón vacio a recoger
 (19.103 cajas en total, en ciudades capitales) </t>
  </si>
  <si>
    <r>
      <t xml:space="preserve">Precio unitario Kit (1 caja)
sin IVA 
</t>
    </r>
    <r>
      <rPr>
        <b/>
        <sz val="9"/>
        <color rgb="FFFF0000"/>
        <rFont val="Arial"/>
        <family val="2"/>
      </rPr>
      <t>Nota 5</t>
    </r>
  </si>
  <si>
    <r>
      <t xml:space="preserve">Nota 1: La adjudicación se realizará a un solo proponente, quien se encargará de entregar los 42.376 a los puntos de entrega HCB relacionados en el anexo No. xx. El operador logísto recibira los kits en sus bodegas las cuales tendrán que estar ubicadas en las ciudades capitales descritas en la FCT.  
Nota 2: El precio del transporte </t>
    </r>
    <r>
      <rPr>
        <b/>
        <u/>
        <sz val="8"/>
        <rFont val="Arial"/>
        <family val="2"/>
      </rPr>
      <t>NO</t>
    </r>
    <r>
      <rPr>
        <sz val="8"/>
        <rFont val="Arial"/>
        <family val="2"/>
      </rPr>
      <t xml:space="preserve"> debe inlcuir el precio de la operación de logistica inversa (reciclaje), dado que estos costos deben incluirse por </t>
    </r>
    <r>
      <rPr>
        <b/>
        <i/>
        <u/>
        <sz val="8"/>
        <rFont val="Arial"/>
        <family val="2"/>
      </rPr>
      <t>Kilogramo</t>
    </r>
    <r>
      <rPr>
        <sz val="8"/>
        <rFont val="Arial"/>
        <family val="2"/>
      </rPr>
      <t xml:space="preserve"> en la Columna </t>
    </r>
    <r>
      <rPr>
        <b/>
        <sz val="8"/>
        <rFont val="Arial"/>
        <family val="2"/>
      </rPr>
      <t>"J".</t>
    </r>
    <r>
      <rPr>
        <sz val="8"/>
        <rFont val="Arial"/>
        <family val="2"/>
      </rPr>
      <t xml:space="preserve">
Nota 3: La cantidad total de kilos a transportar (residuos) en la operación de logística inversa, se estimó con base en los pesos de los empaques vacíos y la meta de reciclaje y reutilización por regional, que corresponde 100% del total de empaque secundario en las ciudades capitales.
Nota 4: El numeral 2º del artículo 476 excluye del pago del IVA al transporte de carga.
Nota 5: Un kit esta compuesto por los elementos de la caja No. 1 y la caja No. 2.
Nota 6: Teniendo en cuenta los tiempos del proceso de selección y de ejecución del contrato, el contratista tendra para la entrega de los kits aproximadamente 3 meses.</t>
    </r>
  </si>
  <si>
    <t>•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"Precio unitario antes de IVA"
• Los precios de la cotización deben ser expresados en PESOS COLOMBIANOS.
• Los precios unitarios deberán aproximarse por exceso o por defecto al entero más cercano. Si la cifra no está aproximada y aparece con centavos, el ICBF aproximará al entero inferior.
• No modificar, agregar o quitar ningún ítem o sub-ítem.</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</si>
</sst>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3" formatCode="_-* #,##0.00_-;\-* #,##0.00_-;_-* &quot;-&quot;??_-;_-@_-"/>
    <numFmt numFmtId="164" formatCode="_(* #,##0.00_);_(* \(#,##0.00\);_(* &quot;-&quot;??_);_(@_)"/>
    <numFmt numFmtId="165" formatCode="_ * #,##0.00_ ;_ * \-#,##0.00_ ;_ * &quot;-&quot;??_ ;_ @_ "/>
    <numFmt numFmtId="166" formatCode="_ &quot;$&quot;\ * #,##0.00_ ;_ &quot;$&quot;\ * \-#,##0.00_ ;_ &quot;$&quot;\ * &quot;-&quot;??_ ;_ @_ "/>
    <numFmt numFmtId="167" formatCode="[$$-240A]\ #,##0"/>
    <numFmt numFmtId="168" formatCode="[$-240A]d&quot; de &quot;mmmm&quot; de &quot;yyyy;@"/>
    <numFmt numFmtId="169" formatCode="&quot;$&quot;\ #,##0"/>
    <numFmt numFmtId="170" formatCode="0_ ;\-0\ "/>
    <numFmt numFmtId="171" formatCode="&quot;$&quot;#,##0"/>
    <numFmt numFmtId="172" formatCode="0.0%"/>
    <numFmt numFmtId="173" formatCode="#,##0\ &quot;Kilogramos&quot;"/>
    <numFmt numFmtId="174" formatCode="#,##0\ &quot;Cajas&quot;"/>
    <numFmt numFmtId="175" formatCode="#,##0\ &quot;Kilogramos - Caja No. 1&quot;"/>
    <numFmt numFmtId="176" formatCode="#,##0\ &quot;Kilogramos - Caja No. 2&quot;"/>
    <numFmt numFmtId="177" formatCode="#,##0.0\ &quot;Kilogramos - Caja No. 1&quot;"/>
    <numFmt numFmtId="178" formatCode="#,##0.0\ &quot;Kilogramos&quot;"/>
    <numFmt numFmtId="179" formatCode="#,##0.0\ &quot;Kilogramos - Caja No. 2&quot;"/>
  </numFmts>
  <fonts count="28">
    <font>
      <sz val="11"/>
      <color theme="1"/>
      <name val="Calibri"/>
      <family val="2"/>
      <scheme val="minor"/>
    </font>
    <font>
      <sz val="11"/>
      <color theme="1"/>
      <name val="Arial"/>
      <family val="2"/>
    </font>
    <font>
      <b/>
      <sz val="10"/>
      <color theme="1"/>
      <name val="Arial"/>
      <family val="2"/>
    </font>
    <font>
      <sz val="10"/>
      <color theme="1"/>
      <name val="Arial"/>
      <family val="2"/>
    </font>
    <font>
      <sz val="10"/>
      <name val="Zurich BT"/>
    </font>
    <font>
      <sz val="10"/>
      <name val="Arial"/>
      <family val="2"/>
    </font>
    <font>
      <sz val="9"/>
      <color theme="1"/>
      <name val="Arial"/>
      <family val="2"/>
    </font>
    <font>
      <sz val="8"/>
      <color theme="1"/>
      <name val="Arial"/>
      <family val="2"/>
    </font>
    <font>
      <b/>
      <sz val="9"/>
      <color theme="1"/>
      <name val="Arial"/>
      <family val="2"/>
    </font>
    <font>
      <b/>
      <sz val="8"/>
      <color theme="1"/>
      <name val="Arial"/>
      <family val="2"/>
    </font>
    <font>
      <sz val="9"/>
      <color rgb="FF000000"/>
      <name val="Arial"/>
      <family val="2"/>
    </font>
    <font>
      <sz val="11"/>
      <color theme="1"/>
      <name val="Calibri"/>
      <family val="2"/>
      <scheme val="minor"/>
    </font>
    <font>
      <b/>
      <sz val="10"/>
      <name val="Arial"/>
      <family val="2"/>
    </font>
    <font>
      <b/>
      <sz val="9"/>
      <name val="Arial"/>
      <family val="2"/>
    </font>
    <font>
      <b/>
      <sz val="8"/>
      <color rgb="FFFF0000"/>
      <name val="Arial"/>
      <family val="2"/>
    </font>
    <font>
      <sz val="8"/>
      <color rgb="FFFF0000"/>
      <name val="Arial"/>
      <family val="2"/>
    </font>
    <font>
      <sz val="8"/>
      <name val="Arial"/>
      <family val="2"/>
    </font>
    <font>
      <b/>
      <u/>
      <sz val="8"/>
      <name val="Arial"/>
      <family val="2"/>
    </font>
    <font>
      <b/>
      <sz val="8"/>
      <name val="Arial"/>
      <family val="2"/>
    </font>
    <font>
      <b/>
      <sz val="7.5"/>
      <name val="Arial"/>
      <family val="2"/>
    </font>
    <font>
      <sz val="11"/>
      <name val="Arial"/>
      <family val="2"/>
    </font>
    <font>
      <sz val="11"/>
      <color theme="0"/>
      <name val="Arial"/>
      <family val="2"/>
    </font>
    <font>
      <b/>
      <sz val="9"/>
      <color rgb="FFFF0000"/>
      <name val="Arial"/>
      <family val="2"/>
    </font>
    <font>
      <sz val="11"/>
      <color rgb="FFFF0000"/>
      <name val="Arial"/>
      <family val="2"/>
    </font>
    <font>
      <b/>
      <sz val="10"/>
      <color rgb="FFFF0000"/>
      <name val="Arial"/>
      <family val="2"/>
    </font>
    <font>
      <sz val="9"/>
      <name val="Arial"/>
      <family val="2"/>
    </font>
    <font>
      <b/>
      <sz val="11"/>
      <color theme="1"/>
      <name val="Calibri"/>
      <family val="2"/>
      <scheme val="minor"/>
    </font>
    <font>
      <b/>
      <i/>
      <u/>
      <sz val="8"/>
      <name val="Arial"/>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4" tint="0.79998168889431442"/>
        <bgColor theme="4" tint="0.79998168889431442"/>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style="thin">
        <color theme="0" tint="-0.499984740745262"/>
      </top>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indexed="64"/>
      </left>
      <right style="thin">
        <color indexed="64"/>
      </right>
      <top/>
      <bottom/>
      <diagonal/>
    </border>
    <border>
      <left style="thin">
        <color theme="0" tint="-0.499984740745262"/>
      </left>
      <right style="thin">
        <color theme="0" tint="-0.499984740745262"/>
      </right>
      <top/>
      <bottom/>
      <diagonal/>
    </border>
  </borders>
  <cellStyleXfs count="14">
    <xf numFmtId="0" fontId="0" fillId="0" borderId="0"/>
    <xf numFmtId="0" fontId="1" fillId="0" borderId="0"/>
    <xf numFmtId="0" fontId="4" fillId="0" borderId="0"/>
    <xf numFmtId="9" fontId="4" fillId="0" borderId="0" applyFont="0" applyFill="0" applyBorder="0" applyAlignment="0" applyProtection="0"/>
    <xf numFmtId="164" fontId="1"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5" fillId="0" borderId="0"/>
    <xf numFmtId="0" fontId="1" fillId="0" borderId="0"/>
    <xf numFmtId="0" fontId="4" fillId="0" borderId="0"/>
    <xf numFmtId="9" fontId="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cellStyleXfs>
  <cellXfs count="229">
    <xf numFmtId="0" fontId="0" fillId="0" borderId="0" xfId="0"/>
    <xf numFmtId="0" fontId="3" fillId="0" borderId="0"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vertical="center" wrapText="1"/>
    </xf>
    <xf numFmtId="0" fontId="0" fillId="0" borderId="0" xfId="0" applyAlignment="1">
      <alignment vertical="center"/>
    </xf>
    <xf numFmtId="0" fontId="1" fillId="0" borderId="0" xfId="0" applyFont="1" applyAlignment="1">
      <alignment vertical="center"/>
    </xf>
    <xf numFmtId="168" fontId="6" fillId="5" borderId="9" xfId="0" applyNumberFormat="1" applyFont="1" applyFill="1" applyBorder="1" applyAlignment="1" applyProtection="1">
      <alignment vertical="center"/>
      <protection locked="0" hidden="1"/>
    </xf>
    <xf numFmtId="170" fontId="6" fillId="5" borderId="9" xfId="12" applyNumberFormat="1" applyFont="1" applyFill="1" applyBorder="1" applyAlignment="1" applyProtection="1">
      <alignment vertical="center"/>
      <protection locked="0" hidden="1"/>
    </xf>
    <xf numFmtId="0" fontId="2" fillId="0" borderId="0" xfId="0" applyFont="1" applyBorder="1" applyAlignment="1" applyProtection="1">
      <protection locked="0"/>
    </xf>
    <xf numFmtId="0" fontId="3" fillId="2" borderId="0" xfId="0" applyFont="1" applyFill="1" applyBorder="1"/>
    <xf numFmtId="0" fontId="2" fillId="0" borderId="0" xfId="0" applyFont="1" applyBorder="1" applyAlignment="1" applyProtection="1">
      <alignment vertical="center" wrapText="1"/>
      <protection locked="0"/>
    </xf>
    <xf numFmtId="3" fontId="3" fillId="0" borderId="9" xfId="0" applyNumberFormat="1" applyFont="1" applyBorder="1"/>
    <xf numFmtId="169" fontId="3" fillId="0" borderId="9" xfId="0" applyNumberFormat="1" applyFont="1" applyBorder="1"/>
    <xf numFmtId="0" fontId="2" fillId="0" borderId="9" xfId="0" applyFont="1" applyFill="1" applyBorder="1" applyAlignment="1">
      <alignment wrapText="1"/>
    </xf>
    <xf numFmtId="3" fontId="2" fillId="0" borderId="9" xfId="0" applyNumberFormat="1" applyFont="1" applyBorder="1"/>
    <xf numFmtId="0" fontId="2" fillId="4" borderId="11" xfId="0" applyFont="1" applyFill="1" applyBorder="1" applyAlignment="1">
      <alignment horizontal="center"/>
    </xf>
    <xf numFmtId="169" fontId="2" fillId="0" borderId="9" xfId="0" applyNumberFormat="1" applyFont="1" applyBorder="1"/>
    <xf numFmtId="0" fontId="2" fillId="4" borderId="9" xfId="0" applyNumberFormat="1" applyFont="1" applyFill="1" applyBorder="1" applyAlignment="1">
      <alignment horizontal="center" vertical="center"/>
    </xf>
    <xf numFmtId="0" fontId="2" fillId="4" borderId="9" xfId="0" applyNumberFormat="1" applyFont="1" applyFill="1" applyBorder="1" applyAlignment="1">
      <alignment horizontal="center" vertical="center" wrapText="1"/>
    </xf>
    <xf numFmtId="0" fontId="6" fillId="0" borderId="9" xfId="0" applyFont="1" applyFill="1" applyBorder="1" applyAlignment="1" applyProtection="1">
      <alignment horizontal="left" vertical="center"/>
    </xf>
    <xf numFmtId="0" fontId="10" fillId="0" borderId="9" xfId="0" applyFont="1" applyFill="1" applyBorder="1" applyAlignment="1" applyProtection="1">
      <alignment horizontal="left" vertical="center" wrapText="1"/>
    </xf>
    <xf numFmtId="0" fontId="3" fillId="0" borderId="9" xfId="0" applyNumberFormat="1" applyFont="1" applyBorder="1"/>
    <xf numFmtId="169" fontId="2" fillId="4" borderId="9" xfId="0" applyNumberFormat="1" applyFont="1" applyFill="1" applyBorder="1"/>
    <xf numFmtId="169" fontId="3" fillId="0" borderId="9" xfId="0" applyNumberFormat="1" applyFont="1" applyFill="1" applyBorder="1"/>
    <xf numFmtId="0" fontId="6" fillId="0" borderId="9" xfId="0" applyFont="1" applyFill="1" applyBorder="1" applyAlignment="1" applyProtection="1">
      <alignment vertical="center"/>
    </xf>
    <xf numFmtId="0" fontId="2" fillId="0" borderId="0" xfId="0" applyFont="1" applyFill="1" applyBorder="1" applyAlignment="1">
      <alignment horizontal="center" vertical="center"/>
    </xf>
    <xf numFmtId="0" fontId="3" fillId="0" borderId="0" xfId="0" applyFont="1" applyBorder="1" applyAlignment="1">
      <alignment horizontal="center" vertical="center"/>
    </xf>
    <xf numFmtId="0" fontId="1" fillId="0" borderId="0" xfId="0" applyFont="1" applyFill="1" applyAlignment="1">
      <alignment vertical="center"/>
    </xf>
    <xf numFmtId="0" fontId="1" fillId="0" borderId="0" xfId="0" applyFont="1" applyAlignment="1" applyProtection="1">
      <alignment vertical="center"/>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3" fillId="0" borderId="0" xfId="0" applyFont="1" applyBorder="1" applyAlignment="1" applyProtection="1">
      <alignment horizontal="center"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1" fillId="0" borderId="4" xfId="0" applyFont="1" applyBorder="1" applyAlignment="1" applyProtection="1">
      <alignment vertical="center"/>
    </xf>
    <xf numFmtId="0" fontId="3" fillId="0" borderId="0" xfId="0" applyNumberFormat="1" applyFont="1" applyBorder="1" applyAlignment="1" applyProtection="1">
      <alignment vertical="center"/>
    </xf>
    <xf numFmtId="0" fontId="3" fillId="0" borderId="0" xfId="0" applyFont="1" applyBorder="1" applyAlignment="1" applyProtection="1">
      <alignment vertical="center"/>
    </xf>
    <xf numFmtId="0" fontId="1" fillId="0" borderId="0" xfId="0" applyFont="1" applyBorder="1" applyAlignment="1" applyProtection="1">
      <alignment vertical="center"/>
    </xf>
    <xf numFmtId="0" fontId="1" fillId="0" borderId="5" xfId="0" applyFont="1" applyBorder="1" applyAlignment="1" applyProtection="1">
      <alignment vertical="center"/>
    </xf>
    <xf numFmtId="0" fontId="7" fillId="0" borderId="0" xfId="0" applyNumberFormat="1" applyFont="1" applyBorder="1" applyAlignment="1" applyProtection="1">
      <alignment horizontal="left" vertical="center" wrapText="1"/>
    </xf>
    <xf numFmtId="0" fontId="9" fillId="0" borderId="9" xfId="0" applyFont="1" applyBorder="1" applyAlignment="1" applyProtection="1">
      <alignment horizontal="center" vertical="center" wrapText="1"/>
    </xf>
    <xf numFmtId="9" fontId="7" fillId="0" borderId="9" xfId="13" applyFont="1" applyBorder="1" applyAlignment="1" applyProtection="1">
      <alignment vertical="center"/>
    </xf>
    <xf numFmtId="167" fontId="7" fillId="0" borderId="9" xfId="0" applyNumberFormat="1" applyFont="1" applyBorder="1" applyAlignment="1" applyProtection="1">
      <alignment vertical="center"/>
    </xf>
    <xf numFmtId="167" fontId="7" fillId="0" borderId="9" xfId="0" applyNumberFormat="1" applyFont="1" applyFill="1" applyBorder="1" applyAlignment="1" applyProtection="1">
      <alignment vertical="center"/>
    </xf>
    <xf numFmtId="172" fontId="7" fillId="0" borderId="9" xfId="13" applyNumberFormat="1" applyFont="1" applyBorder="1" applyAlignment="1" applyProtection="1">
      <alignment vertical="center"/>
    </xf>
    <xf numFmtId="0" fontId="8" fillId="0" borderId="0" xfId="0" applyFont="1" applyFill="1" applyBorder="1" applyAlignment="1" applyProtection="1">
      <alignment horizontal="center" vertical="center"/>
    </xf>
    <xf numFmtId="3" fontId="8" fillId="0" borderId="0" xfId="0" applyNumberFormat="1" applyFont="1" applyFill="1" applyBorder="1" applyAlignment="1" applyProtection="1">
      <alignment horizontal="center" vertical="center"/>
    </xf>
    <xf numFmtId="0" fontId="1" fillId="0" borderId="0" xfId="0" applyFont="1" applyFill="1" applyBorder="1" applyAlignment="1" applyProtection="1">
      <alignment vertical="center"/>
    </xf>
    <xf numFmtId="171" fontId="6" fillId="0" borderId="0" xfId="13" applyNumberFormat="1" applyFont="1" applyFill="1" applyBorder="1" applyAlignment="1" applyProtection="1">
      <alignment vertical="center"/>
    </xf>
    <xf numFmtId="167" fontId="8" fillId="0" borderId="0" xfId="0" applyNumberFormat="1" applyFont="1" applyFill="1" applyBorder="1" applyAlignment="1" applyProtection="1">
      <alignment vertical="center"/>
    </xf>
    <xf numFmtId="0" fontId="8" fillId="4" borderId="15" xfId="0" applyNumberFormat="1" applyFont="1" applyFill="1" applyBorder="1" applyAlignment="1" applyProtection="1">
      <alignment horizontal="center" vertical="center" wrapText="1"/>
    </xf>
    <xf numFmtId="3" fontId="6" fillId="0" borderId="15" xfId="0" applyNumberFormat="1" applyFont="1" applyBorder="1" applyAlignment="1" applyProtection="1">
      <alignment horizontal="right" vertical="center" wrapText="1"/>
    </xf>
    <xf numFmtId="171" fontId="6" fillId="5" borderId="15" xfId="13" applyNumberFormat="1" applyFont="1" applyFill="1" applyBorder="1" applyAlignment="1" applyProtection="1">
      <alignment vertical="center"/>
      <protection locked="0"/>
    </xf>
    <xf numFmtId="167" fontId="6" fillId="0" borderId="15" xfId="0" applyNumberFormat="1" applyFont="1" applyFill="1" applyBorder="1" applyAlignment="1" applyProtection="1">
      <alignment vertical="center"/>
    </xf>
    <xf numFmtId="3" fontId="13" fillId="4" borderId="15" xfId="0" applyNumberFormat="1" applyFont="1" applyFill="1" applyBorder="1" applyAlignment="1" applyProtection="1">
      <alignment horizontal="right" vertical="center"/>
    </xf>
    <xf numFmtId="9" fontId="6" fillId="4" borderId="15" xfId="13" applyFont="1" applyFill="1" applyBorder="1" applyAlignment="1" applyProtection="1">
      <alignment horizontal="center" vertical="center"/>
    </xf>
    <xf numFmtId="171" fontId="6" fillId="4" borderId="15" xfId="13" applyNumberFormat="1" applyFont="1" applyFill="1" applyBorder="1" applyAlignment="1" applyProtection="1">
      <alignment vertical="center"/>
    </xf>
    <xf numFmtId="171" fontId="8" fillId="4" borderId="15" xfId="13" applyNumberFormat="1" applyFont="1" applyFill="1" applyBorder="1" applyAlignment="1" applyProtection="1">
      <alignment vertical="center"/>
    </xf>
    <xf numFmtId="167" fontId="6" fillId="4" borderId="15" xfId="0" applyNumberFormat="1" applyFont="1" applyFill="1" applyBorder="1" applyAlignment="1" applyProtection="1">
      <alignment vertical="center"/>
    </xf>
    <xf numFmtId="167" fontId="8" fillId="4" borderId="15" xfId="0" applyNumberFormat="1" applyFont="1" applyFill="1" applyBorder="1" applyAlignment="1" applyProtection="1">
      <alignment vertical="center"/>
    </xf>
    <xf numFmtId="3" fontId="6" fillId="0" borderId="15" xfId="0" applyNumberFormat="1" applyFont="1" applyFill="1" applyBorder="1" applyAlignment="1" applyProtection="1">
      <alignment horizontal="right" vertical="center" wrapText="1"/>
    </xf>
    <xf numFmtId="9" fontId="20" fillId="0" borderId="0" xfId="0" applyNumberFormat="1" applyFont="1" applyAlignment="1" applyProtection="1">
      <alignment vertical="center"/>
    </xf>
    <xf numFmtId="9" fontId="21" fillId="0" borderId="0" xfId="0" applyNumberFormat="1" applyFont="1" applyAlignment="1" applyProtection="1">
      <alignment vertical="center"/>
    </xf>
    <xf numFmtId="43" fontId="1" fillId="0" borderId="0" xfId="12" applyFont="1" applyAlignment="1" applyProtection="1">
      <alignment vertical="center"/>
    </xf>
    <xf numFmtId="0" fontId="20" fillId="0" borderId="0" xfId="0" applyFont="1" applyAlignment="1" applyProtection="1">
      <alignment vertical="center"/>
    </xf>
    <xf numFmtId="9" fontId="7" fillId="0" borderId="0" xfId="0" applyNumberFormat="1" applyFont="1" applyBorder="1" applyAlignment="1" applyProtection="1">
      <alignment horizontal="center" vertical="center"/>
    </xf>
    <xf numFmtId="0" fontId="23" fillId="0" borderId="0" xfId="0" applyFont="1" applyAlignment="1" applyProtection="1">
      <alignment vertical="center"/>
    </xf>
    <xf numFmtId="0" fontId="16"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center" vertical="center" wrapText="1"/>
    </xf>
    <xf numFmtId="0" fontId="1" fillId="0" borderId="0" xfId="0" applyFont="1" applyFill="1" applyAlignment="1" applyProtection="1">
      <alignment vertical="center"/>
    </xf>
    <xf numFmtId="9" fontId="21" fillId="0" borderId="0" xfId="0" applyNumberFormat="1" applyFont="1" applyFill="1" applyAlignment="1" applyProtection="1">
      <alignment vertical="center"/>
    </xf>
    <xf numFmtId="0" fontId="16" fillId="0" borderId="0" xfId="0" applyNumberFormat="1" applyFont="1" applyBorder="1" applyAlignment="1" applyProtection="1">
      <alignment horizontal="left" vertical="center" wrapText="1"/>
    </xf>
    <xf numFmtId="0" fontId="9" fillId="0" borderId="0" xfId="0" applyFont="1" applyFill="1" applyBorder="1" applyAlignment="1" applyProtection="1">
      <alignment horizontal="center" vertical="center"/>
    </xf>
    <xf numFmtId="3" fontId="8" fillId="3" borderId="15" xfId="0" applyNumberFormat="1" applyFont="1" applyFill="1" applyBorder="1" applyAlignment="1" applyProtection="1">
      <alignment horizontal="right" vertical="center"/>
    </xf>
    <xf numFmtId="0" fontId="1" fillId="3" borderId="15" xfId="0" applyFont="1" applyFill="1" applyBorder="1" applyAlignment="1" applyProtection="1">
      <alignment vertical="center"/>
    </xf>
    <xf numFmtId="171" fontId="6" fillId="3" borderId="15" xfId="13" applyNumberFormat="1" applyFont="1" applyFill="1" applyBorder="1" applyAlignment="1" applyProtection="1">
      <alignment vertical="center"/>
    </xf>
    <xf numFmtId="167" fontId="8" fillId="3" borderId="15" xfId="0" applyNumberFormat="1" applyFont="1" applyFill="1" applyBorder="1" applyAlignment="1" applyProtection="1">
      <alignment vertical="center"/>
    </xf>
    <xf numFmtId="0" fontId="6" fillId="0" borderId="15" xfId="0" applyFont="1" applyFill="1" applyBorder="1" applyAlignment="1" applyProtection="1">
      <alignment vertical="center"/>
    </xf>
    <xf numFmtId="0" fontId="6" fillId="0" borderId="15" xfId="0" applyFont="1" applyFill="1" applyBorder="1" applyAlignment="1" applyProtection="1">
      <alignment horizontal="left" vertical="center"/>
    </xf>
    <xf numFmtId="0" fontId="10" fillId="0" borderId="15" xfId="0" applyFont="1" applyFill="1" applyBorder="1" applyAlignment="1" applyProtection="1">
      <alignment horizontal="left" vertical="center" wrapText="1"/>
    </xf>
    <xf numFmtId="0" fontId="6" fillId="0" borderId="15" xfId="0" applyFont="1" applyBorder="1" applyAlignment="1" applyProtection="1">
      <alignment horizontal="left" vertical="center" wrapText="1"/>
    </xf>
    <xf numFmtId="0" fontId="6" fillId="0" borderId="15" xfId="0" applyFont="1" applyFill="1" applyBorder="1" applyAlignment="1" applyProtection="1">
      <alignment horizontal="left" vertical="center" wrapText="1"/>
    </xf>
    <xf numFmtId="0" fontId="2" fillId="4" borderId="9" xfId="0" applyNumberFormat="1" applyFont="1" applyFill="1" applyBorder="1" applyAlignment="1">
      <alignment horizontal="center" vertical="center" wrapText="1"/>
    </xf>
    <xf numFmtId="173" fontId="16" fillId="0" borderId="0" xfId="12" applyNumberFormat="1" applyFont="1" applyFill="1" applyBorder="1" applyAlignment="1" applyProtection="1">
      <alignment horizontal="left" vertical="center" wrapText="1"/>
    </xf>
    <xf numFmtId="0" fontId="3" fillId="0" borderId="9" xfId="0" applyFont="1" applyFill="1" applyBorder="1" applyAlignment="1">
      <alignment horizontal="center" vertical="center" wrapText="1"/>
    </xf>
    <xf numFmtId="0" fontId="3" fillId="0" borderId="9" xfId="0" applyFont="1" applyFill="1" applyBorder="1" applyAlignment="1">
      <alignment vertical="center" wrapText="1"/>
    </xf>
    <xf numFmtId="0" fontId="6" fillId="0" borderId="9" xfId="0" applyFont="1" applyFill="1" applyBorder="1" applyAlignment="1" applyProtection="1">
      <alignment horizontal="center" vertical="center" wrapText="1"/>
    </xf>
    <xf numFmtId="0" fontId="6" fillId="0" borderId="9" xfId="0" applyFont="1" applyFill="1" applyBorder="1" applyAlignment="1" applyProtection="1">
      <alignment vertical="center" wrapText="1"/>
    </xf>
    <xf numFmtId="0" fontId="1" fillId="0" borderId="9" xfId="0" applyFont="1" applyBorder="1" applyAlignment="1">
      <alignment vertical="center"/>
    </xf>
    <xf numFmtId="0" fontId="6" fillId="0" borderId="15" xfId="0" applyFont="1" applyBorder="1" applyAlignment="1" applyProtection="1">
      <alignment horizontal="center" vertical="center" wrapText="1"/>
    </xf>
    <xf numFmtId="0" fontId="2" fillId="4" borderId="9" xfId="0" applyFont="1" applyFill="1" applyBorder="1" applyAlignment="1">
      <alignment horizontal="center" vertical="center"/>
    </xf>
    <xf numFmtId="0" fontId="3" fillId="0" borderId="9" xfId="0" applyFont="1" applyBorder="1" applyAlignment="1">
      <alignment horizontal="center" vertical="center" wrapText="1"/>
    </xf>
    <xf numFmtId="0" fontId="8" fillId="4" borderId="26" xfId="0" applyFont="1" applyFill="1" applyBorder="1" applyAlignment="1" applyProtection="1">
      <alignment horizontal="center" vertical="center" textRotation="90" wrapText="1"/>
    </xf>
    <xf numFmtId="0" fontId="8" fillId="4" borderId="15" xfId="0" applyNumberFormat="1"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7" fillId="0" borderId="16" xfId="0" applyFont="1" applyBorder="1" applyAlignment="1" applyProtection="1">
      <alignment horizontal="left" vertical="center" wrapText="1"/>
    </xf>
    <xf numFmtId="0" fontId="7" fillId="0" borderId="20" xfId="0" applyFont="1" applyBorder="1" applyAlignment="1" applyProtection="1">
      <alignment horizontal="left" vertical="center" wrapText="1"/>
    </xf>
    <xf numFmtId="0" fontId="7" fillId="0" borderId="21" xfId="0" applyFont="1" applyBorder="1" applyAlignment="1" applyProtection="1">
      <alignment horizontal="left" vertical="center" wrapText="1"/>
    </xf>
    <xf numFmtId="0" fontId="13" fillId="4" borderId="15" xfId="0" applyFont="1" applyFill="1" applyBorder="1" applyAlignment="1" applyProtection="1">
      <alignment horizontal="left" vertical="center"/>
    </xf>
    <xf numFmtId="0" fontId="8" fillId="3" borderId="15" xfId="0" applyFont="1" applyFill="1" applyBorder="1" applyAlignment="1" applyProtection="1">
      <alignment horizontal="left" vertical="center"/>
    </xf>
    <xf numFmtId="0" fontId="8" fillId="0" borderId="16" xfId="0" applyFont="1" applyFill="1" applyBorder="1" applyAlignment="1" applyProtection="1">
      <alignment horizontal="left" vertical="center"/>
    </xf>
    <xf numFmtId="0" fontId="8" fillId="0" borderId="20" xfId="0" applyFont="1" applyFill="1" applyBorder="1" applyAlignment="1" applyProtection="1">
      <alignment horizontal="left" vertical="center"/>
    </xf>
    <xf numFmtId="0" fontId="8" fillId="0" borderId="21" xfId="0" applyFont="1" applyFill="1" applyBorder="1" applyAlignment="1" applyProtection="1">
      <alignment horizontal="left" vertical="center"/>
    </xf>
    <xf numFmtId="0" fontId="6" fillId="0" borderId="15" xfId="0" applyFont="1" applyBorder="1" applyAlignment="1" applyProtection="1">
      <alignment horizontal="center" vertical="center"/>
    </xf>
    <xf numFmtId="0" fontId="6" fillId="0" borderId="15" xfId="0" applyFont="1" applyBorder="1" applyAlignment="1" applyProtection="1">
      <alignment horizontal="left" vertical="center" wrapText="1"/>
    </xf>
    <xf numFmtId="0" fontId="6" fillId="0" borderId="15" xfId="0" applyFont="1" applyFill="1" applyBorder="1" applyAlignment="1" applyProtection="1">
      <alignment horizontal="left" vertical="center" wrapText="1"/>
    </xf>
    <xf numFmtId="0" fontId="8" fillId="4" borderId="15" xfId="0" applyNumberFormat="1" applyFont="1" applyFill="1" applyBorder="1" applyAlignment="1" applyProtection="1">
      <alignment horizontal="center" vertical="center" wrapText="1"/>
    </xf>
    <xf numFmtId="0" fontId="9" fillId="0" borderId="9" xfId="0" applyFont="1" applyBorder="1" applyAlignment="1" applyProtection="1">
      <alignment horizontal="center" vertical="center"/>
    </xf>
    <xf numFmtId="0" fontId="1" fillId="0" borderId="15" xfId="0" applyFont="1" applyBorder="1" applyAlignment="1" applyProtection="1">
      <alignment horizontal="center" vertical="center"/>
    </xf>
    <xf numFmtId="0" fontId="12" fillId="6" borderId="15" xfId="0" applyFont="1" applyFill="1" applyBorder="1" applyAlignment="1" applyProtection="1">
      <alignment horizontal="center" vertical="center" wrapText="1"/>
    </xf>
    <xf numFmtId="0" fontId="16" fillId="0" borderId="15" xfId="0" applyNumberFormat="1" applyFont="1" applyFill="1" applyBorder="1" applyAlignment="1" applyProtection="1">
      <alignment horizontal="left" vertical="center" wrapText="1"/>
    </xf>
    <xf numFmtId="0" fontId="2" fillId="6" borderId="15" xfId="0" applyFont="1" applyFill="1" applyBorder="1" applyAlignment="1" applyProtection="1">
      <alignment horizontal="center" vertical="center"/>
    </xf>
    <xf numFmtId="0" fontId="7" fillId="4" borderId="9" xfId="0" applyFont="1" applyFill="1" applyBorder="1" applyAlignment="1" applyProtection="1">
      <alignment horizontal="center" vertical="center" wrapText="1"/>
    </xf>
    <xf numFmtId="0" fontId="18" fillId="7" borderId="15" xfId="0" applyNumberFormat="1" applyFont="1" applyFill="1" applyBorder="1" applyAlignment="1" applyProtection="1">
      <alignment horizontal="left" vertical="center" wrapText="1"/>
    </xf>
    <xf numFmtId="0" fontId="9" fillId="7" borderId="15" xfId="0" applyFont="1" applyFill="1" applyBorder="1" applyAlignment="1" applyProtection="1">
      <alignment horizontal="center" vertical="center"/>
    </xf>
    <xf numFmtId="0" fontId="1" fillId="5" borderId="15" xfId="0" applyFont="1" applyFill="1" applyBorder="1" applyAlignment="1" applyProtection="1">
      <alignment horizontal="center" vertical="center"/>
      <protection locked="0"/>
    </xf>
    <xf numFmtId="0" fontId="17" fillId="6" borderId="15" xfId="0" applyNumberFormat="1" applyFont="1" applyFill="1" applyBorder="1" applyAlignment="1" applyProtection="1">
      <alignment horizontal="center" vertical="center" wrapText="1"/>
    </xf>
    <xf numFmtId="0" fontId="2" fillId="4" borderId="15" xfId="0" applyFont="1" applyFill="1" applyBorder="1" applyAlignment="1" applyProtection="1">
      <alignment horizontal="center" vertical="center"/>
    </xf>
    <xf numFmtId="0" fontId="7" fillId="0" borderId="15" xfId="0" applyNumberFormat="1" applyFont="1" applyBorder="1" applyAlignment="1" applyProtection="1">
      <alignment horizontal="left" vertical="center" wrapText="1"/>
    </xf>
    <xf numFmtId="0" fontId="1" fillId="5" borderId="16" xfId="0" applyFont="1" applyFill="1" applyBorder="1" applyAlignment="1" applyProtection="1">
      <alignment horizontal="center" vertical="center"/>
      <protection locked="0"/>
    </xf>
    <xf numFmtId="0" fontId="1" fillId="5" borderId="20" xfId="0" applyFont="1" applyFill="1" applyBorder="1" applyAlignment="1" applyProtection="1">
      <alignment horizontal="center" vertical="center"/>
      <protection locked="0"/>
    </xf>
    <xf numFmtId="0" fontId="1" fillId="5" borderId="21" xfId="0" applyFont="1" applyFill="1" applyBorder="1" applyAlignment="1" applyProtection="1">
      <alignment horizontal="center" vertical="center"/>
      <protection locked="0"/>
    </xf>
    <xf numFmtId="0" fontId="6" fillId="5" borderId="15" xfId="0" applyFont="1" applyFill="1" applyBorder="1" applyAlignment="1" applyProtection="1">
      <alignment horizontal="center" vertical="center"/>
      <protection locked="0"/>
    </xf>
    <xf numFmtId="14" fontId="1" fillId="5" borderId="15" xfId="0" applyNumberFormat="1" applyFont="1" applyFill="1" applyBorder="1" applyAlignment="1" applyProtection="1">
      <alignment horizontal="center" vertical="center"/>
      <protection locked="0"/>
    </xf>
    <xf numFmtId="3" fontId="1" fillId="5" borderId="16" xfId="0" applyNumberFormat="1" applyFont="1" applyFill="1" applyBorder="1" applyAlignment="1" applyProtection="1">
      <alignment horizontal="center" vertical="center"/>
      <protection locked="0"/>
    </xf>
    <xf numFmtId="3" fontId="1" fillId="5" borderId="20" xfId="0" applyNumberFormat="1" applyFont="1" applyFill="1" applyBorder="1" applyAlignment="1" applyProtection="1">
      <alignment horizontal="center" vertical="center"/>
      <protection locked="0"/>
    </xf>
    <xf numFmtId="3" fontId="1" fillId="5" borderId="21" xfId="0" applyNumberFormat="1" applyFont="1" applyFill="1" applyBorder="1" applyAlignment="1" applyProtection="1">
      <alignment horizontal="center" vertical="center"/>
      <protection locked="0"/>
    </xf>
    <xf numFmtId="0" fontId="18" fillId="7" borderId="18" xfId="0" applyNumberFormat="1" applyFont="1" applyFill="1" applyBorder="1" applyAlignment="1" applyProtection="1">
      <alignment horizontal="left" vertical="center" wrapText="1"/>
    </xf>
    <xf numFmtId="0" fontId="18" fillId="7" borderId="19" xfId="0" applyNumberFormat="1" applyFont="1" applyFill="1" applyBorder="1" applyAlignment="1" applyProtection="1">
      <alignment horizontal="left" vertical="center" wrapText="1"/>
    </xf>
    <xf numFmtId="0" fontId="3" fillId="5" borderId="15" xfId="0" applyFont="1" applyFill="1" applyBorder="1" applyAlignment="1" applyProtection="1">
      <alignment horizontal="center" vertical="center"/>
      <protection locked="0"/>
    </xf>
    <xf numFmtId="0" fontId="18" fillId="7" borderId="15" xfId="0" applyNumberFormat="1" applyFont="1" applyFill="1" applyBorder="1" applyAlignment="1" applyProtection="1">
      <alignment horizontal="left" vertical="center"/>
    </xf>
    <xf numFmtId="0" fontId="1" fillId="0" borderId="1"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3" xfId="0" applyFont="1" applyBorder="1" applyAlignment="1" applyProtection="1">
      <alignment horizontal="center" vertical="center"/>
    </xf>
    <xf numFmtId="0" fontId="1" fillId="0" borderId="4" xfId="0" applyFont="1" applyBorder="1" applyAlignment="1" applyProtection="1">
      <alignment horizontal="center" vertical="center"/>
    </xf>
    <xf numFmtId="0" fontId="1" fillId="0" borderId="0"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6" xfId="0" applyFont="1" applyBorder="1" applyAlignment="1" applyProtection="1">
      <alignment horizontal="center" vertical="center"/>
    </xf>
    <xf numFmtId="0" fontId="1" fillId="0" borderId="7" xfId="0" applyFont="1" applyBorder="1" applyAlignment="1" applyProtection="1">
      <alignment horizontal="center" vertical="center"/>
    </xf>
    <xf numFmtId="0" fontId="1" fillId="0" borderId="8" xfId="0" applyFont="1" applyBorder="1" applyAlignment="1" applyProtection="1">
      <alignment horizontal="center" vertical="center"/>
    </xf>
    <xf numFmtId="0" fontId="18" fillId="7" borderId="17" xfId="0" applyNumberFormat="1" applyFont="1" applyFill="1" applyBorder="1" applyAlignment="1" applyProtection="1">
      <alignment horizontal="left" vertical="center" wrapText="1"/>
    </xf>
    <xf numFmtId="0" fontId="9" fillId="7" borderId="16" xfId="0" applyFont="1" applyFill="1" applyBorder="1" applyAlignment="1" applyProtection="1">
      <alignment horizontal="center" vertical="center"/>
    </xf>
    <xf numFmtId="0" fontId="9" fillId="7" borderId="20" xfId="0" applyFont="1" applyFill="1" applyBorder="1" applyAlignment="1" applyProtection="1">
      <alignment horizontal="center" vertical="center"/>
    </xf>
    <xf numFmtId="0" fontId="9" fillId="7" borderId="21" xfId="0" applyFont="1" applyFill="1" applyBorder="1" applyAlignment="1" applyProtection="1">
      <alignment horizontal="center" vertical="center"/>
    </xf>
    <xf numFmtId="0" fontId="16" fillId="0" borderId="22" xfId="0" applyNumberFormat="1" applyFont="1" applyFill="1" applyBorder="1" applyAlignment="1" applyProtection="1">
      <alignment horizontal="left" vertical="center" wrapText="1"/>
    </xf>
    <xf numFmtId="0" fontId="16" fillId="0" borderId="24" xfId="0" applyNumberFormat="1" applyFont="1" applyFill="1" applyBorder="1" applyAlignment="1" applyProtection="1">
      <alignment horizontal="left" vertical="center" wrapText="1"/>
    </xf>
    <xf numFmtId="0" fontId="16" fillId="0" borderId="23" xfId="0" applyNumberFormat="1" applyFont="1" applyFill="1" applyBorder="1" applyAlignment="1" applyProtection="1">
      <alignment horizontal="left" vertical="center" wrapText="1"/>
    </xf>
    <xf numFmtId="0" fontId="16" fillId="0" borderId="18" xfId="0" applyNumberFormat="1" applyFont="1" applyFill="1" applyBorder="1" applyAlignment="1" applyProtection="1">
      <alignment horizontal="left" vertical="center" wrapText="1"/>
    </xf>
    <xf numFmtId="0" fontId="16" fillId="0" borderId="25" xfId="0" applyNumberFormat="1" applyFont="1" applyFill="1" applyBorder="1" applyAlignment="1" applyProtection="1">
      <alignment horizontal="left" vertical="center" wrapText="1"/>
    </xf>
    <xf numFmtId="0" fontId="16" fillId="0" borderId="19" xfId="0" applyNumberFormat="1" applyFont="1" applyFill="1" applyBorder="1" applyAlignment="1" applyProtection="1">
      <alignment horizontal="left" vertical="center" wrapText="1"/>
    </xf>
    <xf numFmtId="0" fontId="8" fillId="0" borderId="15" xfId="0" applyFont="1" applyFill="1" applyBorder="1" applyAlignment="1" applyProtection="1">
      <alignment horizontal="left" vertical="center"/>
    </xf>
    <xf numFmtId="0" fontId="7" fillId="0" borderId="15" xfId="0" applyFont="1" applyBorder="1" applyAlignment="1" applyProtection="1">
      <alignment horizontal="left" vertical="center" wrapText="1"/>
    </xf>
    <xf numFmtId="0" fontId="17" fillId="6" borderId="26" xfId="0" applyNumberFormat="1" applyFont="1" applyFill="1" applyBorder="1" applyAlignment="1" applyProtection="1">
      <alignment horizontal="center" vertical="center" wrapText="1"/>
    </xf>
    <xf numFmtId="0" fontId="18" fillId="7" borderId="21" xfId="0" applyNumberFormat="1" applyFont="1" applyFill="1" applyBorder="1" applyAlignment="1" applyProtection="1">
      <alignment horizontal="left" vertical="center" wrapText="1"/>
    </xf>
    <xf numFmtId="0" fontId="18" fillId="7" borderId="15" xfId="0" applyNumberFormat="1" applyFont="1" applyFill="1" applyBorder="1" applyAlignment="1" applyProtection="1">
      <alignment horizontal="center" vertical="center" wrapText="1"/>
    </xf>
    <xf numFmtId="0" fontId="2" fillId="4" borderId="9" xfId="0" applyFont="1" applyFill="1" applyBorder="1" applyAlignment="1">
      <alignment horizontal="center" vertical="center"/>
    </xf>
    <xf numFmtId="0" fontId="3" fillId="0" borderId="9" xfId="0" applyFont="1" applyBorder="1" applyAlignment="1">
      <alignment horizontal="center" vertical="center"/>
    </xf>
    <xf numFmtId="0" fontId="8" fillId="4" borderId="26" xfId="0" applyFont="1" applyFill="1" applyBorder="1" applyAlignment="1" applyProtection="1">
      <alignment horizontal="center" vertical="center" textRotation="90"/>
    </xf>
    <xf numFmtId="0" fontId="8" fillId="4" borderId="28" xfId="0" applyFont="1" applyFill="1" applyBorder="1" applyAlignment="1" applyProtection="1">
      <alignment horizontal="center" vertical="center" textRotation="90"/>
    </xf>
    <xf numFmtId="0" fontId="8" fillId="4" borderId="17" xfId="0" applyFont="1" applyFill="1" applyBorder="1" applyAlignment="1" applyProtection="1">
      <alignment horizontal="center" vertical="center" textRotation="90"/>
    </xf>
    <xf numFmtId="0" fontId="2" fillId="4" borderId="9" xfId="0" applyNumberFormat="1" applyFont="1" applyFill="1" applyBorder="1" applyAlignment="1">
      <alignment horizontal="center" vertical="center" wrapText="1"/>
    </xf>
    <xf numFmtId="0" fontId="2" fillId="4" borderId="13" xfId="0" applyFont="1" applyFill="1" applyBorder="1" applyAlignment="1">
      <alignment horizontal="center" vertical="center" textRotation="90"/>
    </xf>
    <xf numFmtId="0" fontId="2" fillId="4" borderId="27" xfId="0" applyFont="1" applyFill="1" applyBorder="1" applyAlignment="1">
      <alignment horizontal="center" vertical="center" textRotation="90"/>
    </xf>
    <xf numFmtId="0" fontId="2" fillId="4" borderId="14" xfId="0" applyFont="1" applyFill="1" applyBorder="1" applyAlignment="1">
      <alignment horizontal="center" vertical="center" textRotation="90"/>
    </xf>
    <xf numFmtId="0" fontId="6" fillId="0" borderId="9" xfId="0" applyFont="1" applyFill="1" applyBorder="1" applyAlignment="1" applyProtection="1">
      <alignment horizontal="center" vertical="center" wrapText="1"/>
    </xf>
    <xf numFmtId="0" fontId="25" fillId="0" borderId="9" xfId="0" applyFont="1" applyBorder="1" applyAlignment="1">
      <alignment horizontal="center" vertical="center" wrapText="1"/>
    </xf>
    <xf numFmtId="0" fontId="25" fillId="0" borderId="9" xfId="0" applyFont="1" applyBorder="1" applyAlignment="1">
      <alignment horizontal="center" vertical="center"/>
    </xf>
    <xf numFmtId="0" fontId="2" fillId="0" borderId="1"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0"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8" fillId="0" borderId="10"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2" fillId="4" borderId="10" xfId="0" applyFont="1" applyFill="1" applyBorder="1" applyAlignment="1">
      <alignment horizontal="center"/>
    </xf>
    <xf numFmtId="0" fontId="2" fillId="4" borderId="12" xfId="0" applyFont="1" applyFill="1" applyBorder="1" applyAlignment="1">
      <alignment horizontal="center"/>
    </xf>
    <xf numFmtId="0" fontId="2" fillId="4" borderId="11" xfId="0" applyFont="1" applyFill="1" applyBorder="1" applyAlignment="1">
      <alignment horizontal="center"/>
    </xf>
    <xf numFmtId="0" fontId="6" fillId="5" borderId="10" xfId="0" applyFont="1" applyFill="1" applyBorder="1" applyAlignment="1" applyProtection="1">
      <alignment horizontal="center" vertical="center"/>
      <protection locked="0" hidden="1"/>
    </xf>
    <xf numFmtId="0" fontId="6" fillId="5" borderId="11" xfId="0" applyFont="1" applyFill="1" applyBorder="1" applyAlignment="1" applyProtection="1">
      <alignment horizontal="center" vertical="center"/>
      <protection locked="0" hidden="1"/>
    </xf>
    <xf numFmtId="0" fontId="1" fillId="5" borderId="9" xfId="0" applyFont="1" applyFill="1" applyBorder="1" applyAlignment="1" applyProtection="1">
      <alignment horizontal="center" vertical="center"/>
      <protection locked="0" hidden="1"/>
    </xf>
    <xf numFmtId="175" fontId="16" fillId="0" borderId="16" xfId="12" applyNumberFormat="1" applyFont="1" applyFill="1" applyBorder="1" applyAlignment="1" applyProtection="1">
      <alignment horizontal="left" vertical="center" wrapText="1"/>
    </xf>
    <xf numFmtId="175" fontId="16" fillId="0" borderId="20" xfId="12" applyNumberFormat="1" applyFont="1" applyFill="1" applyBorder="1" applyAlignment="1" applyProtection="1">
      <alignment horizontal="left" vertical="center" wrapText="1"/>
    </xf>
    <xf numFmtId="175" fontId="16" fillId="0" borderId="21" xfId="12" applyNumberFormat="1" applyFont="1" applyFill="1" applyBorder="1" applyAlignment="1" applyProtection="1">
      <alignment horizontal="left" vertical="center" wrapText="1"/>
    </xf>
    <xf numFmtId="176" fontId="16" fillId="0" borderId="16" xfId="12" applyNumberFormat="1" applyFont="1" applyFill="1" applyBorder="1" applyAlignment="1" applyProtection="1">
      <alignment horizontal="left" vertical="center" wrapText="1"/>
    </xf>
    <xf numFmtId="176" fontId="16" fillId="0" borderId="20" xfId="12" applyNumberFormat="1" applyFont="1" applyFill="1" applyBorder="1" applyAlignment="1" applyProtection="1">
      <alignment horizontal="left" vertical="center" wrapText="1"/>
    </xf>
    <xf numFmtId="176" fontId="16" fillId="0" borderId="21" xfId="12" applyNumberFormat="1" applyFont="1" applyFill="1" applyBorder="1" applyAlignment="1" applyProtection="1">
      <alignment horizontal="left" vertical="center" wrapText="1"/>
    </xf>
    <xf numFmtId="173" fontId="16" fillId="0" borderId="16" xfId="12" applyNumberFormat="1" applyFont="1" applyFill="1" applyBorder="1" applyAlignment="1" applyProtection="1">
      <alignment horizontal="left" vertical="center" wrapText="1"/>
    </xf>
    <xf numFmtId="173" fontId="16" fillId="0" borderId="20" xfId="12" applyNumberFormat="1" applyFont="1" applyFill="1" applyBorder="1" applyAlignment="1" applyProtection="1">
      <alignment horizontal="left" vertical="center" wrapText="1"/>
    </xf>
    <xf numFmtId="173" fontId="16" fillId="0" borderId="21" xfId="12" applyNumberFormat="1" applyFont="1" applyFill="1" applyBorder="1" applyAlignment="1" applyProtection="1">
      <alignment horizontal="left" vertical="center" wrapText="1"/>
    </xf>
    <xf numFmtId="177" fontId="16" fillId="0" borderId="16" xfId="12" applyNumberFormat="1" applyFont="1" applyFill="1" applyBorder="1" applyAlignment="1" applyProtection="1">
      <alignment horizontal="left" vertical="center" wrapText="1"/>
    </xf>
    <xf numFmtId="177" fontId="16" fillId="0" borderId="21" xfId="12" applyNumberFormat="1" applyFont="1" applyFill="1" applyBorder="1" applyAlignment="1" applyProtection="1">
      <alignment horizontal="left" vertical="center" wrapText="1"/>
    </xf>
    <xf numFmtId="0" fontId="1" fillId="0" borderId="9" xfId="0" applyFont="1" applyBorder="1" applyAlignment="1" applyProtection="1">
      <alignment vertical="center"/>
    </xf>
    <xf numFmtId="0" fontId="18" fillId="7" borderId="22" xfId="0" applyNumberFormat="1" applyFont="1" applyFill="1" applyBorder="1" applyAlignment="1" applyProtection="1">
      <alignment horizontal="left" vertical="center" wrapText="1"/>
    </xf>
    <xf numFmtId="0" fontId="18" fillId="7" borderId="24" xfId="0" applyNumberFormat="1" applyFont="1" applyFill="1" applyBorder="1" applyAlignment="1" applyProtection="1">
      <alignment horizontal="left" vertical="center" wrapText="1"/>
    </xf>
    <xf numFmtId="0" fontId="18" fillId="7" borderId="23" xfId="0" applyNumberFormat="1" applyFont="1" applyFill="1" applyBorder="1" applyAlignment="1" applyProtection="1">
      <alignment horizontal="left" vertical="center" wrapText="1"/>
    </xf>
    <xf numFmtId="0" fontId="18" fillId="7" borderId="25" xfId="0" applyNumberFormat="1" applyFont="1" applyFill="1" applyBorder="1" applyAlignment="1" applyProtection="1">
      <alignment horizontal="left" vertical="center" wrapText="1"/>
    </xf>
    <xf numFmtId="179" fontId="16" fillId="0" borderId="15" xfId="12" applyNumberFormat="1" applyFont="1" applyFill="1" applyBorder="1" applyAlignment="1" applyProtection="1">
      <alignment horizontal="left" vertical="center" wrapText="1"/>
    </xf>
    <xf numFmtId="0" fontId="18" fillId="7" borderId="16" xfId="0" applyNumberFormat="1" applyFont="1" applyFill="1" applyBorder="1" applyAlignment="1" applyProtection="1">
      <alignment horizontal="left" vertical="center" wrapText="1"/>
    </xf>
    <xf numFmtId="0" fontId="18" fillId="7" borderId="20" xfId="0" applyNumberFormat="1" applyFont="1" applyFill="1" applyBorder="1" applyAlignment="1" applyProtection="1">
      <alignment horizontal="left" vertical="center" wrapText="1"/>
    </xf>
    <xf numFmtId="174" fontId="16" fillId="0" borderId="22" xfId="0" applyNumberFormat="1" applyFont="1" applyFill="1" applyBorder="1" applyAlignment="1" applyProtection="1">
      <alignment horizontal="left" vertical="center" wrapText="1"/>
    </xf>
    <xf numFmtId="174" fontId="16" fillId="0" borderId="23" xfId="0" applyNumberFormat="1" applyFont="1" applyFill="1" applyBorder="1" applyAlignment="1" applyProtection="1">
      <alignment horizontal="left" vertical="center" wrapText="1"/>
    </xf>
    <xf numFmtId="174" fontId="16" fillId="0" borderId="16" xfId="0" applyNumberFormat="1" applyFont="1" applyFill="1" applyBorder="1" applyAlignment="1" applyProtection="1">
      <alignment horizontal="left" vertical="center" wrapText="1"/>
    </xf>
    <xf numFmtId="174" fontId="16" fillId="0" borderId="21" xfId="0" applyNumberFormat="1" applyFont="1" applyFill="1" applyBorder="1" applyAlignment="1" applyProtection="1">
      <alignment horizontal="left" vertical="center" wrapText="1"/>
    </xf>
    <xf numFmtId="173" fontId="16" fillId="0" borderId="15" xfId="12" applyNumberFormat="1" applyFont="1" applyFill="1" applyBorder="1" applyAlignment="1" applyProtection="1">
      <alignment horizontal="left" vertical="center" wrapText="1"/>
    </xf>
    <xf numFmtId="0" fontId="26" fillId="8" borderId="9" xfId="0" applyFont="1" applyFill="1" applyBorder="1" applyAlignment="1">
      <alignment horizontal="center" vertical="center" wrapText="1"/>
    </xf>
    <xf numFmtId="0" fontId="0" fillId="0" borderId="9" xfId="0" applyBorder="1" applyAlignment="1">
      <alignment horizontal="center" vertical="center"/>
    </xf>
    <xf numFmtId="0" fontId="6" fillId="0" borderId="9" xfId="0" applyFont="1" applyBorder="1" applyAlignment="1" applyProtection="1">
      <alignment horizontal="center" vertical="center" wrapText="1"/>
    </xf>
    <xf numFmtId="0" fontId="0" fillId="0" borderId="9" xfId="0" applyBorder="1" applyAlignment="1">
      <alignment horizontal="center" vertical="center"/>
    </xf>
    <xf numFmtId="3" fontId="0" fillId="0" borderId="9" xfId="0" applyNumberFormat="1" applyBorder="1" applyAlignment="1">
      <alignment horizontal="center" vertical="center"/>
    </xf>
    <xf numFmtId="3" fontId="26" fillId="8" borderId="9" xfId="0" applyNumberFormat="1" applyFont="1" applyFill="1" applyBorder="1" applyAlignment="1">
      <alignment horizontal="center" vertical="center" wrapText="1"/>
    </xf>
    <xf numFmtId="3" fontId="1" fillId="0" borderId="9" xfId="0" applyNumberFormat="1" applyFont="1" applyBorder="1" applyAlignment="1" applyProtection="1">
      <alignment vertical="center"/>
    </xf>
    <xf numFmtId="174" fontId="16" fillId="0" borderId="18" xfId="0" applyNumberFormat="1" applyFont="1" applyFill="1" applyBorder="1" applyAlignment="1" applyProtection="1">
      <alignment horizontal="left" vertical="center" wrapText="1"/>
    </xf>
    <xf numFmtId="174" fontId="16" fillId="0" borderId="19" xfId="0" applyNumberFormat="1" applyFont="1" applyFill="1" applyBorder="1" applyAlignment="1" applyProtection="1">
      <alignment horizontal="left" vertical="center" wrapText="1"/>
    </xf>
    <xf numFmtId="3" fontId="13" fillId="4" borderId="9" xfId="0" applyNumberFormat="1" applyFont="1" applyFill="1" applyBorder="1" applyAlignment="1" applyProtection="1">
      <alignment horizontal="right" vertical="center"/>
    </xf>
    <xf numFmtId="3" fontId="8" fillId="3" borderId="9" xfId="0" applyNumberFormat="1" applyFont="1" applyFill="1" applyBorder="1" applyAlignment="1" applyProtection="1">
      <alignment horizontal="right" vertical="center"/>
    </xf>
    <xf numFmtId="0" fontId="16" fillId="0" borderId="15" xfId="0" applyNumberFormat="1" applyFont="1" applyBorder="1" applyAlignment="1" applyProtection="1">
      <alignment horizontal="left" vertical="center" wrapText="1"/>
    </xf>
    <xf numFmtId="178" fontId="16" fillId="0" borderId="17" xfId="12" applyNumberFormat="1" applyFont="1" applyFill="1" applyBorder="1" applyAlignment="1" applyProtection="1">
      <alignment horizontal="left" vertical="center" wrapText="1"/>
    </xf>
    <xf numFmtId="173" fontId="16" fillId="0" borderId="17" xfId="12" applyNumberFormat="1" applyFont="1" applyFill="1" applyBorder="1" applyAlignment="1" applyProtection="1">
      <alignment horizontal="left" vertical="center" wrapText="1"/>
    </xf>
    <xf numFmtId="0" fontId="20" fillId="0" borderId="0" xfId="0" applyFont="1" applyBorder="1" applyAlignment="1" applyProtection="1">
      <alignment vertical="center"/>
    </xf>
    <xf numFmtId="0" fontId="5" fillId="0" borderId="0" xfId="0" applyNumberFormat="1" applyFont="1" applyBorder="1" applyAlignment="1" applyProtection="1">
      <alignment vertical="center"/>
    </xf>
    <xf numFmtId="0" fontId="5" fillId="0" borderId="0" xfId="0" applyFont="1" applyBorder="1" applyAlignment="1" applyProtection="1">
      <alignment vertical="center"/>
    </xf>
    <xf numFmtId="9" fontId="7" fillId="0" borderId="15" xfId="0" applyNumberFormat="1" applyFont="1" applyBorder="1" applyAlignment="1" applyProtection="1">
      <alignment horizontal="center" vertical="center"/>
      <protection locked="0"/>
    </xf>
    <xf numFmtId="9" fontId="7" fillId="0" borderId="15" xfId="0" applyNumberFormat="1" applyFont="1" applyBorder="1" applyAlignment="1" applyProtection="1">
      <alignment horizontal="center" vertical="center"/>
      <protection locked="0"/>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5</xdr:col>
      <xdr:colOff>266700</xdr:colOff>
      <xdr:row>1</xdr:row>
      <xdr:rowOff>41278</xdr:rowOff>
    </xdr:from>
    <xdr:to>
      <xdr:col>8</xdr:col>
      <xdr:colOff>419100</xdr:colOff>
      <xdr:row>7</xdr:row>
      <xdr:rowOff>85725</xdr:rowOff>
    </xdr:to>
    <xdr:sp macro="" textlink="">
      <xdr:nvSpPr>
        <xdr:cNvPr id="2" name="1 CuadroTexto"/>
        <xdr:cNvSpPr txBox="1"/>
      </xdr:nvSpPr>
      <xdr:spPr>
        <a:xfrm>
          <a:off x="3019425" y="136528"/>
          <a:ext cx="3067050" cy="7778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50" b="1"/>
            <a:t>República de Colombia</a:t>
          </a:r>
        </a:p>
        <a:p>
          <a:pPr algn="ctr"/>
          <a:r>
            <a:rPr lang="es-ES" sz="1050" b="1"/>
            <a:t>Instituto Colombiano de Bienestar Familiar</a:t>
          </a:r>
        </a:p>
        <a:p>
          <a:pPr algn="ctr"/>
          <a:r>
            <a:rPr lang="es-ES" sz="1050" b="1"/>
            <a:t>Cecilia de la Fuente de Lleras </a:t>
          </a:r>
        </a:p>
        <a:p>
          <a:pPr algn="ctr"/>
          <a:r>
            <a:rPr lang="es-ES" sz="1050" b="1">
              <a:solidFill>
                <a:schemeClr val="dk1"/>
              </a:solidFill>
              <a:latin typeface="+mn-lt"/>
              <a:ea typeface="+mn-ea"/>
              <a:cs typeface="+mn-cs"/>
            </a:rPr>
            <a:t>Dirección de</a:t>
          </a:r>
          <a:r>
            <a:rPr lang="es-ES" sz="1050" b="1" baseline="0">
              <a:solidFill>
                <a:schemeClr val="dk1"/>
              </a:solidFill>
              <a:latin typeface="+mn-lt"/>
              <a:ea typeface="+mn-ea"/>
              <a:cs typeface="+mn-cs"/>
            </a:rPr>
            <a:t> Abastecimiento</a:t>
          </a:r>
          <a:endParaRPr lang="es-ES" sz="1050" b="1">
            <a:solidFill>
              <a:schemeClr val="dk1"/>
            </a:solidFill>
            <a:latin typeface="+mn-lt"/>
            <a:ea typeface="+mn-ea"/>
            <a:cs typeface="+mn-cs"/>
          </a:endParaRPr>
        </a:p>
      </xdr:txBody>
    </xdr:sp>
    <xdr:clientData/>
  </xdr:twoCellAnchor>
  <xdr:twoCellAnchor editAs="oneCell">
    <xdr:from>
      <xdr:col>1</xdr:col>
      <xdr:colOff>489744</xdr:colOff>
      <xdr:row>1</xdr:row>
      <xdr:rowOff>77463</xdr:rowOff>
    </xdr:from>
    <xdr:to>
      <xdr:col>2</xdr:col>
      <xdr:colOff>381001</xdr:colOff>
      <xdr:row>7</xdr:row>
      <xdr:rowOff>59270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94519" y="172713"/>
          <a:ext cx="605632" cy="715232"/>
        </a:xfrm>
        <a:prstGeom prst="rect">
          <a:avLst/>
        </a:prstGeom>
        <a:noFill/>
        <a:ln w="9525">
          <a:noFill/>
          <a:miter lim="800000"/>
          <a:headEnd/>
          <a:tailEnd/>
        </a:ln>
      </xdr:spPr>
    </xdr:pic>
    <xdr:clientData/>
  </xdr:twoCellAnchor>
  <xdr:twoCellAnchor>
    <xdr:from>
      <xdr:col>10</xdr:col>
      <xdr:colOff>381000</xdr:colOff>
      <xdr:row>1</xdr:row>
      <xdr:rowOff>57150</xdr:rowOff>
    </xdr:from>
    <xdr:to>
      <xdr:col>11</xdr:col>
      <xdr:colOff>738186</xdr:colOff>
      <xdr:row>6</xdr:row>
      <xdr:rowOff>57149</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53300" y="152400"/>
          <a:ext cx="1214436" cy="647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133350</xdr:colOff>
      <xdr:row>1</xdr:row>
      <xdr:rowOff>41278</xdr:rowOff>
    </xdr:from>
    <xdr:to>
      <xdr:col>8</xdr:col>
      <xdr:colOff>247650</xdr:colOff>
      <xdr:row>7</xdr:row>
      <xdr:rowOff>85725</xdr:rowOff>
    </xdr:to>
    <xdr:sp macro="" textlink="">
      <xdr:nvSpPr>
        <xdr:cNvPr id="2" name="1 CuadroTexto"/>
        <xdr:cNvSpPr txBox="1"/>
      </xdr:nvSpPr>
      <xdr:spPr>
        <a:xfrm>
          <a:off x="2809875" y="136528"/>
          <a:ext cx="2914650" cy="7778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50" b="1"/>
            <a:t>República de Colombia</a:t>
          </a:r>
        </a:p>
        <a:p>
          <a:pPr algn="ctr"/>
          <a:r>
            <a:rPr lang="es-ES" sz="1050" b="1"/>
            <a:t>Instituto Colombiano de Bienestar Familiar</a:t>
          </a:r>
        </a:p>
        <a:p>
          <a:pPr algn="ctr"/>
          <a:r>
            <a:rPr lang="es-ES" sz="1050" b="1"/>
            <a:t>Cecilia de la Fuente de Lleras </a:t>
          </a:r>
        </a:p>
        <a:p>
          <a:pPr algn="ctr"/>
          <a:r>
            <a:rPr lang="es-ES" sz="1050" b="1">
              <a:solidFill>
                <a:schemeClr val="dk1"/>
              </a:solidFill>
              <a:latin typeface="+mn-lt"/>
              <a:ea typeface="+mn-ea"/>
              <a:cs typeface="+mn-cs"/>
            </a:rPr>
            <a:t>Dirección de</a:t>
          </a:r>
          <a:r>
            <a:rPr lang="es-ES" sz="1050" b="1" baseline="0">
              <a:solidFill>
                <a:schemeClr val="dk1"/>
              </a:solidFill>
              <a:latin typeface="+mn-lt"/>
              <a:ea typeface="+mn-ea"/>
              <a:cs typeface="+mn-cs"/>
            </a:rPr>
            <a:t> Abastecimiento</a:t>
          </a:r>
          <a:endParaRPr lang="es-ES" sz="1050" b="1">
            <a:solidFill>
              <a:schemeClr val="dk1"/>
            </a:solidFill>
            <a:latin typeface="+mn-lt"/>
            <a:ea typeface="+mn-ea"/>
            <a:cs typeface="+mn-cs"/>
          </a:endParaRPr>
        </a:p>
      </xdr:txBody>
    </xdr:sp>
    <xdr:clientData/>
  </xdr:twoCellAnchor>
  <xdr:twoCellAnchor editAs="oneCell">
    <xdr:from>
      <xdr:col>1</xdr:col>
      <xdr:colOff>489744</xdr:colOff>
      <xdr:row>1</xdr:row>
      <xdr:rowOff>77463</xdr:rowOff>
    </xdr:from>
    <xdr:to>
      <xdr:col>2</xdr:col>
      <xdr:colOff>381001</xdr:colOff>
      <xdr:row>7</xdr:row>
      <xdr:rowOff>59270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94519" y="172713"/>
          <a:ext cx="605632" cy="715232"/>
        </a:xfrm>
        <a:prstGeom prst="rect">
          <a:avLst/>
        </a:prstGeom>
        <a:noFill/>
        <a:ln w="9525">
          <a:noFill/>
          <a:miter lim="800000"/>
          <a:headEnd/>
          <a:tailEnd/>
        </a:ln>
      </xdr:spPr>
    </xdr:pic>
    <xdr:clientData/>
  </xdr:twoCellAnchor>
  <xdr:twoCellAnchor>
    <xdr:from>
      <xdr:col>10</xdr:col>
      <xdr:colOff>381000</xdr:colOff>
      <xdr:row>1</xdr:row>
      <xdr:rowOff>57150</xdr:rowOff>
    </xdr:from>
    <xdr:to>
      <xdr:col>11</xdr:col>
      <xdr:colOff>738186</xdr:colOff>
      <xdr:row>6</xdr:row>
      <xdr:rowOff>57149</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19975" y="152400"/>
          <a:ext cx="1214436" cy="647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762000</xdr:colOff>
      <xdr:row>2</xdr:row>
      <xdr:rowOff>1</xdr:rowOff>
    </xdr:from>
    <xdr:to>
      <xdr:col>5</xdr:col>
      <xdr:colOff>600075</xdr:colOff>
      <xdr:row>7</xdr:row>
      <xdr:rowOff>28575</xdr:rowOff>
    </xdr:to>
    <xdr:sp macro="" textlink="">
      <xdr:nvSpPr>
        <xdr:cNvPr id="2" name="1 CuadroTexto"/>
        <xdr:cNvSpPr txBox="1"/>
      </xdr:nvSpPr>
      <xdr:spPr>
        <a:xfrm>
          <a:off x="1990725" y="219076"/>
          <a:ext cx="2971800" cy="7905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t>República de Colombia</a:t>
          </a:r>
        </a:p>
        <a:p>
          <a:pPr algn="ctr"/>
          <a:r>
            <a:rPr lang="es-ES" sz="1000" b="1"/>
            <a:t>Instituto Colombiano de Bienestar Familiar</a:t>
          </a:r>
        </a:p>
        <a:p>
          <a:pPr algn="ctr"/>
          <a:r>
            <a:rPr lang="es-ES" sz="1000" b="1"/>
            <a:t>Cecilia de la Fuente de Lleras </a:t>
          </a:r>
        </a:p>
        <a:p>
          <a:pPr algn="ctr"/>
          <a:r>
            <a:rPr lang="es-ES" sz="1000" b="1">
              <a:solidFill>
                <a:schemeClr val="dk1"/>
              </a:solidFill>
              <a:latin typeface="+mn-lt"/>
              <a:ea typeface="+mn-ea"/>
              <a:cs typeface="+mn-cs"/>
            </a:rPr>
            <a:t>Dirección de</a:t>
          </a:r>
          <a:r>
            <a:rPr lang="es-ES" sz="1000" b="1" baseline="0">
              <a:solidFill>
                <a:schemeClr val="dk1"/>
              </a:solidFill>
              <a:latin typeface="+mn-lt"/>
              <a:ea typeface="+mn-ea"/>
              <a:cs typeface="+mn-cs"/>
            </a:rPr>
            <a:t> Abastecimiento</a:t>
          </a:r>
          <a:endParaRPr lang="es-ES" sz="1000" b="1">
            <a:solidFill>
              <a:schemeClr val="dk1"/>
            </a:solidFill>
            <a:latin typeface="+mn-lt"/>
            <a:ea typeface="+mn-ea"/>
            <a:cs typeface="+mn-cs"/>
          </a:endParaRPr>
        </a:p>
      </xdr:txBody>
    </xdr:sp>
    <xdr:clientData/>
  </xdr:twoCellAnchor>
  <xdr:twoCellAnchor editAs="oneCell">
    <xdr:from>
      <xdr:col>2</xdr:col>
      <xdr:colOff>32543</xdr:colOff>
      <xdr:row>2</xdr:row>
      <xdr:rowOff>47625</xdr:rowOff>
    </xdr:from>
    <xdr:to>
      <xdr:col>3</xdr:col>
      <xdr:colOff>238125</xdr:colOff>
      <xdr:row>6</xdr:row>
      <xdr:rowOff>140649</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870743" y="266700"/>
          <a:ext cx="596107" cy="702624"/>
        </a:xfrm>
        <a:prstGeom prst="rect">
          <a:avLst/>
        </a:prstGeom>
        <a:noFill/>
        <a:ln w="9525">
          <a:noFill/>
          <a:miter lim="800000"/>
          <a:headEnd/>
          <a:tailEnd/>
        </a:ln>
      </xdr:spPr>
    </xdr:pic>
    <xdr:clientData/>
  </xdr:twoCellAnchor>
  <xdr:twoCellAnchor>
    <xdr:from>
      <xdr:col>5</xdr:col>
      <xdr:colOff>1040066</xdr:colOff>
      <xdr:row>2</xdr:row>
      <xdr:rowOff>114073</xdr:rowOff>
    </xdr:from>
    <xdr:to>
      <xdr:col>6</xdr:col>
      <xdr:colOff>942975</xdr:colOff>
      <xdr:row>6</xdr:row>
      <xdr:rowOff>73753</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02516" y="333148"/>
          <a:ext cx="960184" cy="569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80962</xdr:colOff>
      <xdr:row>1</xdr:row>
      <xdr:rowOff>69218</xdr:rowOff>
    </xdr:from>
    <xdr:to>
      <xdr:col>1</xdr:col>
      <xdr:colOff>638175</xdr:colOff>
      <xdr:row>4</xdr:row>
      <xdr:rowOff>172909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80962" y="259718"/>
          <a:ext cx="557213" cy="703766"/>
        </a:xfrm>
        <a:prstGeom prst="rect">
          <a:avLst/>
        </a:prstGeom>
        <a:noFill/>
        <a:ln w="9525">
          <a:noFill/>
          <a:miter lim="800000"/>
          <a:headEnd/>
          <a:tailEnd/>
        </a:ln>
      </xdr:spPr>
    </xdr:pic>
    <xdr:clientData/>
  </xdr:twoCellAnchor>
  <xdr:twoCellAnchor>
    <xdr:from>
      <xdr:col>8</xdr:col>
      <xdr:colOff>645319</xdr:colOff>
      <xdr:row>1</xdr:row>
      <xdr:rowOff>66676</xdr:rowOff>
    </xdr:from>
    <xdr:to>
      <xdr:col>8</xdr:col>
      <xdr:colOff>1254919</xdr:colOff>
      <xdr:row>5</xdr:row>
      <xdr:rowOff>18257</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3469" y="257176"/>
          <a:ext cx="609600" cy="7516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1028700</xdr:colOff>
      <xdr:row>0</xdr:row>
      <xdr:rowOff>133350</xdr:rowOff>
    </xdr:from>
    <xdr:to>
      <xdr:col>8</xdr:col>
      <xdr:colOff>173829</xdr:colOff>
      <xdr:row>5</xdr:row>
      <xdr:rowOff>57150</xdr:rowOff>
    </xdr:to>
    <xdr:sp macro="" textlink="">
      <xdr:nvSpPr>
        <xdr:cNvPr id="4" name="3 CuadroTexto"/>
        <xdr:cNvSpPr txBox="1"/>
      </xdr:nvSpPr>
      <xdr:spPr>
        <a:xfrm>
          <a:off x="1295400" y="133350"/>
          <a:ext cx="6936579"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itchFamily="34" charset="0"/>
              <a:cs typeface="Arial" pitchFamily="34" charset="0"/>
            </a:rPr>
            <a:t>República de Colombia</a:t>
          </a:r>
        </a:p>
        <a:p>
          <a:pPr algn="ctr"/>
          <a:r>
            <a:rPr lang="es-ES" sz="1000" b="1">
              <a:latin typeface="Arial" pitchFamily="34" charset="0"/>
              <a:cs typeface="Arial" pitchFamily="34" charset="0"/>
            </a:rPr>
            <a:t>Instituto Colombiano de Bienestar Familiar</a:t>
          </a:r>
        </a:p>
        <a:p>
          <a:pPr algn="ctr"/>
          <a:r>
            <a:rPr lang="es-ES" sz="1000" b="1">
              <a:solidFill>
                <a:sysClr val="windowText" lastClr="000000"/>
              </a:solidFill>
              <a:latin typeface="Arial" pitchFamily="34" charset="0"/>
              <a:cs typeface="Arial" pitchFamily="34" charset="0"/>
            </a:rPr>
            <a:t>Cecilia de la Fuente de Lleras </a:t>
          </a:r>
        </a:p>
        <a:p>
          <a:pPr algn="ctr"/>
          <a:r>
            <a:rPr lang="es-ES" sz="1000" b="1">
              <a:latin typeface="Arial" pitchFamily="34" charset="0"/>
              <a:cs typeface="Arial" pitchFamily="34" charset="0"/>
            </a:rPr>
            <a:t>Dirección de Abastecimiento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9.31\archivosicbf\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B1:V139"/>
  <sheetViews>
    <sheetView showGridLines="0" tabSelected="1" topLeftCell="A22" zoomScaleNormal="100" zoomScaleSheetLayoutView="70" workbookViewId="0">
      <selection activeCell="D28" sqref="D28:E28"/>
    </sheetView>
  </sheetViews>
  <sheetFormatPr baseColWidth="10" defaultColWidth="11.42578125" defaultRowHeight="0" customHeight="1" zeroHeight="1"/>
  <cols>
    <col min="1" max="1" width="1.5703125" style="28" customWidth="1"/>
    <col min="2" max="2" width="10.7109375" style="28" customWidth="1"/>
    <col min="3" max="3" width="9.5703125" style="29" customWidth="1"/>
    <col min="4" max="4" width="8.7109375" style="29" customWidth="1"/>
    <col min="5" max="5" width="10.7109375" style="30" customWidth="1"/>
    <col min="6" max="7" width="13.28515625" style="28" customWidth="1"/>
    <col min="8" max="8" width="17.140625" style="28" customWidth="1"/>
    <col min="9" max="9" width="14.7109375" style="28" customWidth="1"/>
    <col min="10" max="10" width="14.28515625" style="28" customWidth="1"/>
    <col min="11" max="11" width="12.85546875" style="28" customWidth="1"/>
    <col min="12" max="12" width="17" style="28" customWidth="1"/>
    <col min="13" max="13" width="1.28515625" style="28" customWidth="1"/>
    <col min="14" max="15" width="11.42578125" style="28" hidden="1" customWidth="1"/>
    <col min="16" max="16" width="13.85546875" style="28" hidden="1" customWidth="1"/>
    <col min="17" max="17" width="3.5703125" style="28" hidden="1" customWidth="1"/>
    <col min="18" max="19" width="11.42578125" style="28" hidden="1" customWidth="1"/>
    <col min="20" max="20" width="14.7109375" style="28" hidden="1" customWidth="1"/>
    <col min="21" max="21" width="3.140625" style="28" hidden="1" customWidth="1"/>
    <col min="22" max="22" width="17.140625" style="28" hidden="1" customWidth="1"/>
    <col min="23" max="16384" width="11.42578125" style="28"/>
  </cols>
  <sheetData>
    <row r="1" spans="2:12" ht="7.5" customHeight="1"/>
    <row r="2" spans="2:12" ht="7.5" customHeight="1">
      <c r="B2" s="109"/>
      <c r="C2" s="109"/>
      <c r="D2" s="109"/>
      <c r="E2" s="109"/>
      <c r="F2" s="109"/>
      <c r="G2" s="109"/>
      <c r="H2" s="109"/>
      <c r="I2" s="109"/>
      <c r="J2" s="109"/>
      <c r="K2" s="109"/>
      <c r="L2" s="109"/>
    </row>
    <row r="3" spans="2:12" ht="9.75" customHeight="1">
      <c r="B3" s="109"/>
      <c r="C3" s="109"/>
      <c r="D3" s="109"/>
      <c r="E3" s="109"/>
      <c r="F3" s="109"/>
      <c r="G3" s="109"/>
      <c r="H3" s="109"/>
      <c r="I3" s="109"/>
      <c r="J3" s="109"/>
      <c r="K3" s="109"/>
      <c r="L3" s="109"/>
    </row>
    <row r="4" spans="2:12" ht="12" customHeight="1">
      <c r="B4" s="109"/>
      <c r="C4" s="109"/>
      <c r="D4" s="109"/>
      <c r="E4" s="109"/>
      <c r="F4" s="109"/>
      <c r="G4" s="109"/>
      <c r="H4" s="109"/>
      <c r="I4" s="109"/>
      <c r="J4" s="109"/>
      <c r="K4" s="109"/>
      <c r="L4" s="109"/>
    </row>
    <row r="5" spans="2:12" ht="11.25" customHeight="1">
      <c r="B5" s="109"/>
      <c r="C5" s="109"/>
      <c r="D5" s="109"/>
      <c r="E5" s="109"/>
      <c r="F5" s="109"/>
      <c r="G5" s="109"/>
      <c r="H5" s="109"/>
      <c r="I5" s="109"/>
      <c r="J5" s="109"/>
      <c r="K5" s="109"/>
      <c r="L5" s="109"/>
    </row>
    <row r="6" spans="2:12" ht="10.5" customHeight="1">
      <c r="B6" s="109"/>
      <c r="C6" s="109"/>
      <c r="D6" s="109"/>
      <c r="E6" s="109"/>
      <c r="F6" s="109"/>
      <c r="G6" s="109"/>
      <c r="H6" s="109"/>
      <c r="I6" s="109"/>
      <c r="J6" s="109"/>
      <c r="K6" s="109"/>
      <c r="L6" s="109"/>
    </row>
    <row r="7" spans="2:12" ht="6.75" customHeight="1">
      <c r="B7" s="109"/>
      <c r="C7" s="109"/>
      <c r="D7" s="109"/>
      <c r="E7" s="109"/>
      <c r="F7" s="109"/>
      <c r="G7" s="109"/>
      <c r="H7" s="109"/>
      <c r="I7" s="109"/>
      <c r="J7" s="109"/>
      <c r="K7" s="109"/>
      <c r="L7" s="109"/>
    </row>
    <row r="8" spans="2:12" ht="7.5" customHeight="1">
      <c r="B8" s="109"/>
      <c r="C8" s="109"/>
      <c r="D8" s="109"/>
      <c r="E8" s="109"/>
      <c r="F8" s="109"/>
      <c r="G8" s="109"/>
      <c r="H8" s="109"/>
      <c r="I8" s="109"/>
      <c r="J8" s="109"/>
      <c r="K8" s="109"/>
      <c r="L8" s="109"/>
    </row>
    <row r="9" spans="2:12" ht="7.5" customHeight="1">
      <c r="C9" s="31"/>
      <c r="D9" s="31"/>
      <c r="E9" s="31"/>
      <c r="F9" s="31"/>
      <c r="G9" s="31"/>
      <c r="H9" s="31"/>
      <c r="I9" s="31"/>
    </row>
    <row r="10" spans="2:12" ht="15" customHeight="1">
      <c r="B10" s="118" t="s">
        <v>125</v>
      </c>
      <c r="C10" s="118"/>
      <c r="D10" s="118"/>
      <c r="E10" s="118"/>
      <c r="F10" s="118"/>
      <c r="G10" s="118"/>
      <c r="H10" s="118"/>
      <c r="I10" s="118"/>
      <c r="J10" s="118"/>
      <c r="K10" s="118"/>
      <c r="L10" s="118"/>
    </row>
    <row r="11" spans="2:12" ht="5.25" customHeight="1">
      <c r="C11" s="31"/>
      <c r="D11" s="31"/>
      <c r="E11" s="31"/>
    </row>
    <row r="12" spans="2:12" ht="18" customHeight="1">
      <c r="B12" s="78" t="s">
        <v>3</v>
      </c>
      <c r="C12" s="123"/>
      <c r="D12" s="123"/>
      <c r="E12" s="123"/>
      <c r="F12" s="79" t="s">
        <v>6</v>
      </c>
      <c r="G12" s="125"/>
      <c r="H12" s="126"/>
      <c r="I12" s="127"/>
      <c r="J12" s="80" t="s">
        <v>2</v>
      </c>
      <c r="K12" s="124"/>
      <c r="L12" s="116"/>
    </row>
    <row r="13" spans="2:12" ht="18" customHeight="1">
      <c r="B13" s="78" t="s">
        <v>71</v>
      </c>
      <c r="C13" s="130"/>
      <c r="D13" s="130"/>
      <c r="E13" s="130"/>
      <c r="F13" s="79" t="s">
        <v>1</v>
      </c>
      <c r="G13" s="120"/>
      <c r="H13" s="121"/>
      <c r="I13" s="122"/>
      <c r="J13" s="80" t="s">
        <v>10</v>
      </c>
      <c r="K13" s="116"/>
      <c r="L13" s="116"/>
    </row>
    <row r="14" spans="2:12" ht="18" customHeight="1">
      <c r="B14" s="78" t="s">
        <v>0</v>
      </c>
      <c r="C14" s="130"/>
      <c r="D14" s="130"/>
      <c r="E14" s="130"/>
      <c r="F14" s="79" t="s">
        <v>9</v>
      </c>
      <c r="G14" s="120"/>
      <c r="H14" s="121"/>
      <c r="I14" s="122"/>
      <c r="J14" s="80" t="s">
        <v>8</v>
      </c>
      <c r="K14" s="116"/>
      <c r="L14" s="116"/>
    </row>
    <row r="15" spans="2:12" ht="9.75" customHeight="1">
      <c r="C15" s="32"/>
      <c r="D15" s="32"/>
      <c r="E15" s="33"/>
      <c r="F15" s="32"/>
      <c r="G15" s="34"/>
      <c r="H15" s="34"/>
      <c r="I15" s="34"/>
    </row>
    <row r="16" spans="2:12" ht="15" customHeight="1">
      <c r="B16" s="118" t="s">
        <v>4</v>
      </c>
      <c r="C16" s="118"/>
      <c r="D16" s="118"/>
      <c r="E16" s="118"/>
      <c r="F16" s="118"/>
      <c r="G16" s="118"/>
      <c r="H16" s="118"/>
      <c r="I16" s="118"/>
      <c r="J16" s="118"/>
      <c r="K16" s="118"/>
      <c r="L16" s="118"/>
    </row>
    <row r="17" spans="2:22" ht="78.75" customHeight="1">
      <c r="B17" s="221" t="s">
        <v>191</v>
      </c>
      <c r="C17" s="221"/>
      <c r="D17" s="221"/>
      <c r="E17" s="221"/>
      <c r="F17" s="221"/>
      <c r="G17" s="221"/>
      <c r="H17" s="221"/>
      <c r="I17" s="221"/>
      <c r="J17" s="221"/>
      <c r="K17" s="221"/>
      <c r="L17" s="221"/>
    </row>
    <row r="18" spans="2:22" s="38" customFormat="1" ht="6" customHeight="1">
      <c r="B18" s="224"/>
      <c r="C18" s="225"/>
      <c r="D18" s="225"/>
      <c r="E18" s="226"/>
      <c r="F18" s="226"/>
      <c r="G18" s="226"/>
      <c r="H18" s="226"/>
      <c r="I18" s="226"/>
      <c r="J18" s="224"/>
      <c r="K18" s="224"/>
      <c r="L18" s="224"/>
    </row>
    <row r="19" spans="2:22" ht="93" customHeight="1">
      <c r="B19" s="221" t="s">
        <v>190</v>
      </c>
      <c r="C19" s="221"/>
      <c r="D19" s="221"/>
      <c r="E19" s="221"/>
      <c r="F19" s="221"/>
      <c r="G19" s="221"/>
      <c r="H19" s="221"/>
      <c r="I19" s="221"/>
      <c r="J19" s="221"/>
      <c r="K19" s="221"/>
      <c r="L19" s="221"/>
    </row>
    <row r="20" spans="2:22" s="38" customFormat="1" ht="9.75" customHeight="1">
      <c r="B20" s="40"/>
      <c r="C20" s="40"/>
      <c r="D20" s="40"/>
      <c r="E20" s="40"/>
      <c r="F20" s="40"/>
      <c r="G20" s="40"/>
      <c r="H20" s="40"/>
      <c r="I20" s="40"/>
    </row>
    <row r="21" spans="2:22" ht="16.5" customHeight="1">
      <c r="B21" s="117" t="s">
        <v>126</v>
      </c>
      <c r="C21" s="117"/>
      <c r="D21" s="117"/>
      <c r="E21" s="117"/>
      <c r="F21" s="117"/>
      <c r="G21" s="117" t="s">
        <v>128</v>
      </c>
      <c r="H21" s="117"/>
      <c r="I21" s="117"/>
      <c r="J21" s="117"/>
      <c r="K21" s="117"/>
      <c r="L21" s="117"/>
    </row>
    <row r="22" spans="2:22" ht="17.25" customHeight="1">
      <c r="B22" s="114" t="s">
        <v>122</v>
      </c>
      <c r="C22" s="114"/>
      <c r="D22" s="186">
        <v>13</v>
      </c>
      <c r="E22" s="187"/>
      <c r="F22" s="188"/>
      <c r="G22" s="198" t="s">
        <v>120</v>
      </c>
      <c r="H22" s="199"/>
      <c r="I22" s="199"/>
      <c r="J22" s="200"/>
      <c r="K22" s="195">
        <v>1.5</v>
      </c>
      <c r="L22" s="196"/>
      <c r="U22" s="67"/>
    </row>
    <row r="23" spans="2:22" ht="17.25" customHeight="1">
      <c r="B23" s="114"/>
      <c r="C23" s="114"/>
      <c r="D23" s="189">
        <v>11</v>
      </c>
      <c r="E23" s="190"/>
      <c r="F23" s="191"/>
      <c r="G23" s="128"/>
      <c r="H23" s="201"/>
      <c r="I23" s="201"/>
      <c r="J23" s="129"/>
      <c r="K23" s="202">
        <v>1.5</v>
      </c>
      <c r="L23" s="202"/>
      <c r="U23" s="64"/>
    </row>
    <row r="24" spans="2:22" ht="23.25" customHeight="1">
      <c r="B24" s="128" t="s">
        <v>117</v>
      </c>
      <c r="C24" s="129"/>
      <c r="D24" s="192">
        <f>+D22+D23</f>
        <v>24</v>
      </c>
      <c r="E24" s="193"/>
      <c r="F24" s="194"/>
      <c r="G24" s="114" t="s">
        <v>155</v>
      </c>
      <c r="H24" s="114"/>
      <c r="I24" s="114"/>
      <c r="J24" s="114"/>
      <c r="K24" s="209">
        <f>(K22+K23)*19103</f>
        <v>57309</v>
      </c>
      <c r="L24" s="209"/>
    </row>
    <row r="25" spans="2:22" ht="45" customHeight="1">
      <c r="B25" s="114" t="s">
        <v>151</v>
      </c>
      <c r="C25" s="114"/>
      <c r="D25" s="111" t="s">
        <v>152</v>
      </c>
      <c r="E25" s="111"/>
      <c r="F25" s="111"/>
      <c r="G25" s="203" t="s">
        <v>154</v>
      </c>
      <c r="H25" s="204"/>
      <c r="I25" s="204"/>
      <c r="J25" s="154"/>
      <c r="K25" s="207">
        <f>(19103*2)</f>
        <v>38206</v>
      </c>
      <c r="L25" s="208"/>
    </row>
    <row r="26" spans="2:22" ht="23.25" customHeight="1">
      <c r="B26" s="131" t="s">
        <v>110</v>
      </c>
      <c r="C26" s="131"/>
      <c r="D26" s="111" t="s">
        <v>144</v>
      </c>
      <c r="E26" s="111"/>
      <c r="F26" s="111"/>
      <c r="G26" s="69"/>
      <c r="H26" s="69"/>
      <c r="I26" s="70"/>
      <c r="J26" s="70"/>
      <c r="K26" s="65"/>
      <c r="L26" s="71"/>
    </row>
    <row r="27" spans="2:22" s="70" customFormat="1" ht="7.9" customHeight="1">
      <c r="B27" s="69"/>
      <c r="C27" s="69"/>
      <c r="D27" s="69"/>
      <c r="E27" s="69"/>
      <c r="F27" s="68"/>
      <c r="G27" s="69"/>
      <c r="H27" s="69"/>
      <c r="K27" s="65"/>
      <c r="L27" s="71"/>
    </row>
    <row r="28" spans="2:22" s="70" customFormat="1" ht="18.75" customHeight="1">
      <c r="B28" s="115" t="s">
        <v>124</v>
      </c>
      <c r="C28" s="115"/>
      <c r="D28" s="227"/>
      <c r="E28" s="227"/>
      <c r="F28" s="68"/>
      <c r="G28" s="69"/>
      <c r="H28" s="69"/>
      <c r="K28" s="65"/>
      <c r="L28" s="71">
        <v>1</v>
      </c>
    </row>
    <row r="29" spans="2:22" ht="6" customHeight="1">
      <c r="B29" s="40"/>
      <c r="C29" s="40"/>
      <c r="D29" s="40"/>
      <c r="E29" s="40"/>
      <c r="F29" s="40"/>
      <c r="G29" s="40"/>
      <c r="H29" s="40"/>
      <c r="I29" s="40"/>
    </row>
    <row r="30" spans="2:22" ht="21.75" customHeight="1">
      <c r="B30" s="110" t="s">
        <v>72</v>
      </c>
      <c r="C30" s="110"/>
      <c r="D30" s="110"/>
      <c r="E30" s="110"/>
      <c r="F30" s="110"/>
      <c r="G30" s="110"/>
      <c r="H30" s="110"/>
      <c r="I30" s="112" t="s">
        <v>112</v>
      </c>
      <c r="J30" s="112"/>
      <c r="K30" s="112"/>
      <c r="L30" s="112"/>
      <c r="N30" s="113" t="s">
        <v>113</v>
      </c>
      <c r="O30" s="113"/>
      <c r="P30" s="113"/>
      <c r="R30" s="113" t="s">
        <v>123</v>
      </c>
      <c r="S30" s="113"/>
      <c r="T30" s="113"/>
    </row>
    <row r="31" spans="2:22" ht="46.15" customHeight="1">
      <c r="B31" s="51" t="s">
        <v>103</v>
      </c>
      <c r="C31" s="107" t="s">
        <v>73</v>
      </c>
      <c r="D31" s="107"/>
      <c r="E31" s="51" t="s">
        <v>74</v>
      </c>
      <c r="F31" s="51" t="s">
        <v>149</v>
      </c>
      <c r="G31" s="51" t="s">
        <v>156</v>
      </c>
      <c r="H31" s="51" t="s">
        <v>109</v>
      </c>
      <c r="I31" s="51" t="s">
        <v>121</v>
      </c>
      <c r="J31" s="51" t="s">
        <v>146</v>
      </c>
      <c r="K31" s="51" t="s">
        <v>147</v>
      </c>
      <c r="L31" s="51" t="s">
        <v>148</v>
      </c>
      <c r="N31" s="108" t="s">
        <v>75</v>
      </c>
      <c r="O31" s="108"/>
      <c r="P31" s="41" t="s">
        <v>76</v>
      </c>
      <c r="R31" s="108" t="s">
        <v>75</v>
      </c>
      <c r="S31" s="108"/>
      <c r="T31" s="41" t="s">
        <v>76</v>
      </c>
      <c r="V31" s="41" t="s">
        <v>153</v>
      </c>
    </row>
    <row r="32" spans="2:22" ht="12.75" customHeight="1">
      <c r="B32" s="109">
        <v>1</v>
      </c>
      <c r="C32" s="105" t="s">
        <v>78</v>
      </c>
      <c r="D32" s="105"/>
      <c r="E32" s="52">
        <v>4067</v>
      </c>
      <c r="F32" s="53"/>
      <c r="G32" s="54">
        <f>+ROUND(F32*(1+$D$28),0)</f>
        <v>0</v>
      </c>
      <c r="H32" s="54">
        <f>+ROUND((E32*G32),0)</f>
        <v>0</v>
      </c>
      <c r="I32" s="52">
        <f>(V32)*($K$23+$K$22)</f>
        <v>12564</v>
      </c>
      <c r="J32" s="53"/>
      <c r="K32" s="54">
        <f>+ROUND(J32*(1+$D$28),0)</f>
        <v>0</v>
      </c>
      <c r="L32" s="54">
        <f>+ROUND((I32*K32),0)</f>
        <v>0</v>
      </c>
      <c r="N32" s="42">
        <f>E32/SUM($E$32:$E$34)</f>
        <v>0.55658957164362943</v>
      </c>
      <c r="O32" s="43">
        <f>N32*G32</f>
        <v>0</v>
      </c>
      <c r="P32" s="44">
        <f>SUM(O32:O34)</f>
        <v>0</v>
      </c>
      <c r="R32" s="42">
        <f>I32/SUM($I$32:$I$34)</f>
        <v>0.5366478728856996</v>
      </c>
      <c r="S32" s="43">
        <f>+R32*K32</f>
        <v>0</v>
      </c>
      <c r="T32" s="44">
        <f>SUM(S32:S34)</f>
        <v>0</v>
      </c>
      <c r="V32" s="216">
        <v>4188</v>
      </c>
    </row>
    <row r="33" spans="2:22" ht="12.75" customHeight="1">
      <c r="B33" s="109"/>
      <c r="C33" s="105" t="s">
        <v>80</v>
      </c>
      <c r="D33" s="105"/>
      <c r="E33" s="52">
        <v>3206</v>
      </c>
      <c r="F33" s="53"/>
      <c r="G33" s="54">
        <f>+ROUND(F33*(1+$D$28),0)</f>
        <v>0</v>
      </c>
      <c r="H33" s="54">
        <f>+ROUND((E33*G33),0)</f>
        <v>0</v>
      </c>
      <c r="I33" s="52">
        <f t="shared" ref="I33:I34" si="0">(V33)*($K$23+$K$22)</f>
        <v>10644</v>
      </c>
      <c r="J33" s="53"/>
      <c r="K33" s="54">
        <f>+ROUND(J33*(1+$D$28),0)</f>
        <v>0</v>
      </c>
      <c r="L33" s="54">
        <f t="shared" ref="L33:L34" si="1">+ROUND((I33*K33),0)</f>
        <v>0</v>
      </c>
      <c r="N33" s="42">
        <f>E33/SUM($E$32:$E$34)</f>
        <v>0.43875735596003834</v>
      </c>
      <c r="O33" s="43">
        <f>N33*G33</f>
        <v>0</v>
      </c>
      <c r="P33" s="44"/>
      <c r="R33" s="42">
        <f t="shared" ref="R33:R34" si="2">I33/SUM($I$32:$I$34)</f>
        <v>0.45463864684777039</v>
      </c>
      <c r="S33" s="43">
        <f t="shared" ref="S33:S34" si="3">+R33*K33</f>
        <v>0</v>
      </c>
      <c r="T33" s="44"/>
      <c r="V33" s="216">
        <v>3548</v>
      </c>
    </row>
    <row r="34" spans="2:22" ht="12.75" customHeight="1">
      <c r="B34" s="109"/>
      <c r="C34" s="105" t="s">
        <v>94</v>
      </c>
      <c r="D34" s="105"/>
      <c r="E34" s="52">
        <v>34</v>
      </c>
      <c r="F34" s="53"/>
      <c r="G34" s="54">
        <f>+ROUND(F34*(1+$D$28),0)</f>
        <v>0</v>
      </c>
      <c r="H34" s="54">
        <f t="shared" ref="H34" si="4">+ROUND((E34*G34),0)</f>
        <v>0</v>
      </c>
      <c r="I34" s="52">
        <f t="shared" si="0"/>
        <v>204</v>
      </c>
      <c r="J34" s="53"/>
      <c r="K34" s="54">
        <f>+ROUND(J34*(1+$D$28),0)</f>
        <v>0</v>
      </c>
      <c r="L34" s="54">
        <f t="shared" si="1"/>
        <v>0</v>
      </c>
      <c r="N34" s="45">
        <f>E34/SUM($E$32:$E$34)</f>
        <v>4.6530723963322841E-3</v>
      </c>
      <c r="O34" s="43">
        <f>N34*G34</f>
        <v>0</v>
      </c>
      <c r="P34" s="44"/>
      <c r="R34" s="42">
        <f t="shared" si="2"/>
        <v>8.7134802665299847E-3</v>
      </c>
      <c r="S34" s="43">
        <f t="shared" si="3"/>
        <v>0</v>
      </c>
      <c r="T34" s="44"/>
      <c r="V34" s="216">
        <v>68</v>
      </c>
    </row>
    <row r="35" spans="2:22" ht="12.75" customHeight="1">
      <c r="B35" s="99" t="s">
        <v>104</v>
      </c>
      <c r="C35" s="99"/>
      <c r="D35" s="99"/>
      <c r="E35" s="55">
        <f>SUM(E32:E34)</f>
        <v>7307</v>
      </c>
      <c r="F35" s="56"/>
      <c r="G35" s="57"/>
      <c r="H35" s="58">
        <f>SUM(H32:H34)</f>
        <v>0</v>
      </c>
      <c r="I35" s="55">
        <f>SUM(I32:I34)</f>
        <v>23412</v>
      </c>
      <c r="J35" s="56"/>
      <c r="K35" s="57"/>
      <c r="L35" s="58">
        <f>SUM(L32:L34)</f>
        <v>0</v>
      </c>
      <c r="N35" s="42"/>
      <c r="O35" s="43"/>
      <c r="P35" s="44"/>
      <c r="R35" s="42"/>
      <c r="S35" s="43"/>
      <c r="T35" s="44"/>
      <c r="V35" s="55">
        <f>SUM(V32:V34)</f>
        <v>7804</v>
      </c>
    </row>
    <row r="36" spans="2:22" ht="12.75" customHeight="1">
      <c r="B36" s="104">
        <v>2</v>
      </c>
      <c r="C36" s="105" t="s">
        <v>77</v>
      </c>
      <c r="D36" s="105"/>
      <c r="E36" s="52">
        <v>5877</v>
      </c>
      <c r="F36" s="53"/>
      <c r="G36" s="54">
        <f>+ROUND(F36*(1+$D$28),0)</f>
        <v>0</v>
      </c>
      <c r="H36" s="54">
        <f t="shared" ref="H36:H37" si="5">+ROUND((E36*G36),0)</f>
        <v>0</v>
      </c>
      <c r="I36" s="52">
        <f t="shared" ref="I33:I60" si="6">(V36)*($K$23+$K$22)</f>
        <v>15282</v>
      </c>
      <c r="J36" s="53"/>
      <c r="K36" s="54">
        <f>+ROUND(J36*(1+$D$28),0)</f>
        <v>0</v>
      </c>
      <c r="L36" s="54">
        <f t="shared" ref="L36:L37" si="7">+ROUND((I36*K36),0)</f>
        <v>0</v>
      </c>
      <c r="N36" s="42">
        <f>E36/SUM($E$36:$E$37)</f>
        <v>0.70943988411395464</v>
      </c>
      <c r="O36" s="43">
        <f>N36*G36</f>
        <v>0</v>
      </c>
      <c r="P36" s="44">
        <f>SUM(O36:O37)</f>
        <v>0</v>
      </c>
      <c r="R36" s="42">
        <f>I36/SUM($I$36:$I$37)</f>
        <v>0.78417487684729059</v>
      </c>
      <c r="S36" s="43">
        <f t="shared" ref="S36:S60" si="8">+R36*K36</f>
        <v>0</v>
      </c>
      <c r="T36" s="44">
        <f>SUM(S36:S37)</f>
        <v>0</v>
      </c>
      <c r="V36" s="216">
        <v>5094</v>
      </c>
    </row>
    <row r="37" spans="2:22" ht="12.75" customHeight="1">
      <c r="B37" s="104"/>
      <c r="C37" s="105" t="s">
        <v>96</v>
      </c>
      <c r="D37" s="105"/>
      <c r="E37" s="52">
        <v>2407</v>
      </c>
      <c r="F37" s="53"/>
      <c r="G37" s="54">
        <f>+ROUND(F37*(1+$D$28),0)</f>
        <v>0</v>
      </c>
      <c r="H37" s="54">
        <f t="shared" si="5"/>
        <v>0</v>
      </c>
      <c r="I37" s="52">
        <f t="shared" si="6"/>
        <v>4206</v>
      </c>
      <c r="J37" s="53"/>
      <c r="K37" s="54">
        <f>+ROUND(J37*(1+$D$28),0)</f>
        <v>0</v>
      </c>
      <c r="L37" s="54">
        <f t="shared" si="7"/>
        <v>0</v>
      </c>
      <c r="N37" s="42">
        <f>E37/SUM($E$36:$E$37)</f>
        <v>0.29056011588604541</v>
      </c>
      <c r="O37" s="43">
        <f>N37*G37</f>
        <v>0</v>
      </c>
      <c r="P37" s="44"/>
      <c r="R37" s="42">
        <f>I37/SUM($I$36:$I$37)</f>
        <v>0.21582512315270935</v>
      </c>
      <c r="S37" s="43">
        <f t="shared" si="8"/>
        <v>0</v>
      </c>
      <c r="T37" s="44"/>
      <c r="V37" s="216">
        <v>1402</v>
      </c>
    </row>
    <row r="38" spans="2:22" ht="12.75" customHeight="1">
      <c r="B38" s="99" t="s">
        <v>105</v>
      </c>
      <c r="C38" s="99"/>
      <c r="D38" s="99"/>
      <c r="E38" s="55">
        <f>SUM(E36:E37)</f>
        <v>8284</v>
      </c>
      <c r="F38" s="56"/>
      <c r="G38" s="59"/>
      <c r="H38" s="58">
        <f>SUM(H36:H37)</f>
        <v>0</v>
      </c>
      <c r="I38" s="55">
        <f>SUM(I36:I37)</f>
        <v>19488</v>
      </c>
      <c r="J38" s="56"/>
      <c r="K38" s="59"/>
      <c r="L38" s="58">
        <f>SUM(L36:L37)</f>
        <v>0</v>
      </c>
      <c r="N38" s="42"/>
      <c r="O38" s="43"/>
      <c r="P38" s="44"/>
      <c r="R38" s="42"/>
      <c r="S38" s="43"/>
      <c r="T38" s="44"/>
      <c r="V38" s="55">
        <f>SUM(V36:V37)</f>
        <v>6496</v>
      </c>
    </row>
    <row r="39" spans="2:22" ht="12.75" customHeight="1">
      <c r="B39" s="104">
        <v>3</v>
      </c>
      <c r="C39" s="105" t="s">
        <v>83</v>
      </c>
      <c r="D39" s="105"/>
      <c r="E39" s="52">
        <v>3134</v>
      </c>
      <c r="F39" s="53"/>
      <c r="G39" s="54">
        <f>+ROUND(F39*(1+$D$28),0)</f>
        <v>0</v>
      </c>
      <c r="H39" s="54">
        <f t="shared" ref="H39:H42" si="9">+ROUND((E39*G39),0)</f>
        <v>0</v>
      </c>
      <c r="I39" s="52">
        <f t="shared" si="6"/>
        <v>1914</v>
      </c>
      <c r="J39" s="53"/>
      <c r="K39" s="54">
        <f>+ROUND(J39*(1+$D$28),0)</f>
        <v>0</v>
      </c>
      <c r="L39" s="54">
        <f t="shared" ref="L39:L42" si="10">+ROUND((I39*K39),0)</f>
        <v>0</v>
      </c>
      <c r="N39" s="42">
        <f>E39/SUM($E$39:$E$42)</f>
        <v>0.41340192586729985</v>
      </c>
      <c r="O39" s="43">
        <f>N39*G39</f>
        <v>0</v>
      </c>
      <c r="P39" s="44">
        <f>SUM(O39:O42)</f>
        <v>0</v>
      </c>
      <c r="R39" s="42">
        <f>I39/SUM($I$39:$I$42)</f>
        <v>0.17901234567901234</v>
      </c>
      <c r="S39" s="43">
        <f t="shared" si="8"/>
        <v>0</v>
      </c>
      <c r="T39" s="44">
        <f>SUM(S39:S42)</f>
        <v>0</v>
      </c>
      <c r="V39" s="216">
        <v>638</v>
      </c>
    </row>
    <row r="40" spans="2:22" ht="12.75" customHeight="1">
      <c r="B40" s="104"/>
      <c r="C40" s="105" t="s">
        <v>89</v>
      </c>
      <c r="D40" s="105"/>
      <c r="E40" s="52">
        <v>2267</v>
      </c>
      <c r="F40" s="53"/>
      <c r="G40" s="54">
        <f>+ROUND(F40*(1+$D$28),0)</f>
        <v>0</v>
      </c>
      <c r="H40" s="54">
        <f t="shared" si="9"/>
        <v>0</v>
      </c>
      <c r="I40" s="52">
        <f t="shared" si="6"/>
        <v>3216</v>
      </c>
      <c r="J40" s="53"/>
      <c r="K40" s="54">
        <f>+ROUND(J40*(1+$D$28),0)</f>
        <v>0</v>
      </c>
      <c r="L40" s="54">
        <f t="shared" si="10"/>
        <v>0</v>
      </c>
      <c r="N40" s="42">
        <f>E40/SUM($E$39:$E$42)</f>
        <v>0.29903706635008576</v>
      </c>
      <c r="O40" s="43">
        <f>N40*G40</f>
        <v>0</v>
      </c>
      <c r="P40" s="44"/>
      <c r="R40" s="42">
        <f t="shared" ref="R40:R42" si="11">I40/SUM($I$39:$I$42)</f>
        <v>0.30078563411896747</v>
      </c>
      <c r="S40" s="43">
        <f t="shared" si="8"/>
        <v>0</v>
      </c>
      <c r="T40" s="44"/>
      <c r="V40" s="216">
        <v>1072</v>
      </c>
    </row>
    <row r="41" spans="2:22" ht="12.75" customHeight="1">
      <c r="B41" s="104"/>
      <c r="C41" s="105" t="s">
        <v>91</v>
      </c>
      <c r="D41" s="105"/>
      <c r="E41" s="52">
        <v>261</v>
      </c>
      <c r="F41" s="53"/>
      <c r="G41" s="54">
        <f>+ROUND(F41*(1+$D$28),0)</f>
        <v>0</v>
      </c>
      <c r="H41" s="54">
        <f t="shared" si="9"/>
        <v>0</v>
      </c>
      <c r="I41" s="52">
        <f t="shared" si="6"/>
        <v>588</v>
      </c>
      <c r="J41" s="53"/>
      <c r="K41" s="54">
        <f>+ROUND(J41*(1+$D$28),0)</f>
        <v>0</v>
      </c>
      <c r="L41" s="54">
        <f t="shared" si="10"/>
        <v>0</v>
      </c>
      <c r="N41" s="42">
        <f>E41/SUM($E$39:$E$42)</f>
        <v>3.4428175702413931E-2</v>
      </c>
      <c r="O41" s="43">
        <f>N41*G41</f>
        <v>0</v>
      </c>
      <c r="P41" s="44"/>
      <c r="R41" s="42">
        <f t="shared" si="11"/>
        <v>5.4994388327721661E-2</v>
      </c>
      <c r="S41" s="43">
        <f t="shared" si="8"/>
        <v>0</v>
      </c>
      <c r="T41" s="44"/>
      <c r="V41" s="216">
        <v>196</v>
      </c>
    </row>
    <row r="42" spans="2:22" ht="12.75" customHeight="1">
      <c r="B42" s="104"/>
      <c r="C42" s="105" t="s">
        <v>98</v>
      </c>
      <c r="D42" s="105"/>
      <c r="E42" s="52">
        <v>1919</v>
      </c>
      <c r="F42" s="53"/>
      <c r="G42" s="54">
        <f>+ROUND(F42*(1+$D$28),0)</f>
        <v>0</v>
      </c>
      <c r="H42" s="54">
        <f t="shared" si="9"/>
        <v>0</v>
      </c>
      <c r="I42" s="52">
        <f t="shared" si="6"/>
        <v>4974</v>
      </c>
      <c r="J42" s="53"/>
      <c r="K42" s="54">
        <f>+ROUND(J42*(1+$D$28),0)</f>
        <v>0</v>
      </c>
      <c r="L42" s="54">
        <f t="shared" si="10"/>
        <v>0</v>
      </c>
      <c r="N42" s="42">
        <f>E42/SUM($E$39:$E$42)</f>
        <v>0.25313283208020049</v>
      </c>
      <c r="O42" s="43">
        <f>N42*G42</f>
        <v>0</v>
      </c>
      <c r="P42" s="44"/>
      <c r="R42" s="42">
        <f t="shared" si="11"/>
        <v>0.46520763187429853</v>
      </c>
      <c r="S42" s="43">
        <f t="shared" si="8"/>
        <v>0</v>
      </c>
      <c r="T42" s="44"/>
      <c r="V42" s="216">
        <v>1658</v>
      </c>
    </row>
    <row r="43" spans="2:22" ht="12.75" customHeight="1">
      <c r="B43" s="99" t="s">
        <v>106</v>
      </c>
      <c r="C43" s="99"/>
      <c r="D43" s="99"/>
      <c r="E43" s="55">
        <f>SUM(E39:E42)</f>
        <v>7581</v>
      </c>
      <c r="F43" s="56"/>
      <c r="G43" s="57"/>
      <c r="H43" s="60">
        <f>SUM(H39:H42)</f>
        <v>0</v>
      </c>
      <c r="I43" s="55">
        <f>SUM(I39:I42)</f>
        <v>10692</v>
      </c>
      <c r="J43" s="56"/>
      <c r="K43" s="57"/>
      <c r="L43" s="60">
        <f>SUM(L39:L42)</f>
        <v>0</v>
      </c>
      <c r="N43" s="42"/>
      <c r="O43" s="43"/>
      <c r="P43" s="44"/>
      <c r="R43" s="42"/>
      <c r="S43" s="43"/>
      <c r="T43" s="44"/>
      <c r="V43" s="55">
        <f>SUM(V39:V42)</f>
        <v>3564</v>
      </c>
    </row>
    <row r="44" spans="2:22" ht="12.75" customHeight="1">
      <c r="B44" s="104">
        <v>4</v>
      </c>
      <c r="C44" s="106" t="s">
        <v>79</v>
      </c>
      <c r="D44" s="106"/>
      <c r="E44" s="61">
        <v>5204</v>
      </c>
      <c r="F44" s="53"/>
      <c r="G44" s="54">
        <f>+ROUND(F44*(1+$D$28),0)</f>
        <v>0</v>
      </c>
      <c r="H44" s="54">
        <f t="shared" ref="H44:H55" si="12">+ROUND((E44*G44),0)</f>
        <v>0</v>
      </c>
      <c r="I44" s="52">
        <f t="shared" si="6"/>
        <v>31224</v>
      </c>
      <c r="J44" s="53"/>
      <c r="K44" s="54">
        <f>+ROUND(J44*(1+$D$28),0)</f>
        <v>0</v>
      </c>
      <c r="L44" s="54">
        <f t="shared" ref="L44:L55" si="13">+ROUND((I44*K44),0)</f>
        <v>0</v>
      </c>
      <c r="N44" s="42">
        <f t="shared" ref="N44:N55" si="14">E44/SUM($E$44:$E$55)</f>
        <v>0.42965653896961692</v>
      </c>
      <c r="O44" s="43">
        <f t="shared" ref="O44:O55" si="15">N44*G44</f>
        <v>0</v>
      </c>
      <c r="P44" s="44">
        <f>SUM(O44:O55)</f>
        <v>0</v>
      </c>
      <c r="R44" s="42">
        <f>I44/SUM($I$44:$I$55)</f>
        <v>0.672960041381094</v>
      </c>
      <c r="S44" s="43">
        <f t="shared" si="8"/>
        <v>0</v>
      </c>
      <c r="T44" s="44">
        <f>SUM(S44:S55)</f>
        <v>0</v>
      </c>
      <c r="V44" s="216">
        <v>10408</v>
      </c>
    </row>
    <row r="45" spans="2:22" ht="12.75" customHeight="1">
      <c r="B45" s="104"/>
      <c r="C45" s="106" t="s">
        <v>81</v>
      </c>
      <c r="D45" s="106"/>
      <c r="E45" s="61">
        <v>510</v>
      </c>
      <c r="F45" s="53"/>
      <c r="G45" s="54">
        <f>+ROUND(F45*(1+$D$28),0)</f>
        <v>0</v>
      </c>
      <c r="H45" s="54">
        <f t="shared" si="12"/>
        <v>0</v>
      </c>
      <c r="I45" s="52">
        <f t="shared" si="6"/>
        <v>1398</v>
      </c>
      <c r="J45" s="53"/>
      <c r="K45" s="54">
        <f>+ROUND(J45*(1+$D$28),0)</f>
        <v>0</v>
      </c>
      <c r="L45" s="54">
        <f t="shared" si="13"/>
        <v>0</v>
      </c>
      <c r="N45" s="42">
        <f t="shared" si="14"/>
        <v>4.2107001321003965E-2</v>
      </c>
      <c r="O45" s="43">
        <f t="shared" si="15"/>
        <v>0</v>
      </c>
      <c r="P45" s="44"/>
      <c r="R45" s="42">
        <f t="shared" ref="R45:R55" si="16">I45/SUM($I$44:$I$55)</f>
        <v>3.0130609077977499E-2</v>
      </c>
      <c r="S45" s="43">
        <f t="shared" si="8"/>
        <v>0</v>
      </c>
      <c r="T45" s="44"/>
      <c r="V45" s="216">
        <v>466</v>
      </c>
    </row>
    <row r="46" spans="2:22" ht="12.75" customHeight="1">
      <c r="B46" s="104"/>
      <c r="C46" s="106" t="s">
        <v>82</v>
      </c>
      <c r="D46" s="106"/>
      <c r="E46" s="61">
        <v>358</v>
      </c>
      <c r="F46" s="53"/>
      <c r="G46" s="54">
        <f>+ROUND(F46*(1+$D$28),0)</f>
        <v>0</v>
      </c>
      <c r="H46" s="54">
        <f t="shared" si="12"/>
        <v>0</v>
      </c>
      <c r="I46" s="52">
        <f t="shared" si="6"/>
        <v>1212</v>
      </c>
      <c r="J46" s="53"/>
      <c r="K46" s="54">
        <f>+ROUND(J46*(1+$D$28),0)</f>
        <v>0</v>
      </c>
      <c r="L46" s="54">
        <f t="shared" si="13"/>
        <v>0</v>
      </c>
      <c r="N46" s="42">
        <f t="shared" si="14"/>
        <v>2.9557463672391017E-2</v>
      </c>
      <c r="O46" s="43">
        <f t="shared" si="15"/>
        <v>0</v>
      </c>
      <c r="P46" s="44"/>
      <c r="R46" s="42">
        <f t="shared" si="16"/>
        <v>2.6121815595499805E-2</v>
      </c>
      <c r="S46" s="43">
        <f t="shared" si="8"/>
        <v>0</v>
      </c>
      <c r="T46" s="44"/>
      <c r="V46" s="216">
        <v>404</v>
      </c>
    </row>
    <row r="47" spans="2:22" ht="12.75" customHeight="1">
      <c r="B47" s="104"/>
      <c r="C47" s="106" t="s">
        <v>85</v>
      </c>
      <c r="D47" s="106"/>
      <c r="E47" s="61">
        <v>999</v>
      </c>
      <c r="F47" s="53"/>
      <c r="G47" s="54">
        <f>+ROUND(F47*(1+$D$28),0)</f>
        <v>0</v>
      </c>
      <c r="H47" s="54">
        <f t="shared" si="12"/>
        <v>0</v>
      </c>
      <c r="I47" s="52">
        <f t="shared" si="6"/>
        <v>0</v>
      </c>
      <c r="J47" s="53"/>
      <c r="K47" s="54">
        <f>+ROUND(J47*(1+$D$28),0)</f>
        <v>0</v>
      </c>
      <c r="L47" s="54">
        <f t="shared" si="13"/>
        <v>0</v>
      </c>
      <c r="N47" s="42">
        <f t="shared" si="14"/>
        <v>8.2480184940554827E-2</v>
      </c>
      <c r="O47" s="43">
        <f t="shared" si="15"/>
        <v>0</v>
      </c>
      <c r="P47" s="44"/>
      <c r="R47" s="42">
        <f t="shared" si="16"/>
        <v>0</v>
      </c>
      <c r="S47" s="43">
        <f t="shared" si="8"/>
        <v>0</v>
      </c>
      <c r="T47" s="44"/>
      <c r="V47" s="216">
        <v>0</v>
      </c>
    </row>
    <row r="48" spans="2:22" ht="12.75" customHeight="1">
      <c r="B48" s="104"/>
      <c r="C48" s="106" t="s">
        <v>87</v>
      </c>
      <c r="D48" s="106"/>
      <c r="E48" s="61">
        <v>1920</v>
      </c>
      <c r="F48" s="53"/>
      <c r="G48" s="54">
        <f>+ROUND(F48*(1+$D$28),0)</f>
        <v>0</v>
      </c>
      <c r="H48" s="54">
        <f t="shared" si="12"/>
        <v>0</v>
      </c>
      <c r="I48" s="52">
        <f t="shared" si="6"/>
        <v>3720</v>
      </c>
      <c r="J48" s="53"/>
      <c r="K48" s="54">
        <f>+ROUND(J48*(1+$D$28),0)</f>
        <v>0</v>
      </c>
      <c r="L48" s="54">
        <f t="shared" si="13"/>
        <v>0</v>
      </c>
      <c r="N48" s="42">
        <f t="shared" si="14"/>
        <v>0.15852047556142668</v>
      </c>
      <c r="O48" s="43">
        <f t="shared" si="15"/>
        <v>0</v>
      </c>
      <c r="P48" s="44"/>
      <c r="R48" s="42">
        <f t="shared" si="16"/>
        <v>8.0175869649553866E-2</v>
      </c>
      <c r="S48" s="43">
        <f t="shared" si="8"/>
        <v>0</v>
      </c>
      <c r="T48" s="44"/>
      <c r="V48" s="216">
        <v>1240</v>
      </c>
    </row>
    <row r="49" spans="2:22" ht="12.75" customHeight="1">
      <c r="B49" s="104"/>
      <c r="C49" s="106" t="s">
        <v>88</v>
      </c>
      <c r="D49" s="106"/>
      <c r="E49" s="61">
        <v>878</v>
      </c>
      <c r="F49" s="53"/>
      <c r="G49" s="54">
        <f>+ROUND(F49*(1+$D$28),0)</f>
        <v>0</v>
      </c>
      <c r="H49" s="54">
        <f t="shared" si="12"/>
        <v>0</v>
      </c>
      <c r="I49" s="52">
        <f t="shared" si="6"/>
        <v>2232</v>
      </c>
      <c r="J49" s="53"/>
      <c r="K49" s="54">
        <f>+ROUND(J49*(1+$D$28),0)</f>
        <v>0</v>
      </c>
      <c r="L49" s="54">
        <f t="shared" si="13"/>
        <v>0</v>
      </c>
      <c r="N49" s="42">
        <f t="shared" si="14"/>
        <v>7.2490092470277406E-2</v>
      </c>
      <c r="O49" s="43">
        <f t="shared" si="15"/>
        <v>0</v>
      </c>
      <c r="P49" s="44"/>
      <c r="R49" s="42">
        <f t="shared" si="16"/>
        <v>4.810552178973232E-2</v>
      </c>
      <c r="S49" s="43">
        <f t="shared" si="8"/>
        <v>0</v>
      </c>
      <c r="T49" s="44"/>
      <c r="V49" s="216">
        <v>744</v>
      </c>
    </row>
    <row r="50" spans="2:22" ht="12.75" customHeight="1">
      <c r="B50" s="104"/>
      <c r="C50" s="106" t="s">
        <v>92</v>
      </c>
      <c r="D50" s="106"/>
      <c r="E50" s="61">
        <v>758</v>
      </c>
      <c r="F50" s="53"/>
      <c r="G50" s="54">
        <f>+ROUND(F50*(1+$D$28),0)</f>
        <v>0</v>
      </c>
      <c r="H50" s="54">
        <f t="shared" si="12"/>
        <v>0</v>
      </c>
      <c r="I50" s="52">
        <f t="shared" si="6"/>
        <v>2274</v>
      </c>
      <c r="J50" s="53"/>
      <c r="K50" s="54">
        <f>+ROUND(J50*(1+$D$28),0)</f>
        <v>0</v>
      </c>
      <c r="L50" s="54">
        <f t="shared" si="13"/>
        <v>0</v>
      </c>
      <c r="N50" s="42">
        <f t="shared" si="14"/>
        <v>6.2582562747688239E-2</v>
      </c>
      <c r="O50" s="43">
        <f t="shared" si="15"/>
        <v>0</v>
      </c>
      <c r="P50" s="44"/>
      <c r="R50" s="42">
        <f t="shared" si="16"/>
        <v>4.9010733221259539E-2</v>
      </c>
      <c r="S50" s="43">
        <f t="shared" si="8"/>
        <v>0</v>
      </c>
      <c r="T50" s="44"/>
      <c r="V50" s="216">
        <v>758</v>
      </c>
    </row>
    <row r="51" spans="2:22" ht="12.75" customHeight="1">
      <c r="B51" s="104"/>
      <c r="C51" s="106" t="s">
        <v>93</v>
      </c>
      <c r="D51" s="106"/>
      <c r="E51" s="61">
        <v>884</v>
      </c>
      <c r="F51" s="53"/>
      <c r="G51" s="54">
        <f>+ROUND(F51*(1+$D$28),0)</f>
        <v>0</v>
      </c>
      <c r="H51" s="54">
        <f t="shared" si="12"/>
        <v>0</v>
      </c>
      <c r="I51" s="52">
        <f t="shared" si="6"/>
        <v>2640</v>
      </c>
      <c r="J51" s="53"/>
      <c r="K51" s="54">
        <f>+ROUND(J51*(1+$D$28),0)</f>
        <v>0</v>
      </c>
      <c r="L51" s="54">
        <f t="shared" si="13"/>
        <v>0</v>
      </c>
      <c r="N51" s="42">
        <f t="shared" si="14"/>
        <v>7.2985468956406868E-2</v>
      </c>
      <c r="O51" s="43">
        <f t="shared" si="15"/>
        <v>0</v>
      </c>
      <c r="P51" s="44"/>
      <c r="R51" s="42">
        <f t="shared" si="16"/>
        <v>5.6899004267425321E-2</v>
      </c>
      <c r="S51" s="43">
        <f t="shared" si="8"/>
        <v>0</v>
      </c>
      <c r="T51" s="44"/>
      <c r="V51" s="216">
        <v>880</v>
      </c>
    </row>
    <row r="52" spans="2:22" ht="12.75" customHeight="1">
      <c r="B52" s="104"/>
      <c r="C52" s="106" t="s">
        <v>97</v>
      </c>
      <c r="D52" s="106"/>
      <c r="E52" s="61">
        <v>530</v>
      </c>
      <c r="F52" s="53"/>
      <c r="G52" s="54">
        <f>+ROUND(F52*(1+$D$28),0)</f>
        <v>0</v>
      </c>
      <c r="H52" s="54">
        <f t="shared" si="12"/>
        <v>0</v>
      </c>
      <c r="I52" s="52">
        <f t="shared" si="6"/>
        <v>1350</v>
      </c>
      <c r="J52" s="53"/>
      <c r="K52" s="54">
        <f>+ROUND(J52*(1+$D$28),0)</f>
        <v>0</v>
      </c>
      <c r="L52" s="54">
        <f t="shared" si="13"/>
        <v>0</v>
      </c>
      <c r="N52" s="42">
        <f t="shared" si="14"/>
        <v>4.3758256274768821E-2</v>
      </c>
      <c r="O52" s="43">
        <f t="shared" si="15"/>
        <v>0</v>
      </c>
      <c r="P52" s="44"/>
      <c r="R52" s="42">
        <f t="shared" si="16"/>
        <v>2.9096081727660674E-2</v>
      </c>
      <c r="S52" s="43">
        <f t="shared" si="8"/>
        <v>0</v>
      </c>
      <c r="T52" s="44"/>
      <c r="V52" s="216">
        <v>450</v>
      </c>
    </row>
    <row r="53" spans="2:22" ht="12.75" customHeight="1">
      <c r="B53" s="104"/>
      <c r="C53" s="106" t="s">
        <v>99</v>
      </c>
      <c r="D53" s="106"/>
      <c r="E53" s="61">
        <v>5</v>
      </c>
      <c r="F53" s="53"/>
      <c r="G53" s="54">
        <f>+ROUND(F53*(1+$D$28),0)</f>
        <v>0</v>
      </c>
      <c r="H53" s="54">
        <f t="shared" si="12"/>
        <v>0</v>
      </c>
      <c r="I53" s="52">
        <f t="shared" si="6"/>
        <v>30</v>
      </c>
      <c r="J53" s="53"/>
      <c r="K53" s="54">
        <f>+ROUND(J53*(1+$D$28),0)</f>
        <v>0</v>
      </c>
      <c r="L53" s="54">
        <f t="shared" si="13"/>
        <v>0</v>
      </c>
      <c r="N53" s="42">
        <f t="shared" si="14"/>
        <v>4.1281373844121534E-4</v>
      </c>
      <c r="O53" s="43">
        <f t="shared" si="15"/>
        <v>0</v>
      </c>
      <c r="P53" s="44"/>
      <c r="R53" s="42">
        <f t="shared" si="16"/>
        <v>6.46579593948015E-4</v>
      </c>
      <c r="S53" s="43">
        <f t="shared" si="8"/>
        <v>0</v>
      </c>
      <c r="T53" s="44"/>
      <c r="V53" s="216">
        <v>10</v>
      </c>
    </row>
    <row r="54" spans="2:22" ht="12.75" customHeight="1">
      <c r="B54" s="104"/>
      <c r="C54" s="106" t="s">
        <v>100</v>
      </c>
      <c r="D54" s="106"/>
      <c r="E54" s="61">
        <v>28</v>
      </c>
      <c r="F54" s="53"/>
      <c r="G54" s="54">
        <f>+ROUND(F54*(1+$D$28),0)</f>
        <v>0</v>
      </c>
      <c r="H54" s="54">
        <f t="shared" si="12"/>
        <v>0</v>
      </c>
      <c r="I54" s="52">
        <f t="shared" si="6"/>
        <v>120</v>
      </c>
      <c r="J54" s="53"/>
      <c r="K54" s="54">
        <f>+ROUND(J54*(1+$D$28),0)</f>
        <v>0</v>
      </c>
      <c r="L54" s="54">
        <f t="shared" si="13"/>
        <v>0</v>
      </c>
      <c r="N54" s="42">
        <f t="shared" si="14"/>
        <v>2.311756935270806E-3</v>
      </c>
      <c r="O54" s="43">
        <f t="shared" si="15"/>
        <v>0</v>
      </c>
      <c r="P54" s="44"/>
      <c r="R54" s="42">
        <f t="shared" si="16"/>
        <v>2.58631837579206E-3</v>
      </c>
      <c r="S54" s="43">
        <f t="shared" si="8"/>
        <v>0</v>
      </c>
      <c r="T54" s="44"/>
      <c r="V54" s="216">
        <v>40</v>
      </c>
    </row>
    <row r="55" spans="2:22" ht="12.75" customHeight="1">
      <c r="B55" s="104"/>
      <c r="C55" s="106" t="s">
        <v>101</v>
      </c>
      <c r="D55" s="106"/>
      <c r="E55" s="61">
        <v>38</v>
      </c>
      <c r="F55" s="53"/>
      <c r="G55" s="54">
        <f>+ROUND(F55*(1+$D$28),0)</f>
        <v>0</v>
      </c>
      <c r="H55" s="54">
        <f t="shared" si="12"/>
        <v>0</v>
      </c>
      <c r="I55" s="52">
        <f t="shared" si="6"/>
        <v>198</v>
      </c>
      <c r="J55" s="53"/>
      <c r="K55" s="54">
        <f>+ROUND(J55*(1+$D$28),0)</f>
        <v>0</v>
      </c>
      <c r="L55" s="54">
        <f t="shared" si="13"/>
        <v>0</v>
      </c>
      <c r="N55" s="42">
        <f t="shared" si="14"/>
        <v>3.1373844121532365E-3</v>
      </c>
      <c r="O55" s="43">
        <f t="shared" si="15"/>
        <v>0</v>
      </c>
      <c r="P55" s="44"/>
      <c r="R55" s="42">
        <f t="shared" si="16"/>
        <v>4.2674253200568994E-3</v>
      </c>
      <c r="S55" s="43">
        <f t="shared" si="8"/>
        <v>0</v>
      </c>
      <c r="T55" s="44"/>
      <c r="V55" s="216">
        <v>66</v>
      </c>
    </row>
    <row r="56" spans="2:22" ht="12.75" customHeight="1">
      <c r="B56" s="99" t="s">
        <v>107</v>
      </c>
      <c r="C56" s="99"/>
      <c r="D56" s="99"/>
      <c r="E56" s="55">
        <f>SUM(E44:E55)</f>
        <v>12112</v>
      </c>
      <c r="F56" s="56"/>
      <c r="G56" s="57"/>
      <c r="H56" s="60">
        <f>SUM(H44:H55)</f>
        <v>0</v>
      </c>
      <c r="I56" s="55">
        <f>SUM(I44:I55)</f>
        <v>46398</v>
      </c>
      <c r="J56" s="56"/>
      <c r="K56" s="57"/>
      <c r="L56" s="60">
        <f>SUM(L44:L55)</f>
        <v>0</v>
      </c>
      <c r="N56" s="42"/>
      <c r="O56" s="43"/>
      <c r="P56" s="44"/>
      <c r="R56" s="42"/>
      <c r="S56" s="43"/>
      <c r="T56" s="44"/>
      <c r="V56" s="55">
        <f>SUM(V44:V55)</f>
        <v>15466</v>
      </c>
    </row>
    <row r="57" spans="2:22" ht="12.75" customHeight="1">
      <c r="B57" s="104">
        <v>5</v>
      </c>
      <c r="C57" s="105" t="s">
        <v>84</v>
      </c>
      <c r="D57" s="105"/>
      <c r="E57" s="52">
        <v>1869</v>
      </c>
      <c r="F57" s="53"/>
      <c r="G57" s="54">
        <f>+ROUND(F57*(1+$D$28),0)</f>
        <v>0</v>
      </c>
      <c r="H57" s="54">
        <f t="shared" ref="H57:H60" si="17">+ROUND((E57*G57),0)</f>
        <v>0</v>
      </c>
      <c r="I57" s="52">
        <f t="shared" si="6"/>
        <v>4554</v>
      </c>
      <c r="J57" s="53"/>
      <c r="K57" s="54">
        <f>+ROUND(J57*(1+$D$28),0)</f>
        <v>0</v>
      </c>
      <c r="L57" s="54">
        <f t="shared" ref="L57:L60" si="18">+ROUND((I57*K57),0)</f>
        <v>0</v>
      </c>
      <c r="N57" s="42">
        <f>E57/SUM($E$57:$E$60)</f>
        <v>0.26353637901861254</v>
      </c>
      <c r="O57" s="43">
        <f>N57*G57</f>
        <v>0</v>
      </c>
      <c r="P57" s="44">
        <f>SUM(O57:O60)</f>
        <v>0</v>
      </c>
      <c r="R57" s="42">
        <f>I57/SUM($I$57:$I$60)</f>
        <v>0.31132075471698112</v>
      </c>
      <c r="S57" s="43">
        <f t="shared" si="8"/>
        <v>0</v>
      </c>
      <c r="T57" s="44">
        <f>SUM(S57:S60)</f>
        <v>0</v>
      </c>
      <c r="V57" s="216">
        <v>1518</v>
      </c>
    </row>
    <row r="58" spans="2:22" ht="12.75" customHeight="1">
      <c r="B58" s="104"/>
      <c r="C58" s="105" t="s">
        <v>86</v>
      </c>
      <c r="D58" s="105"/>
      <c r="E58" s="52">
        <v>677</v>
      </c>
      <c r="F58" s="53"/>
      <c r="G58" s="54">
        <f>+ROUND(F58*(1+$D$28),0)</f>
        <v>0</v>
      </c>
      <c r="H58" s="54">
        <f t="shared" si="17"/>
        <v>0</v>
      </c>
      <c r="I58" s="52">
        <f t="shared" si="6"/>
        <v>474</v>
      </c>
      <c r="J58" s="53"/>
      <c r="K58" s="54">
        <f>+ROUND(J58*(1+$D$28),0)</f>
        <v>0</v>
      </c>
      <c r="L58" s="54">
        <f t="shared" si="18"/>
        <v>0</v>
      </c>
      <c r="N58" s="42">
        <f>E58/SUM($E$57:$E$60)</f>
        <v>9.5459672870840381E-2</v>
      </c>
      <c r="O58" s="43">
        <f>N58*G58</f>
        <v>0</v>
      </c>
      <c r="P58" s="44"/>
      <c r="R58" s="42">
        <f t="shared" ref="R58:R60" si="19">I58/SUM($I$57:$I$60)</f>
        <v>3.2403609515996717E-2</v>
      </c>
      <c r="S58" s="43">
        <f t="shared" si="8"/>
        <v>0</v>
      </c>
      <c r="T58" s="44"/>
      <c r="V58" s="216">
        <v>158</v>
      </c>
    </row>
    <row r="59" spans="2:22" ht="12.75" customHeight="1">
      <c r="B59" s="104"/>
      <c r="C59" s="105" t="s">
        <v>90</v>
      </c>
      <c r="D59" s="105"/>
      <c r="E59" s="52">
        <v>2123</v>
      </c>
      <c r="F59" s="53"/>
      <c r="G59" s="54">
        <f>+ROUND(F59*(1+$D$28),0)</f>
        <v>0</v>
      </c>
      <c r="H59" s="54">
        <f t="shared" si="17"/>
        <v>0</v>
      </c>
      <c r="I59" s="52">
        <f t="shared" si="6"/>
        <v>6930</v>
      </c>
      <c r="J59" s="53"/>
      <c r="K59" s="54">
        <f>+ROUND(J59*(1+$D$28),0)</f>
        <v>0</v>
      </c>
      <c r="L59" s="54">
        <f t="shared" si="18"/>
        <v>0</v>
      </c>
      <c r="N59" s="42">
        <f>E59/SUM($E$57:$E$60)</f>
        <v>0.29935138183869148</v>
      </c>
      <c r="O59" s="43">
        <f>N59*G59</f>
        <v>0</v>
      </c>
      <c r="P59" s="44"/>
      <c r="R59" s="42">
        <f t="shared" si="19"/>
        <v>0.47374897456931914</v>
      </c>
      <c r="S59" s="43">
        <f t="shared" si="8"/>
        <v>0</v>
      </c>
      <c r="T59" s="44"/>
      <c r="V59" s="216">
        <v>2310</v>
      </c>
    </row>
    <row r="60" spans="2:22" ht="12.75" customHeight="1">
      <c r="B60" s="104"/>
      <c r="C60" s="105" t="s">
        <v>95</v>
      </c>
      <c r="D60" s="105"/>
      <c r="E60" s="52">
        <v>2423</v>
      </c>
      <c r="F60" s="53"/>
      <c r="G60" s="54">
        <f>+ROUND(F60*(1+$D$28),0)</f>
        <v>0</v>
      </c>
      <c r="H60" s="54">
        <f t="shared" si="17"/>
        <v>0</v>
      </c>
      <c r="I60" s="52">
        <f t="shared" si="6"/>
        <v>2670</v>
      </c>
      <c r="J60" s="53"/>
      <c r="K60" s="54">
        <f>+ROUND(J60*(1+$D$28),0)</f>
        <v>0</v>
      </c>
      <c r="L60" s="54">
        <f t="shared" si="18"/>
        <v>0</v>
      </c>
      <c r="N60" s="42">
        <f>E60/SUM($E$57:$E$60)</f>
        <v>0.34165256627185558</v>
      </c>
      <c r="O60" s="43">
        <f>N60*G60</f>
        <v>0</v>
      </c>
      <c r="P60" s="44"/>
      <c r="R60" s="42">
        <f t="shared" si="19"/>
        <v>0.18252666119770303</v>
      </c>
      <c r="S60" s="43">
        <f t="shared" si="8"/>
        <v>0</v>
      </c>
      <c r="T60" s="44"/>
      <c r="V60" s="216">
        <v>890</v>
      </c>
    </row>
    <row r="61" spans="2:22" ht="12.75" customHeight="1">
      <c r="B61" s="99" t="s">
        <v>108</v>
      </c>
      <c r="C61" s="99"/>
      <c r="D61" s="99"/>
      <c r="E61" s="55">
        <f>SUM(E57:E60)</f>
        <v>7092</v>
      </c>
      <c r="F61" s="56"/>
      <c r="G61" s="57"/>
      <c r="H61" s="60">
        <f>SUM(H57:H60)</f>
        <v>0</v>
      </c>
      <c r="I61" s="55">
        <f>SUM(I57:I60)</f>
        <v>14628</v>
      </c>
      <c r="J61" s="56"/>
      <c r="K61" s="57"/>
      <c r="L61" s="60">
        <f>SUM(L57:L60)</f>
        <v>0</v>
      </c>
      <c r="N61" s="42"/>
      <c r="O61" s="43"/>
      <c r="P61" s="44"/>
      <c r="R61" s="42"/>
      <c r="S61" s="43"/>
      <c r="T61" s="44"/>
      <c r="V61" s="55">
        <f>SUM(V57:V60)</f>
        <v>4876</v>
      </c>
    </row>
    <row r="62" spans="2:22" ht="12.75" customHeight="1">
      <c r="B62" s="100" t="s">
        <v>102</v>
      </c>
      <c r="C62" s="100"/>
      <c r="D62" s="100"/>
      <c r="E62" s="74">
        <f>SUM(E61,E56,E43,E38,E35)</f>
        <v>42376</v>
      </c>
      <c r="F62" s="75"/>
      <c r="G62" s="76"/>
      <c r="H62" s="77">
        <f>SUM(H61,H56,H43,H35,H38)</f>
        <v>0</v>
      </c>
      <c r="I62" s="74">
        <f>SUM(I61,I56,I43,I38,I35)</f>
        <v>114618</v>
      </c>
      <c r="J62" s="75"/>
      <c r="K62" s="76"/>
      <c r="L62" s="77">
        <f>SUM(L61,L56,L43,L35,L38)</f>
        <v>0</v>
      </c>
      <c r="N62" s="42"/>
      <c r="O62" s="43"/>
      <c r="P62" s="44"/>
      <c r="R62" s="42"/>
      <c r="S62" s="43"/>
      <c r="T62" s="44"/>
      <c r="V62" s="74">
        <f>+V61+V56+V43+V38+V35</f>
        <v>38206</v>
      </c>
    </row>
    <row r="63" spans="2:22" s="48" customFormat="1" ht="6.75" customHeight="1">
      <c r="B63" s="46"/>
      <c r="C63" s="46"/>
      <c r="D63" s="46"/>
      <c r="E63" s="47"/>
      <c r="G63" s="49"/>
      <c r="H63" s="50"/>
      <c r="I63" s="50"/>
    </row>
    <row r="64" spans="2:22" ht="15" customHeight="1">
      <c r="B64" s="101" t="s">
        <v>5</v>
      </c>
      <c r="C64" s="102"/>
      <c r="D64" s="102"/>
      <c r="E64" s="102"/>
      <c r="F64" s="102"/>
      <c r="G64" s="102"/>
      <c r="H64" s="102"/>
      <c r="I64" s="102"/>
      <c r="J64" s="102"/>
      <c r="K64" s="102"/>
      <c r="L64" s="103"/>
    </row>
    <row r="65" spans="2:12" ht="45.75" customHeight="1">
      <c r="B65" s="96" t="s">
        <v>111</v>
      </c>
      <c r="C65" s="97"/>
      <c r="D65" s="97"/>
      <c r="E65" s="97"/>
      <c r="F65" s="97"/>
      <c r="G65" s="97"/>
      <c r="H65" s="97"/>
      <c r="I65" s="97"/>
      <c r="J65" s="97"/>
      <c r="K65" s="97"/>
      <c r="L65" s="98"/>
    </row>
    <row r="66" spans="2:12" ht="45" customHeight="1">
      <c r="B66" s="96" t="s">
        <v>116</v>
      </c>
      <c r="C66" s="97"/>
      <c r="D66" s="97"/>
      <c r="E66" s="97"/>
      <c r="F66" s="97"/>
      <c r="G66" s="97"/>
      <c r="H66" s="97"/>
      <c r="I66" s="97"/>
      <c r="J66" s="97"/>
      <c r="K66" s="97"/>
      <c r="L66" s="98"/>
    </row>
    <row r="67" spans="2:12" ht="15" customHeight="1">
      <c r="B67" s="29"/>
    </row>
    <row r="68" spans="2:12" s="29" customFormat="1" ht="15" customHeight="1">
      <c r="E68" s="30"/>
      <c r="F68" s="28"/>
      <c r="G68" s="28"/>
      <c r="H68" s="28"/>
      <c r="I68" s="28"/>
    </row>
    <row r="69" spans="2:12" s="29" customFormat="1" ht="15" customHeight="1">
      <c r="E69" s="30"/>
      <c r="F69" s="28"/>
      <c r="G69" s="28"/>
      <c r="H69" s="28"/>
      <c r="I69" s="28"/>
    </row>
    <row r="70" spans="2:12" s="29" customFormat="1" ht="15" customHeight="1">
      <c r="E70" s="30"/>
      <c r="F70" s="28"/>
      <c r="G70" s="28"/>
      <c r="H70" s="28"/>
      <c r="I70" s="28"/>
    </row>
    <row r="71" spans="2:12" s="29" customFormat="1" ht="15" customHeight="1">
      <c r="E71" s="30"/>
      <c r="F71" s="28"/>
      <c r="G71" s="28"/>
      <c r="H71" s="28"/>
      <c r="I71" s="28"/>
    </row>
    <row r="72" spans="2:12" s="29" customFormat="1" ht="15" customHeight="1">
      <c r="E72" s="30"/>
      <c r="F72" s="28"/>
      <c r="G72" s="28"/>
      <c r="H72" s="28"/>
      <c r="I72" s="28"/>
    </row>
    <row r="73" spans="2:12" s="29" customFormat="1" ht="15" customHeight="1">
      <c r="E73" s="30"/>
      <c r="F73" s="28"/>
      <c r="G73" s="28"/>
      <c r="H73" s="28"/>
      <c r="I73" s="28"/>
    </row>
    <row r="74" spans="2:12" s="29" customFormat="1" ht="15" customHeight="1">
      <c r="E74" s="30"/>
      <c r="F74" s="28"/>
      <c r="G74" s="28"/>
      <c r="H74" s="28"/>
      <c r="I74" s="28"/>
    </row>
    <row r="75" spans="2:12" s="29" customFormat="1" ht="15" customHeight="1">
      <c r="E75" s="30"/>
      <c r="F75" s="28"/>
      <c r="G75" s="28"/>
      <c r="H75" s="28"/>
      <c r="I75" s="28"/>
    </row>
    <row r="76" spans="2:12" s="29" customFormat="1" ht="15" customHeight="1">
      <c r="E76" s="30"/>
      <c r="F76" s="28"/>
      <c r="G76" s="28"/>
      <c r="H76" s="28"/>
      <c r="I76" s="28"/>
    </row>
    <row r="77" spans="2:12" s="29" customFormat="1" ht="15" customHeight="1">
      <c r="E77" s="30"/>
      <c r="F77" s="28"/>
      <c r="G77" s="28"/>
      <c r="H77" s="28"/>
      <c r="I77" s="28"/>
    </row>
    <row r="78" spans="2:12" s="29" customFormat="1" ht="15" customHeight="1">
      <c r="E78" s="30"/>
      <c r="F78" s="28"/>
      <c r="G78" s="28"/>
      <c r="H78" s="28"/>
      <c r="I78" s="28"/>
    </row>
    <row r="79" spans="2:12" s="29" customFormat="1" ht="15" customHeight="1">
      <c r="E79" s="30"/>
      <c r="F79" s="28"/>
      <c r="G79" s="28"/>
      <c r="H79" s="28"/>
      <c r="I79" s="28"/>
    </row>
    <row r="80" spans="2:12" s="29" customFormat="1" ht="15" customHeight="1">
      <c r="E80" s="30"/>
      <c r="F80" s="28"/>
      <c r="G80" s="28"/>
      <c r="H80" s="28"/>
      <c r="I80" s="28"/>
    </row>
    <row r="81" spans="5:9" s="29" customFormat="1" ht="15" customHeight="1">
      <c r="E81" s="30"/>
      <c r="F81" s="28"/>
      <c r="G81" s="28"/>
      <c r="H81" s="28"/>
      <c r="I81" s="28"/>
    </row>
    <row r="82" spans="5:9" s="29" customFormat="1" ht="15" customHeight="1">
      <c r="E82" s="30"/>
      <c r="F82" s="28"/>
      <c r="G82" s="28"/>
      <c r="H82" s="28"/>
      <c r="I82" s="28"/>
    </row>
    <row r="83" spans="5:9" s="29" customFormat="1" ht="15" customHeight="1">
      <c r="E83" s="30"/>
      <c r="F83" s="28"/>
      <c r="G83" s="28"/>
      <c r="H83" s="28"/>
      <c r="I83" s="28"/>
    </row>
    <row r="84" spans="5:9" s="29" customFormat="1" ht="15" customHeight="1">
      <c r="E84" s="30"/>
      <c r="F84" s="28"/>
      <c r="G84" s="28"/>
      <c r="H84" s="28"/>
      <c r="I84" s="28"/>
    </row>
    <row r="85" spans="5:9" s="29" customFormat="1" ht="15" customHeight="1">
      <c r="E85" s="30"/>
      <c r="F85" s="28"/>
      <c r="G85" s="28"/>
      <c r="H85" s="28"/>
      <c r="I85" s="28"/>
    </row>
    <row r="86" spans="5:9" s="29" customFormat="1" ht="15" customHeight="1">
      <c r="E86" s="30"/>
      <c r="F86" s="28"/>
      <c r="G86" s="28"/>
      <c r="H86" s="28"/>
      <c r="I86" s="28"/>
    </row>
    <row r="87" spans="5:9" s="29" customFormat="1" ht="15" customHeight="1">
      <c r="E87" s="30"/>
      <c r="F87" s="28"/>
      <c r="G87" s="28"/>
      <c r="H87" s="28"/>
      <c r="I87" s="28"/>
    </row>
    <row r="88" spans="5:9" s="29" customFormat="1" ht="15" customHeight="1">
      <c r="E88" s="30"/>
      <c r="F88" s="28"/>
      <c r="G88" s="28"/>
      <c r="H88" s="28"/>
      <c r="I88" s="28"/>
    </row>
    <row r="89" spans="5:9" s="29" customFormat="1" ht="15" customHeight="1">
      <c r="E89" s="30"/>
      <c r="F89" s="28"/>
      <c r="G89" s="28"/>
      <c r="H89" s="28"/>
      <c r="I89" s="28"/>
    </row>
    <row r="90" spans="5:9" s="29" customFormat="1" ht="15" customHeight="1">
      <c r="E90" s="30"/>
      <c r="F90" s="28"/>
      <c r="G90" s="28"/>
      <c r="H90" s="28"/>
      <c r="I90" s="28"/>
    </row>
    <row r="91" spans="5:9" s="29" customFormat="1" ht="15" customHeight="1">
      <c r="E91" s="30"/>
      <c r="F91" s="28"/>
      <c r="G91" s="28"/>
      <c r="H91" s="28"/>
      <c r="I91" s="28"/>
    </row>
    <row r="92" spans="5:9" s="29" customFormat="1" ht="15" customHeight="1">
      <c r="E92" s="30"/>
      <c r="F92" s="28"/>
      <c r="G92" s="28"/>
      <c r="H92" s="28"/>
      <c r="I92" s="28"/>
    </row>
    <row r="93" spans="5:9" s="29" customFormat="1" ht="15" customHeight="1">
      <c r="E93" s="30"/>
      <c r="F93" s="28"/>
      <c r="G93" s="28"/>
      <c r="H93" s="28"/>
      <c r="I93" s="28"/>
    </row>
    <row r="94" spans="5:9" s="29" customFormat="1" ht="15" customHeight="1">
      <c r="E94" s="30"/>
      <c r="F94" s="28"/>
      <c r="G94" s="28"/>
      <c r="H94" s="28"/>
      <c r="I94" s="28"/>
    </row>
    <row r="95" spans="5:9" s="29" customFormat="1" ht="15" customHeight="1">
      <c r="E95" s="30"/>
      <c r="F95" s="28"/>
      <c r="G95" s="28"/>
      <c r="H95" s="28"/>
      <c r="I95" s="28"/>
    </row>
    <row r="96" spans="5:9" s="29" customFormat="1" ht="15" customHeight="1">
      <c r="E96" s="30"/>
      <c r="F96" s="28"/>
      <c r="G96" s="28"/>
      <c r="H96" s="28"/>
      <c r="I96" s="28"/>
    </row>
    <row r="97" spans="5:9" s="29" customFormat="1" ht="15" customHeight="1">
      <c r="E97" s="30"/>
      <c r="F97" s="28"/>
      <c r="G97" s="28"/>
      <c r="H97" s="28"/>
      <c r="I97" s="28"/>
    </row>
    <row r="98" spans="5:9" s="29" customFormat="1" ht="15" customHeight="1">
      <c r="E98" s="30"/>
      <c r="F98" s="28"/>
      <c r="G98" s="28"/>
      <c r="H98" s="28"/>
      <c r="I98" s="28"/>
    </row>
    <row r="99" spans="5:9" s="29" customFormat="1" ht="15" customHeight="1">
      <c r="E99" s="30"/>
      <c r="F99" s="28"/>
      <c r="G99" s="28"/>
      <c r="H99" s="28"/>
      <c r="I99" s="28"/>
    </row>
    <row r="100" spans="5:9" s="29" customFormat="1" ht="15" customHeight="1">
      <c r="E100" s="30"/>
      <c r="F100" s="28"/>
      <c r="G100" s="28"/>
      <c r="H100" s="28"/>
      <c r="I100" s="28"/>
    </row>
    <row r="101" spans="5:9" s="29" customFormat="1" ht="15" customHeight="1">
      <c r="E101" s="30"/>
      <c r="F101" s="28"/>
      <c r="G101" s="28"/>
      <c r="H101" s="28"/>
      <c r="I101" s="28"/>
    </row>
    <row r="102" spans="5:9" s="29" customFormat="1" ht="15" customHeight="1">
      <c r="E102" s="30"/>
      <c r="F102" s="28"/>
      <c r="G102" s="28"/>
      <c r="H102" s="28"/>
      <c r="I102" s="28"/>
    </row>
    <row r="103" spans="5:9" s="29" customFormat="1" ht="15" customHeight="1">
      <c r="E103" s="30"/>
      <c r="F103" s="28"/>
      <c r="G103" s="28"/>
      <c r="H103" s="28"/>
      <c r="I103" s="28"/>
    </row>
    <row r="104" spans="5:9" s="29" customFormat="1" ht="15" customHeight="1">
      <c r="E104" s="30"/>
      <c r="F104" s="28"/>
      <c r="G104" s="28"/>
      <c r="H104" s="28"/>
      <c r="I104" s="28"/>
    </row>
    <row r="105" spans="5:9" s="29" customFormat="1" ht="15" customHeight="1">
      <c r="E105" s="30"/>
      <c r="F105" s="28"/>
      <c r="G105" s="28"/>
      <c r="H105" s="28"/>
      <c r="I105" s="28"/>
    </row>
    <row r="106" spans="5:9" s="29" customFormat="1" ht="15" customHeight="1">
      <c r="E106" s="30"/>
      <c r="F106" s="28"/>
      <c r="G106" s="28"/>
      <c r="H106" s="28"/>
      <c r="I106" s="28"/>
    </row>
    <row r="107" spans="5:9" s="29" customFormat="1" ht="15" customHeight="1">
      <c r="E107" s="30"/>
      <c r="F107" s="28"/>
      <c r="G107" s="28"/>
      <c r="H107" s="28"/>
      <c r="I107" s="28"/>
    </row>
    <row r="108" spans="5:9" s="29" customFormat="1" ht="15" customHeight="1">
      <c r="E108" s="30"/>
      <c r="F108" s="28"/>
      <c r="G108" s="28"/>
      <c r="H108" s="28"/>
      <c r="I108" s="28"/>
    </row>
    <row r="109" spans="5:9" s="29" customFormat="1" ht="15" customHeight="1">
      <c r="E109" s="30"/>
      <c r="F109" s="28"/>
      <c r="G109" s="28"/>
      <c r="H109" s="28"/>
      <c r="I109" s="28"/>
    </row>
    <row r="110" spans="5:9" s="29" customFormat="1" ht="15" customHeight="1">
      <c r="E110" s="30"/>
      <c r="F110" s="28"/>
      <c r="G110" s="28"/>
      <c r="H110" s="28"/>
      <c r="I110" s="28"/>
    </row>
    <row r="111" spans="5:9" s="29" customFormat="1" ht="15" customHeight="1">
      <c r="E111" s="30"/>
      <c r="F111" s="28"/>
      <c r="G111" s="28"/>
      <c r="H111" s="28"/>
      <c r="I111" s="28"/>
    </row>
    <row r="112" spans="5:9" s="29" customFormat="1" ht="15" customHeight="1">
      <c r="E112" s="30"/>
      <c r="F112" s="28"/>
      <c r="G112" s="28"/>
      <c r="H112" s="28"/>
      <c r="I112" s="28"/>
    </row>
    <row r="113" spans="5:9" s="29" customFormat="1" ht="15" customHeight="1">
      <c r="E113" s="30"/>
      <c r="F113" s="28"/>
      <c r="G113" s="28"/>
      <c r="H113" s="28"/>
      <c r="I113" s="28"/>
    </row>
    <row r="114" spans="5:9" s="29" customFormat="1" ht="15" customHeight="1">
      <c r="E114" s="30"/>
      <c r="F114" s="28"/>
      <c r="G114" s="28"/>
      <c r="H114" s="28"/>
      <c r="I114" s="28"/>
    </row>
    <row r="115" spans="5:9" s="29" customFormat="1" ht="15" customHeight="1">
      <c r="E115" s="30"/>
      <c r="F115" s="28"/>
      <c r="G115" s="28"/>
      <c r="H115" s="28"/>
      <c r="I115" s="28"/>
    </row>
    <row r="116" spans="5:9" s="29" customFormat="1" ht="15" customHeight="1">
      <c r="E116" s="30"/>
      <c r="F116" s="28"/>
      <c r="G116" s="28"/>
      <c r="H116" s="28"/>
      <c r="I116" s="28"/>
    </row>
    <row r="117" spans="5:9" s="29" customFormat="1" ht="15" customHeight="1">
      <c r="E117" s="30"/>
      <c r="F117" s="28"/>
      <c r="G117" s="28"/>
      <c r="H117" s="28"/>
      <c r="I117" s="28"/>
    </row>
    <row r="118" spans="5:9" s="29" customFormat="1" ht="15" customHeight="1">
      <c r="E118" s="30"/>
      <c r="F118" s="28"/>
      <c r="G118" s="28"/>
      <c r="H118" s="28"/>
      <c r="I118" s="28"/>
    </row>
    <row r="119" spans="5:9" s="29" customFormat="1" ht="15" customHeight="1">
      <c r="E119" s="30"/>
      <c r="F119" s="28"/>
      <c r="G119" s="28"/>
      <c r="H119" s="28"/>
      <c r="I119" s="28"/>
    </row>
    <row r="120" spans="5:9" s="29" customFormat="1" ht="15" customHeight="1">
      <c r="E120" s="30"/>
      <c r="F120" s="28"/>
      <c r="G120" s="28"/>
      <c r="H120" s="28"/>
      <c r="I120" s="28"/>
    </row>
    <row r="121" spans="5:9" s="29" customFormat="1" ht="15" customHeight="1">
      <c r="E121" s="30"/>
      <c r="F121" s="28"/>
      <c r="G121" s="28"/>
      <c r="H121" s="28"/>
      <c r="I121" s="28"/>
    </row>
    <row r="122" spans="5:9" s="29" customFormat="1" ht="15" customHeight="1">
      <c r="E122" s="30"/>
      <c r="F122" s="28"/>
      <c r="G122" s="28"/>
      <c r="H122" s="28"/>
      <c r="I122" s="28"/>
    </row>
    <row r="123" spans="5:9" s="29" customFormat="1" ht="15" customHeight="1">
      <c r="E123" s="30"/>
      <c r="F123" s="28"/>
      <c r="G123" s="28"/>
      <c r="H123" s="28"/>
      <c r="I123" s="28"/>
    </row>
    <row r="124" spans="5:9" s="29" customFormat="1" ht="15" customHeight="1">
      <c r="E124" s="30"/>
      <c r="F124" s="28"/>
      <c r="G124" s="28"/>
      <c r="H124" s="28"/>
      <c r="I124" s="28"/>
    </row>
    <row r="125" spans="5:9" s="29" customFormat="1" ht="15" customHeight="1">
      <c r="E125" s="30"/>
      <c r="F125" s="28"/>
      <c r="G125" s="28"/>
      <c r="H125" s="28"/>
      <c r="I125" s="28"/>
    </row>
    <row r="126" spans="5:9" s="29" customFormat="1" ht="15" customHeight="1">
      <c r="E126" s="30"/>
      <c r="F126" s="28"/>
      <c r="G126" s="28"/>
      <c r="H126" s="28"/>
      <c r="I126" s="28"/>
    </row>
    <row r="127" spans="5:9" s="29" customFormat="1" ht="15" customHeight="1">
      <c r="E127" s="30"/>
      <c r="F127" s="28"/>
      <c r="G127" s="28"/>
      <c r="H127" s="28"/>
      <c r="I127" s="28"/>
    </row>
    <row r="128" spans="5:9" s="29" customFormat="1" ht="15" customHeight="1">
      <c r="E128" s="30"/>
      <c r="F128" s="28"/>
      <c r="G128" s="28"/>
      <c r="H128" s="28"/>
      <c r="I128" s="28"/>
    </row>
    <row r="129" spans="2:9" s="29" customFormat="1" ht="15" customHeight="1">
      <c r="E129" s="30"/>
      <c r="F129" s="28"/>
      <c r="G129" s="28"/>
      <c r="H129" s="28"/>
      <c r="I129" s="28"/>
    </row>
    <row r="130" spans="2:9" s="29" customFormat="1" ht="15" customHeight="1">
      <c r="E130" s="30"/>
      <c r="F130" s="28"/>
      <c r="G130" s="28"/>
      <c r="H130" s="28"/>
      <c r="I130" s="28"/>
    </row>
    <row r="131" spans="2:9" s="29" customFormat="1" ht="15" customHeight="1">
      <c r="B131" s="28"/>
      <c r="C131" s="28"/>
      <c r="D131" s="28"/>
      <c r="E131" s="30"/>
      <c r="F131" s="28"/>
      <c r="G131" s="28"/>
      <c r="H131" s="28"/>
      <c r="I131" s="28"/>
    </row>
    <row r="132" spans="2:9" s="29" customFormat="1" ht="15" customHeight="1">
      <c r="B132" s="28"/>
      <c r="C132" s="28"/>
      <c r="D132" s="28"/>
      <c r="E132" s="30"/>
      <c r="F132" s="28"/>
      <c r="G132" s="28"/>
      <c r="H132" s="28"/>
      <c r="I132" s="28"/>
    </row>
    <row r="133" spans="2:9" s="29" customFormat="1" ht="15" customHeight="1">
      <c r="B133" s="28"/>
      <c r="C133" s="28"/>
      <c r="D133" s="28"/>
      <c r="E133" s="30"/>
      <c r="F133" s="28"/>
      <c r="G133" s="28"/>
      <c r="H133" s="28"/>
      <c r="I133" s="28"/>
    </row>
    <row r="134" spans="2:9" s="29" customFormat="1" ht="15" customHeight="1">
      <c r="B134" s="28"/>
      <c r="C134" s="28"/>
      <c r="D134" s="28"/>
      <c r="E134" s="28"/>
      <c r="F134" s="28"/>
      <c r="G134" s="28"/>
      <c r="H134" s="28"/>
      <c r="I134" s="28"/>
    </row>
    <row r="135" spans="2:9" ht="15" customHeight="1">
      <c r="C135" s="28"/>
      <c r="D135" s="28"/>
      <c r="E135" s="28"/>
    </row>
    <row r="136" spans="2:9" ht="15" customHeight="1"/>
    <row r="137" spans="2:9" ht="15" customHeight="1"/>
    <row r="138" spans="2:9" ht="15" customHeight="1"/>
    <row r="139" spans="2:9" ht="15" customHeight="1"/>
  </sheetData>
  <sheetProtection algorithmName="SHA-512" hashValue="FrapccCQedILumFeVYETZljWtzTTzeLK8PkfmvVN1qgb7CExXRmZLdKVBpjohxSO75PFTYLAUnR1sOJ7jxf9Fw==" saltValue="bElnJ2P3DLdZnhfsiHUE4A==" spinCount="100000" sheet="1" objects="1" scenarios="1" selectLockedCells="1"/>
  <mergeCells count="80">
    <mergeCell ref="B22:C23"/>
    <mergeCell ref="B24:C24"/>
    <mergeCell ref="C13:E13"/>
    <mergeCell ref="D23:F23"/>
    <mergeCell ref="B26:C26"/>
    <mergeCell ref="C14:E14"/>
    <mergeCell ref="B2:L8"/>
    <mergeCell ref="B10:L10"/>
    <mergeCell ref="C12:E12"/>
    <mergeCell ref="K12:L12"/>
    <mergeCell ref="G12:I12"/>
    <mergeCell ref="K13:L13"/>
    <mergeCell ref="D24:F24"/>
    <mergeCell ref="G24:J24"/>
    <mergeCell ref="K24:L24"/>
    <mergeCell ref="K23:L23"/>
    <mergeCell ref="B21:F21"/>
    <mergeCell ref="G21:L21"/>
    <mergeCell ref="K14:L14"/>
    <mergeCell ref="B16:L16"/>
    <mergeCell ref="B17:L17"/>
    <mergeCell ref="B19:L19"/>
    <mergeCell ref="G22:J23"/>
    <mergeCell ref="K22:L22"/>
    <mergeCell ref="D22:F22"/>
    <mergeCell ref="G13:I13"/>
    <mergeCell ref="G14:I14"/>
    <mergeCell ref="B30:H30"/>
    <mergeCell ref="D25:F25"/>
    <mergeCell ref="K25:L25"/>
    <mergeCell ref="I30:L30"/>
    <mergeCell ref="R30:T30"/>
    <mergeCell ref="N30:P30"/>
    <mergeCell ref="D26:F26"/>
    <mergeCell ref="B25:C25"/>
    <mergeCell ref="B28:C28"/>
    <mergeCell ref="D28:E28"/>
    <mergeCell ref="G25:J25"/>
    <mergeCell ref="C31:D31"/>
    <mergeCell ref="N31:O31"/>
    <mergeCell ref="R31:S31"/>
    <mergeCell ref="B32:B34"/>
    <mergeCell ref="C32:D32"/>
    <mergeCell ref="C33:D33"/>
    <mergeCell ref="C34:D34"/>
    <mergeCell ref="B39:B42"/>
    <mergeCell ref="C39:D39"/>
    <mergeCell ref="C40:D40"/>
    <mergeCell ref="C41:D41"/>
    <mergeCell ref="C42:D42"/>
    <mergeCell ref="B35:D35"/>
    <mergeCell ref="B36:B37"/>
    <mergeCell ref="C36:D36"/>
    <mergeCell ref="C37:D37"/>
    <mergeCell ref="B38:D38"/>
    <mergeCell ref="B43:D43"/>
    <mergeCell ref="B44:B55"/>
    <mergeCell ref="C44:D44"/>
    <mergeCell ref="C45:D45"/>
    <mergeCell ref="C46:D46"/>
    <mergeCell ref="C47:D47"/>
    <mergeCell ref="C48:D48"/>
    <mergeCell ref="C49:D49"/>
    <mergeCell ref="C50:D50"/>
    <mergeCell ref="C51:D51"/>
    <mergeCell ref="C52:D52"/>
    <mergeCell ref="C53:D53"/>
    <mergeCell ref="C54:D54"/>
    <mergeCell ref="C55:D55"/>
    <mergeCell ref="B66:L66"/>
    <mergeCell ref="B56:D56"/>
    <mergeCell ref="B61:D61"/>
    <mergeCell ref="B62:D62"/>
    <mergeCell ref="B64:L64"/>
    <mergeCell ref="B65:L65"/>
    <mergeCell ref="B57:B60"/>
    <mergeCell ref="C57:D57"/>
    <mergeCell ref="C58:D58"/>
    <mergeCell ref="C59:D59"/>
    <mergeCell ref="C60:D60"/>
  </mergeCells>
  <printOptions horizontalCentered="1"/>
  <pageMargins left="0.43307086614173229" right="0.19685039370078741" top="0.35433070866141736" bottom="0.15748031496062992" header="0.31496062992125984" footer="0.31496062992125984"/>
  <pageSetup scale="68" fitToHeight="2" orientation="portrait"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1:V139"/>
  <sheetViews>
    <sheetView showGridLines="0" topLeftCell="B14" zoomScaleNormal="100" zoomScaleSheetLayoutView="70" workbookViewId="0">
      <selection activeCell="E27" sqref="E27"/>
    </sheetView>
  </sheetViews>
  <sheetFormatPr baseColWidth="10" defaultColWidth="11.42578125" defaultRowHeight="0" customHeight="1" zeroHeight="1"/>
  <cols>
    <col min="1" max="1" width="1.5703125" style="28" customWidth="1"/>
    <col min="2" max="2" width="10.7109375" style="28" customWidth="1"/>
    <col min="3" max="3" width="9.42578125" style="29" customWidth="1"/>
    <col min="4" max="4" width="9" style="29" customWidth="1"/>
    <col min="5" max="5" width="8.7109375" style="30" customWidth="1"/>
    <col min="6" max="7" width="12.42578125" style="28" customWidth="1"/>
    <col min="8" max="8" width="17.140625" style="28" customWidth="1"/>
    <col min="9" max="9" width="14.140625" style="28" customWidth="1"/>
    <col min="10" max="10" width="14.28515625" style="28" customWidth="1"/>
    <col min="11" max="11" width="12.85546875" style="28" customWidth="1"/>
    <col min="12" max="12" width="17.28515625" style="28" customWidth="1"/>
    <col min="13" max="13" width="1.28515625" style="28" customWidth="1"/>
    <col min="14" max="15" width="11.42578125" style="28" hidden="1" customWidth="1"/>
    <col min="16" max="16" width="13.85546875" style="28" hidden="1" customWidth="1"/>
    <col min="17" max="17" width="5.85546875" style="28" hidden="1" customWidth="1"/>
    <col min="18" max="19" width="11.42578125" style="28" hidden="1" customWidth="1"/>
    <col min="20" max="20" width="14.7109375" style="28" hidden="1" customWidth="1"/>
    <col min="21" max="21" width="4.28515625" style="28" hidden="1" customWidth="1"/>
    <col min="22" max="22" width="16.7109375" style="28" hidden="1" customWidth="1"/>
    <col min="23" max="16384" width="11.42578125" style="28"/>
  </cols>
  <sheetData>
    <row r="1" spans="2:12" ht="7.5" customHeight="1"/>
    <row r="2" spans="2:12" ht="7.5" customHeight="1">
      <c r="B2" s="132"/>
      <c r="C2" s="133"/>
      <c r="D2" s="133"/>
      <c r="E2" s="133"/>
      <c r="F2" s="133"/>
      <c r="G2" s="133"/>
      <c r="H2" s="133"/>
      <c r="I2" s="133"/>
      <c r="J2" s="133"/>
      <c r="K2" s="133"/>
      <c r="L2" s="134"/>
    </row>
    <row r="3" spans="2:12" ht="9.75" customHeight="1">
      <c r="B3" s="135"/>
      <c r="C3" s="136"/>
      <c r="D3" s="136"/>
      <c r="E3" s="136"/>
      <c r="F3" s="136"/>
      <c r="G3" s="136"/>
      <c r="H3" s="136"/>
      <c r="I3" s="136"/>
      <c r="J3" s="136"/>
      <c r="K3" s="136"/>
      <c r="L3" s="137"/>
    </row>
    <row r="4" spans="2:12" ht="12" customHeight="1">
      <c r="B4" s="135"/>
      <c r="C4" s="136"/>
      <c r="D4" s="136"/>
      <c r="E4" s="136"/>
      <c r="F4" s="136"/>
      <c r="G4" s="136"/>
      <c r="H4" s="136"/>
      <c r="I4" s="136"/>
      <c r="J4" s="136"/>
      <c r="K4" s="136"/>
      <c r="L4" s="137"/>
    </row>
    <row r="5" spans="2:12" ht="11.25" customHeight="1">
      <c r="B5" s="135"/>
      <c r="C5" s="136"/>
      <c r="D5" s="136"/>
      <c r="E5" s="136"/>
      <c r="F5" s="136"/>
      <c r="G5" s="136"/>
      <c r="H5" s="136"/>
      <c r="I5" s="136"/>
      <c r="J5" s="136"/>
      <c r="K5" s="136"/>
      <c r="L5" s="137"/>
    </row>
    <row r="6" spans="2:12" ht="10.5" customHeight="1">
      <c r="B6" s="135"/>
      <c r="C6" s="136"/>
      <c r="D6" s="136"/>
      <c r="E6" s="136"/>
      <c r="F6" s="136"/>
      <c r="G6" s="136"/>
      <c r="H6" s="136"/>
      <c r="I6" s="136"/>
      <c r="J6" s="136"/>
      <c r="K6" s="136"/>
      <c r="L6" s="137"/>
    </row>
    <row r="7" spans="2:12" ht="6.75" customHeight="1">
      <c r="B7" s="135"/>
      <c r="C7" s="136"/>
      <c r="D7" s="136"/>
      <c r="E7" s="136"/>
      <c r="F7" s="136"/>
      <c r="G7" s="136"/>
      <c r="H7" s="136"/>
      <c r="I7" s="136"/>
      <c r="J7" s="136"/>
      <c r="K7" s="136"/>
      <c r="L7" s="137"/>
    </row>
    <row r="8" spans="2:12" ht="7.5" customHeight="1">
      <c r="B8" s="138"/>
      <c r="C8" s="139"/>
      <c r="D8" s="139"/>
      <c r="E8" s="139"/>
      <c r="F8" s="139"/>
      <c r="G8" s="139"/>
      <c r="H8" s="139"/>
      <c r="I8" s="139"/>
      <c r="J8" s="139"/>
      <c r="K8" s="139"/>
      <c r="L8" s="140"/>
    </row>
    <row r="9" spans="2:12" ht="7.5" customHeight="1">
      <c r="C9" s="31"/>
      <c r="D9" s="31"/>
      <c r="E9" s="31"/>
      <c r="F9" s="31"/>
      <c r="G9" s="31"/>
      <c r="H9" s="31"/>
      <c r="I9" s="31"/>
    </row>
    <row r="10" spans="2:12" ht="15" customHeight="1">
      <c r="B10" s="118" t="s">
        <v>130</v>
      </c>
      <c r="C10" s="118"/>
      <c r="D10" s="118"/>
      <c r="E10" s="118"/>
      <c r="F10" s="118"/>
      <c r="G10" s="118"/>
      <c r="H10" s="118"/>
      <c r="I10" s="118"/>
      <c r="J10" s="118"/>
      <c r="K10" s="118"/>
      <c r="L10" s="118"/>
    </row>
    <row r="11" spans="2:12" ht="5.25" customHeight="1">
      <c r="C11" s="31"/>
      <c r="D11" s="31"/>
      <c r="E11" s="31"/>
    </row>
    <row r="12" spans="2:12" ht="18" customHeight="1">
      <c r="B12" s="78" t="s">
        <v>3</v>
      </c>
      <c r="C12" s="123"/>
      <c r="D12" s="123"/>
      <c r="E12" s="123"/>
      <c r="F12" s="79" t="s">
        <v>6</v>
      </c>
      <c r="G12" s="125"/>
      <c r="H12" s="126"/>
      <c r="I12" s="127"/>
      <c r="J12" s="80" t="s">
        <v>2</v>
      </c>
      <c r="K12" s="124"/>
      <c r="L12" s="116"/>
    </row>
    <row r="13" spans="2:12" ht="18" customHeight="1">
      <c r="B13" s="78" t="s">
        <v>71</v>
      </c>
      <c r="C13" s="130"/>
      <c r="D13" s="130"/>
      <c r="E13" s="130"/>
      <c r="F13" s="79" t="s">
        <v>1</v>
      </c>
      <c r="G13" s="120"/>
      <c r="H13" s="121"/>
      <c r="I13" s="122"/>
      <c r="J13" s="80" t="s">
        <v>10</v>
      </c>
      <c r="K13" s="116"/>
      <c r="L13" s="116"/>
    </row>
    <row r="14" spans="2:12" ht="18" customHeight="1">
      <c r="B14" s="78" t="s">
        <v>0</v>
      </c>
      <c r="C14" s="130"/>
      <c r="D14" s="130"/>
      <c r="E14" s="130"/>
      <c r="F14" s="79" t="s">
        <v>9</v>
      </c>
      <c r="G14" s="120"/>
      <c r="H14" s="121"/>
      <c r="I14" s="122"/>
      <c r="J14" s="80" t="s">
        <v>8</v>
      </c>
      <c r="K14" s="116"/>
      <c r="L14" s="116"/>
    </row>
    <row r="15" spans="2:12" ht="9.75" customHeight="1">
      <c r="C15" s="32"/>
      <c r="D15" s="32"/>
      <c r="E15" s="33"/>
      <c r="F15" s="32"/>
      <c r="G15" s="34"/>
      <c r="H15" s="34"/>
      <c r="I15" s="34"/>
    </row>
    <row r="16" spans="2:12" ht="15" customHeight="1">
      <c r="B16" s="118" t="s">
        <v>4</v>
      </c>
      <c r="C16" s="118"/>
      <c r="D16" s="118"/>
      <c r="E16" s="118"/>
      <c r="F16" s="118"/>
      <c r="G16" s="118"/>
      <c r="H16" s="118"/>
      <c r="I16" s="118"/>
      <c r="J16" s="118"/>
      <c r="K16" s="118"/>
      <c r="L16" s="118"/>
    </row>
    <row r="17" spans="2:22" ht="78.75" customHeight="1">
      <c r="B17" s="119" t="s">
        <v>150</v>
      </c>
      <c r="C17" s="119"/>
      <c r="D17" s="119"/>
      <c r="E17" s="119"/>
      <c r="F17" s="119"/>
      <c r="G17" s="119"/>
      <c r="H17" s="119"/>
      <c r="I17" s="119"/>
      <c r="J17" s="119"/>
      <c r="K17" s="119"/>
      <c r="L17" s="119"/>
    </row>
    <row r="18" spans="2:22" ht="6" customHeight="1">
      <c r="B18" s="35"/>
      <c r="C18" s="36"/>
      <c r="D18" s="36"/>
      <c r="E18" s="37"/>
      <c r="F18" s="37"/>
      <c r="G18" s="37"/>
      <c r="H18" s="37"/>
      <c r="I18" s="37"/>
      <c r="J18" s="38"/>
      <c r="K18" s="38"/>
      <c r="L18" s="39"/>
    </row>
    <row r="19" spans="2:22" ht="90" customHeight="1">
      <c r="B19" s="221" t="s">
        <v>190</v>
      </c>
      <c r="C19" s="221"/>
      <c r="D19" s="221"/>
      <c r="E19" s="221"/>
      <c r="F19" s="221"/>
      <c r="G19" s="221"/>
      <c r="H19" s="221"/>
      <c r="I19" s="221"/>
      <c r="J19" s="221"/>
      <c r="K19" s="221"/>
      <c r="L19" s="221"/>
    </row>
    <row r="20" spans="2:22" s="38" customFormat="1" ht="6" customHeight="1">
      <c r="B20" s="40"/>
      <c r="C20" s="40"/>
      <c r="D20" s="40"/>
      <c r="E20" s="40"/>
      <c r="F20" s="40"/>
      <c r="G20" s="40"/>
      <c r="H20" s="40"/>
      <c r="I20" s="40"/>
    </row>
    <row r="21" spans="2:22" ht="18" customHeight="1">
      <c r="B21" s="153" t="s">
        <v>127</v>
      </c>
      <c r="C21" s="153"/>
      <c r="D21" s="153"/>
      <c r="E21" s="153"/>
      <c r="F21" s="153"/>
      <c r="G21" s="117" t="s">
        <v>129</v>
      </c>
      <c r="H21" s="117"/>
      <c r="I21" s="117"/>
      <c r="J21" s="117"/>
      <c r="K21" s="117"/>
      <c r="L21" s="117"/>
    </row>
    <row r="22" spans="2:22" ht="21.75" customHeight="1">
      <c r="B22" s="155" t="s">
        <v>118</v>
      </c>
      <c r="C22" s="155"/>
      <c r="D22" s="209">
        <v>11</v>
      </c>
      <c r="E22" s="209"/>
      <c r="F22" s="209"/>
      <c r="G22" s="129" t="s">
        <v>119</v>
      </c>
      <c r="H22" s="141"/>
      <c r="I22" s="141"/>
      <c r="J22" s="141"/>
      <c r="K22" s="222">
        <v>1.5</v>
      </c>
      <c r="L22" s="222"/>
      <c r="U22" s="67"/>
    </row>
    <row r="23" spans="2:22" ht="31.5" customHeight="1">
      <c r="B23" s="114" t="s">
        <v>151</v>
      </c>
      <c r="C23" s="114"/>
      <c r="D23" s="111" t="s">
        <v>187</v>
      </c>
      <c r="E23" s="111"/>
      <c r="F23" s="111"/>
      <c r="G23" s="129" t="s">
        <v>188</v>
      </c>
      <c r="H23" s="141"/>
      <c r="I23" s="141"/>
      <c r="J23" s="141"/>
      <c r="K23" s="223">
        <f>+K22*19103</f>
        <v>28654.5</v>
      </c>
      <c r="L23" s="223"/>
      <c r="U23" s="64"/>
    </row>
    <row r="24" spans="2:22" ht="18.75" customHeight="1">
      <c r="B24" s="131" t="s">
        <v>110</v>
      </c>
      <c r="C24" s="131"/>
      <c r="D24" s="145" t="s">
        <v>145</v>
      </c>
      <c r="E24" s="146"/>
      <c r="F24" s="147"/>
      <c r="G24" s="154" t="s">
        <v>154</v>
      </c>
      <c r="H24" s="114"/>
      <c r="I24" s="114"/>
      <c r="J24" s="114"/>
      <c r="K24" s="205">
        <v>19103</v>
      </c>
      <c r="L24" s="206"/>
    </row>
    <row r="25" spans="2:22" ht="18.75" customHeight="1">
      <c r="B25" s="131"/>
      <c r="C25" s="131"/>
      <c r="D25" s="148"/>
      <c r="E25" s="149"/>
      <c r="F25" s="150"/>
      <c r="G25" s="154"/>
      <c r="H25" s="114"/>
      <c r="I25" s="114"/>
      <c r="J25" s="114"/>
      <c r="K25" s="217"/>
      <c r="L25" s="218"/>
    </row>
    <row r="26" spans="2:22" ht="9" customHeight="1">
      <c r="C26" s="28"/>
      <c r="D26" s="38"/>
      <c r="F26" s="38"/>
      <c r="G26" s="69"/>
      <c r="H26" s="69"/>
      <c r="I26" s="69"/>
      <c r="J26" s="69"/>
      <c r="K26" s="69"/>
      <c r="L26" s="69"/>
    </row>
    <row r="27" spans="2:22" ht="15.75" customHeight="1">
      <c r="B27" s="142" t="s">
        <v>124</v>
      </c>
      <c r="C27" s="143"/>
      <c r="D27" s="144"/>
      <c r="E27" s="228"/>
      <c r="F27" s="38"/>
      <c r="G27" s="69"/>
      <c r="H27" s="69"/>
      <c r="I27" s="69"/>
      <c r="J27" s="69"/>
      <c r="K27" s="84"/>
      <c r="L27" s="63">
        <v>0.6</v>
      </c>
    </row>
    <row r="28" spans="2:22" ht="3" customHeight="1">
      <c r="C28" s="28"/>
      <c r="D28" s="73"/>
      <c r="E28" s="66"/>
      <c r="F28" s="38"/>
      <c r="G28" s="69"/>
      <c r="H28" s="69"/>
      <c r="I28" s="69"/>
      <c r="J28" s="69"/>
      <c r="K28" s="84"/>
      <c r="L28" s="62"/>
    </row>
    <row r="29" spans="2:22" s="65" customFormat="1" ht="3" customHeight="1">
      <c r="B29" s="72"/>
      <c r="C29" s="72"/>
      <c r="D29" s="72"/>
      <c r="E29" s="72"/>
      <c r="F29" s="72"/>
      <c r="G29" s="72"/>
      <c r="H29" s="72"/>
      <c r="I29" s="72"/>
    </row>
    <row r="30" spans="2:22" ht="21.75" customHeight="1">
      <c r="B30" s="110" t="s">
        <v>72</v>
      </c>
      <c r="C30" s="110"/>
      <c r="D30" s="110"/>
      <c r="E30" s="110"/>
      <c r="F30" s="110"/>
      <c r="G30" s="110"/>
      <c r="H30" s="110"/>
      <c r="I30" s="112" t="s">
        <v>112</v>
      </c>
      <c r="J30" s="112"/>
      <c r="K30" s="112"/>
      <c r="L30" s="112"/>
      <c r="N30" s="113" t="s">
        <v>113</v>
      </c>
      <c r="O30" s="113"/>
      <c r="P30" s="113"/>
      <c r="R30" s="113" t="s">
        <v>123</v>
      </c>
      <c r="S30" s="113"/>
      <c r="T30" s="113"/>
    </row>
    <row r="31" spans="2:22" ht="46.15" customHeight="1">
      <c r="B31" s="94" t="s">
        <v>103</v>
      </c>
      <c r="C31" s="107" t="s">
        <v>73</v>
      </c>
      <c r="D31" s="107"/>
      <c r="E31" s="94" t="s">
        <v>74</v>
      </c>
      <c r="F31" s="94" t="s">
        <v>189</v>
      </c>
      <c r="G31" s="94" t="s">
        <v>156</v>
      </c>
      <c r="H31" s="94" t="s">
        <v>109</v>
      </c>
      <c r="I31" s="94" t="s">
        <v>121</v>
      </c>
      <c r="J31" s="94" t="s">
        <v>146</v>
      </c>
      <c r="K31" s="94" t="s">
        <v>147</v>
      </c>
      <c r="L31" s="94" t="s">
        <v>148</v>
      </c>
      <c r="N31" s="108" t="s">
        <v>75</v>
      </c>
      <c r="O31" s="108"/>
      <c r="P31" s="41" t="s">
        <v>76</v>
      </c>
      <c r="R31" s="108" t="s">
        <v>75</v>
      </c>
      <c r="S31" s="108"/>
      <c r="T31" s="41" t="s">
        <v>76</v>
      </c>
      <c r="V31" s="41" t="s">
        <v>153</v>
      </c>
    </row>
    <row r="32" spans="2:22" ht="12.75" customHeight="1">
      <c r="B32" s="109">
        <v>1</v>
      </c>
      <c r="C32" s="105" t="s">
        <v>78</v>
      </c>
      <c r="D32" s="105"/>
      <c r="E32" s="52">
        <v>4067</v>
      </c>
      <c r="F32" s="53"/>
      <c r="G32" s="54">
        <f>+ROUND(F32*(1+$E$27),0)</f>
        <v>0</v>
      </c>
      <c r="H32" s="54">
        <f>+ROUND((E32*G32),0)</f>
        <v>0</v>
      </c>
      <c r="I32" s="52">
        <f>(V32*$K$22)</f>
        <v>3141</v>
      </c>
      <c r="J32" s="53"/>
      <c r="K32" s="54">
        <f>+ROUND(J32*(1+$E$27),0)</f>
        <v>0</v>
      </c>
      <c r="L32" s="54">
        <f>+ROUND((I32*K32),0)</f>
        <v>0</v>
      </c>
      <c r="N32" s="42">
        <f>E32/SUM($E$32:$E$34)</f>
        <v>0.55658957164362943</v>
      </c>
      <c r="O32" s="43">
        <f>N32*G32</f>
        <v>0</v>
      </c>
      <c r="P32" s="44">
        <f>SUM(O32:O34)</f>
        <v>0</v>
      </c>
      <c r="R32" s="42">
        <f>I32/SUM($I$32:$I$34)</f>
        <v>0.5366478728856996</v>
      </c>
      <c r="S32" s="43">
        <f>+R32*K32</f>
        <v>0</v>
      </c>
      <c r="T32" s="44">
        <f>SUM(S32:S34)</f>
        <v>0</v>
      </c>
      <c r="V32" s="197">
        <v>2094</v>
      </c>
    </row>
    <row r="33" spans="2:22" ht="12.75" customHeight="1">
      <c r="B33" s="109"/>
      <c r="C33" s="105" t="s">
        <v>80</v>
      </c>
      <c r="D33" s="105"/>
      <c r="E33" s="52">
        <v>3206</v>
      </c>
      <c r="F33" s="53"/>
      <c r="G33" s="54">
        <f>+ROUND(F33*(1+$E$27),0)</f>
        <v>0</v>
      </c>
      <c r="H33" s="54">
        <f>+ROUND((E33*G33),0)</f>
        <v>0</v>
      </c>
      <c r="I33" s="52">
        <f t="shared" ref="I33:I34" si="0">(V33*$K$22)</f>
        <v>2661</v>
      </c>
      <c r="J33" s="53"/>
      <c r="K33" s="54">
        <f>+ROUND(J33*(1+$E$27),0)</f>
        <v>0</v>
      </c>
      <c r="L33" s="54">
        <f t="shared" ref="L33:L34" si="1">+ROUND((I33*K33),0)</f>
        <v>0</v>
      </c>
      <c r="N33" s="42">
        <f>E33/SUM($E$32:$E$34)</f>
        <v>0.43875735596003834</v>
      </c>
      <c r="O33" s="43">
        <f>N33*G33</f>
        <v>0</v>
      </c>
      <c r="P33" s="44"/>
      <c r="R33" s="42">
        <f t="shared" ref="R33:R34" si="2">I33/SUM($I$32:$I$34)</f>
        <v>0.45463864684777039</v>
      </c>
      <c r="S33" s="43">
        <f t="shared" ref="S33:S34" si="3">+R33*K33</f>
        <v>0</v>
      </c>
      <c r="T33" s="44"/>
      <c r="V33" s="197">
        <v>1774</v>
      </c>
    </row>
    <row r="34" spans="2:22" ht="12.75" customHeight="1">
      <c r="B34" s="109"/>
      <c r="C34" s="105" t="s">
        <v>94</v>
      </c>
      <c r="D34" s="105"/>
      <c r="E34" s="52">
        <v>34</v>
      </c>
      <c r="F34" s="53"/>
      <c r="G34" s="54">
        <f>+ROUND(F34*(1+$E$27),0)</f>
        <v>0</v>
      </c>
      <c r="H34" s="54">
        <f>+ROUND((E34*G34),0)</f>
        <v>0</v>
      </c>
      <c r="I34" s="52">
        <f t="shared" si="0"/>
        <v>51</v>
      </c>
      <c r="J34" s="53"/>
      <c r="K34" s="54">
        <f>+ROUND(J34*(1+$E$27),0)</f>
        <v>0</v>
      </c>
      <c r="L34" s="54">
        <f t="shared" si="1"/>
        <v>0</v>
      </c>
      <c r="N34" s="45">
        <f>E34/SUM($E$32:$E$34)</f>
        <v>4.6530723963322841E-3</v>
      </c>
      <c r="O34" s="43">
        <f>N34*G34</f>
        <v>0</v>
      </c>
      <c r="P34" s="44"/>
      <c r="R34" s="42">
        <f t="shared" si="2"/>
        <v>8.7134802665299847E-3</v>
      </c>
      <c r="S34" s="43">
        <f t="shared" si="3"/>
        <v>0</v>
      </c>
      <c r="T34" s="44"/>
      <c r="V34" s="197">
        <v>34</v>
      </c>
    </row>
    <row r="35" spans="2:22" ht="12.75" customHeight="1">
      <c r="B35" s="99" t="s">
        <v>104</v>
      </c>
      <c r="C35" s="99"/>
      <c r="D35" s="99"/>
      <c r="E35" s="55">
        <f>SUM(E32:E34)</f>
        <v>7307</v>
      </c>
      <c r="F35" s="56"/>
      <c r="G35" s="57"/>
      <c r="H35" s="58">
        <f>SUM(H32:H34)</f>
        <v>0</v>
      </c>
      <c r="I35" s="55">
        <f>SUM(I32:I34)</f>
        <v>5853</v>
      </c>
      <c r="J35" s="56"/>
      <c r="K35" s="57"/>
      <c r="L35" s="58">
        <f>SUM(L32:L34)</f>
        <v>0</v>
      </c>
      <c r="N35" s="42"/>
      <c r="O35" s="43"/>
      <c r="P35" s="44"/>
      <c r="R35" s="42"/>
      <c r="S35" s="43"/>
      <c r="T35" s="44"/>
      <c r="U35" s="64"/>
      <c r="V35" s="219">
        <f>SUM(V32:V34)</f>
        <v>3902</v>
      </c>
    </row>
    <row r="36" spans="2:22" ht="12.75" customHeight="1">
      <c r="B36" s="104">
        <v>2</v>
      </c>
      <c r="C36" s="105" t="s">
        <v>77</v>
      </c>
      <c r="D36" s="105"/>
      <c r="E36" s="52">
        <v>5877</v>
      </c>
      <c r="F36" s="53"/>
      <c r="G36" s="54">
        <f>+ROUND(F36*(1+$E$27),0)</f>
        <v>0</v>
      </c>
      <c r="H36" s="54">
        <f>+ROUND((E36*G36),0)</f>
        <v>0</v>
      </c>
      <c r="I36" s="52">
        <f>(V36*$K$22)</f>
        <v>3820.5</v>
      </c>
      <c r="J36" s="53"/>
      <c r="K36" s="54">
        <f>+ROUND(J36*(1+$E$27),0)</f>
        <v>0</v>
      </c>
      <c r="L36" s="54">
        <f t="shared" ref="L36:L37" si="4">+ROUND((I36*K36),0)</f>
        <v>0</v>
      </c>
      <c r="N36" s="42">
        <f>E36/SUM($E$36:$E$37)</f>
        <v>0.70943988411395464</v>
      </c>
      <c r="O36" s="43">
        <f>N36*G36</f>
        <v>0</v>
      </c>
      <c r="P36" s="44">
        <f>SUM(O36:O37)</f>
        <v>0</v>
      </c>
      <c r="R36" s="42">
        <f>I36/SUM($I$36:$I$37)</f>
        <v>0.78417487684729059</v>
      </c>
      <c r="S36" s="43">
        <f t="shared" ref="S36:S60" si="5">+R36*K36</f>
        <v>0</v>
      </c>
      <c r="T36" s="44">
        <f>SUM(S36:S37)</f>
        <v>0</v>
      </c>
      <c r="U36" s="64"/>
      <c r="V36" s="197">
        <v>2547</v>
      </c>
    </row>
    <row r="37" spans="2:22" ht="12.75" customHeight="1">
      <c r="B37" s="104"/>
      <c r="C37" s="105" t="s">
        <v>96</v>
      </c>
      <c r="D37" s="105"/>
      <c r="E37" s="52">
        <v>2407</v>
      </c>
      <c r="F37" s="53"/>
      <c r="G37" s="54">
        <f>+ROUND(F37*(1+$E$27),0)</f>
        <v>0</v>
      </c>
      <c r="H37" s="54">
        <f>+ROUND((E37*G37),0)</f>
        <v>0</v>
      </c>
      <c r="I37" s="52">
        <f>(V37*$K$22)</f>
        <v>1051.5</v>
      </c>
      <c r="J37" s="53"/>
      <c r="K37" s="54">
        <f>+ROUND(J37*(1+$E$27),0)</f>
        <v>0</v>
      </c>
      <c r="L37" s="54">
        <f t="shared" si="4"/>
        <v>0</v>
      </c>
      <c r="N37" s="42">
        <f>E37/SUM($E$36:$E$37)</f>
        <v>0.29056011588604541</v>
      </c>
      <c r="O37" s="43">
        <f>N37*G37</f>
        <v>0</v>
      </c>
      <c r="P37" s="44"/>
      <c r="R37" s="42">
        <f>I37/SUM($I$36:$I$37)</f>
        <v>0.21582512315270935</v>
      </c>
      <c r="S37" s="43">
        <f t="shared" si="5"/>
        <v>0</v>
      </c>
      <c r="T37" s="44"/>
      <c r="V37" s="197">
        <v>701</v>
      </c>
    </row>
    <row r="38" spans="2:22" ht="12.75" customHeight="1">
      <c r="B38" s="99" t="s">
        <v>105</v>
      </c>
      <c r="C38" s="99"/>
      <c r="D38" s="99"/>
      <c r="E38" s="55">
        <f>SUM(E36:E37)</f>
        <v>8284</v>
      </c>
      <c r="F38" s="56"/>
      <c r="G38" s="59"/>
      <c r="H38" s="58">
        <f>SUM(H36:H37)</f>
        <v>0</v>
      </c>
      <c r="I38" s="55">
        <f>SUM(I36:I37)</f>
        <v>4872</v>
      </c>
      <c r="J38" s="56"/>
      <c r="K38" s="59"/>
      <c r="L38" s="58">
        <f>SUM(L36:L37)</f>
        <v>0</v>
      </c>
      <c r="N38" s="42"/>
      <c r="O38" s="43"/>
      <c r="P38" s="44"/>
      <c r="R38" s="42"/>
      <c r="S38" s="43"/>
      <c r="T38" s="44"/>
      <c r="V38" s="219">
        <f>SUM(V36:V37)</f>
        <v>3248</v>
      </c>
    </row>
    <row r="39" spans="2:22" ht="12.75" customHeight="1">
      <c r="B39" s="104">
        <v>3</v>
      </c>
      <c r="C39" s="105" t="s">
        <v>83</v>
      </c>
      <c r="D39" s="105"/>
      <c r="E39" s="52">
        <v>3134</v>
      </c>
      <c r="F39" s="53"/>
      <c r="G39" s="54">
        <f>+ROUND(F39*(1+$E$27),0)</f>
        <v>0</v>
      </c>
      <c r="H39" s="54">
        <f>+ROUND((E39*G39),0)</f>
        <v>0</v>
      </c>
      <c r="I39" s="52">
        <f>(V39*$K$22)</f>
        <v>478.5</v>
      </c>
      <c r="J39" s="53"/>
      <c r="K39" s="54">
        <f>+ROUND(J39*(1+$E$27),0)</f>
        <v>0</v>
      </c>
      <c r="L39" s="54">
        <f t="shared" ref="L39:L42" si="6">+ROUND((I39*K39),0)</f>
        <v>0</v>
      </c>
      <c r="N39" s="42">
        <f>E39/SUM($E$39:$E$42)</f>
        <v>0.41340192586729985</v>
      </c>
      <c r="O39" s="43">
        <f>N39*G39</f>
        <v>0</v>
      </c>
      <c r="P39" s="44">
        <f>SUM(O39:O42)</f>
        <v>0</v>
      </c>
      <c r="R39" s="42">
        <f>I39/SUM($I$39:$I$42)</f>
        <v>0.17901234567901234</v>
      </c>
      <c r="S39" s="43">
        <f t="shared" si="5"/>
        <v>0</v>
      </c>
      <c r="T39" s="44">
        <f>SUM(S39:S42)</f>
        <v>0</v>
      </c>
      <c r="V39" s="197">
        <v>319</v>
      </c>
    </row>
    <row r="40" spans="2:22" ht="12.75" customHeight="1">
      <c r="B40" s="104"/>
      <c r="C40" s="105" t="s">
        <v>89</v>
      </c>
      <c r="D40" s="105"/>
      <c r="E40" s="52">
        <v>2267</v>
      </c>
      <c r="F40" s="53"/>
      <c r="G40" s="54">
        <f>+ROUND(F40*(1+$E$27),0)</f>
        <v>0</v>
      </c>
      <c r="H40" s="54">
        <f>+ROUND((E40*G40),0)</f>
        <v>0</v>
      </c>
      <c r="I40" s="52">
        <f t="shared" ref="I40:I42" si="7">(V40*$K$22)</f>
        <v>804</v>
      </c>
      <c r="J40" s="53"/>
      <c r="K40" s="54">
        <f>+ROUND(J40*(1+$E$27),0)</f>
        <v>0</v>
      </c>
      <c r="L40" s="54">
        <f t="shared" si="6"/>
        <v>0</v>
      </c>
      <c r="N40" s="42">
        <f>E40/SUM($E$39:$E$42)</f>
        <v>0.29903706635008576</v>
      </c>
      <c r="O40" s="43">
        <f>N40*G40</f>
        <v>0</v>
      </c>
      <c r="P40" s="44"/>
      <c r="R40" s="42">
        <f t="shared" ref="R40:R42" si="8">I40/SUM($I$39:$I$42)</f>
        <v>0.30078563411896747</v>
      </c>
      <c r="S40" s="43">
        <f t="shared" si="5"/>
        <v>0</v>
      </c>
      <c r="T40" s="44"/>
      <c r="V40" s="197">
        <v>536</v>
      </c>
    </row>
    <row r="41" spans="2:22" ht="12.75" customHeight="1">
      <c r="B41" s="104"/>
      <c r="C41" s="105" t="s">
        <v>91</v>
      </c>
      <c r="D41" s="105"/>
      <c r="E41" s="52">
        <v>261</v>
      </c>
      <c r="F41" s="53"/>
      <c r="G41" s="54">
        <f>+ROUND(F41*(1+$E$27),0)</f>
        <v>0</v>
      </c>
      <c r="H41" s="54">
        <f>+ROUND((E41*G41),0)</f>
        <v>0</v>
      </c>
      <c r="I41" s="52">
        <f t="shared" si="7"/>
        <v>147</v>
      </c>
      <c r="J41" s="53"/>
      <c r="K41" s="54">
        <f>+ROUND(J41*(1+$E$27),0)</f>
        <v>0</v>
      </c>
      <c r="L41" s="54">
        <f t="shared" si="6"/>
        <v>0</v>
      </c>
      <c r="N41" s="42">
        <f>E41/SUM($E$39:$E$42)</f>
        <v>3.4428175702413931E-2</v>
      </c>
      <c r="O41" s="43">
        <f>N41*G41</f>
        <v>0</v>
      </c>
      <c r="P41" s="44"/>
      <c r="R41" s="42">
        <f t="shared" si="8"/>
        <v>5.4994388327721661E-2</v>
      </c>
      <c r="S41" s="43">
        <f t="shared" si="5"/>
        <v>0</v>
      </c>
      <c r="T41" s="44"/>
      <c r="U41" s="64"/>
      <c r="V41" s="197">
        <v>98</v>
      </c>
    </row>
    <row r="42" spans="2:22" ht="12.75" customHeight="1">
      <c r="B42" s="104"/>
      <c r="C42" s="105" t="s">
        <v>98</v>
      </c>
      <c r="D42" s="105"/>
      <c r="E42" s="52">
        <v>1919</v>
      </c>
      <c r="F42" s="53"/>
      <c r="G42" s="54">
        <f>+ROUND(F42*(1+$E$27),0)</f>
        <v>0</v>
      </c>
      <c r="H42" s="54">
        <f>+ROUND((E42*G42),0)</f>
        <v>0</v>
      </c>
      <c r="I42" s="52">
        <f t="shared" si="7"/>
        <v>1243.5</v>
      </c>
      <c r="J42" s="53"/>
      <c r="K42" s="54">
        <f>+ROUND(J42*(1+$E$27),0)</f>
        <v>0</v>
      </c>
      <c r="L42" s="54">
        <f t="shared" si="6"/>
        <v>0</v>
      </c>
      <c r="N42" s="42">
        <f>E42/SUM($E$39:$E$42)</f>
        <v>0.25313283208020049</v>
      </c>
      <c r="O42" s="43">
        <f>N42*G42</f>
        <v>0</v>
      </c>
      <c r="P42" s="44"/>
      <c r="R42" s="42">
        <f t="shared" si="8"/>
        <v>0.46520763187429853</v>
      </c>
      <c r="S42" s="43">
        <f t="shared" si="5"/>
        <v>0</v>
      </c>
      <c r="T42" s="44"/>
      <c r="V42" s="197">
        <v>829</v>
      </c>
    </row>
    <row r="43" spans="2:22" ht="12.75" customHeight="1">
      <c r="B43" s="99" t="s">
        <v>106</v>
      </c>
      <c r="C43" s="99"/>
      <c r="D43" s="99"/>
      <c r="E43" s="55">
        <f>SUM(E39:E42)</f>
        <v>7581</v>
      </c>
      <c r="F43" s="56"/>
      <c r="G43" s="57"/>
      <c r="H43" s="60">
        <f>SUM(H39:H42)</f>
        <v>0</v>
      </c>
      <c r="I43" s="55">
        <f>SUM(I39:I42)</f>
        <v>2673</v>
      </c>
      <c r="J43" s="56"/>
      <c r="K43" s="57"/>
      <c r="L43" s="60">
        <f>SUM(L39:L42)</f>
        <v>0</v>
      </c>
      <c r="N43" s="42"/>
      <c r="O43" s="43"/>
      <c r="P43" s="44"/>
      <c r="R43" s="42"/>
      <c r="S43" s="43"/>
      <c r="T43" s="44"/>
      <c r="V43" s="219">
        <f>SUM(V39:V42)</f>
        <v>1782</v>
      </c>
    </row>
    <row r="44" spans="2:22" ht="12.75" customHeight="1">
      <c r="B44" s="104">
        <v>4</v>
      </c>
      <c r="C44" s="106" t="s">
        <v>79</v>
      </c>
      <c r="D44" s="106"/>
      <c r="E44" s="61">
        <v>5204</v>
      </c>
      <c r="F44" s="53"/>
      <c r="G44" s="54">
        <f t="shared" ref="G44:G55" si="9">+ROUND(F44*(1+$E$27),0)</f>
        <v>0</v>
      </c>
      <c r="H44" s="54">
        <f t="shared" ref="H44:H55" si="10">+ROUND((E44*G44),0)</f>
        <v>0</v>
      </c>
      <c r="I44" s="52">
        <f t="shared" ref="I44:I60" si="11">(V44*$K$22)</f>
        <v>7806</v>
      </c>
      <c r="J44" s="53"/>
      <c r="K44" s="54">
        <f t="shared" ref="K44:K55" si="12">+ROUND(J44*(1+$E$27),0)</f>
        <v>0</v>
      </c>
      <c r="L44" s="54">
        <f t="shared" ref="L44:L55" si="13">+ROUND((I44*K44),0)</f>
        <v>0</v>
      </c>
      <c r="N44" s="42">
        <f t="shared" ref="N44:N55" si="14">E44/SUM($E$44:$E$55)</f>
        <v>0.42965653896961692</v>
      </c>
      <c r="O44" s="43">
        <f t="shared" ref="O44:O55" si="15">N44*G44</f>
        <v>0</v>
      </c>
      <c r="P44" s="44">
        <f>SUM(O44:O55)</f>
        <v>0</v>
      </c>
      <c r="R44" s="42">
        <f>I44/SUM($I$44:$I$55)</f>
        <v>0.672960041381094</v>
      </c>
      <c r="S44" s="43">
        <f t="shared" si="5"/>
        <v>0</v>
      </c>
      <c r="T44" s="44">
        <f>SUM(S44:S55)</f>
        <v>0</v>
      </c>
      <c r="V44" s="197">
        <v>5204</v>
      </c>
    </row>
    <row r="45" spans="2:22" ht="12.75" customHeight="1">
      <c r="B45" s="104"/>
      <c r="C45" s="106" t="s">
        <v>81</v>
      </c>
      <c r="D45" s="106"/>
      <c r="E45" s="61">
        <v>510</v>
      </c>
      <c r="F45" s="53"/>
      <c r="G45" s="54">
        <f t="shared" si="9"/>
        <v>0</v>
      </c>
      <c r="H45" s="54">
        <f t="shared" si="10"/>
        <v>0</v>
      </c>
      <c r="I45" s="52">
        <f t="shared" si="11"/>
        <v>349.5</v>
      </c>
      <c r="J45" s="53"/>
      <c r="K45" s="54">
        <f t="shared" si="12"/>
        <v>0</v>
      </c>
      <c r="L45" s="54">
        <f t="shared" si="13"/>
        <v>0</v>
      </c>
      <c r="N45" s="42">
        <f t="shared" si="14"/>
        <v>4.2107001321003965E-2</v>
      </c>
      <c r="O45" s="43">
        <f t="shared" si="15"/>
        <v>0</v>
      </c>
      <c r="P45" s="44"/>
      <c r="R45" s="42">
        <f t="shared" ref="R45:R55" si="16">I45/SUM($I$44:$I$55)</f>
        <v>3.0130609077977499E-2</v>
      </c>
      <c r="S45" s="43">
        <f t="shared" si="5"/>
        <v>0</v>
      </c>
      <c r="T45" s="44"/>
      <c r="V45" s="197">
        <v>233</v>
      </c>
    </row>
    <row r="46" spans="2:22" ht="12.75" customHeight="1">
      <c r="B46" s="104"/>
      <c r="C46" s="106" t="s">
        <v>82</v>
      </c>
      <c r="D46" s="106"/>
      <c r="E46" s="61">
        <v>358</v>
      </c>
      <c r="F46" s="53"/>
      <c r="G46" s="54">
        <f t="shared" si="9"/>
        <v>0</v>
      </c>
      <c r="H46" s="54">
        <f t="shared" si="10"/>
        <v>0</v>
      </c>
      <c r="I46" s="52">
        <f t="shared" si="11"/>
        <v>303</v>
      </c>
      <c r="J46" s="53"/>
      <c r="K46" s="54">
        <f t="shared" si="12"/>
        <v>0</v>
      </c>
      <c r="L46" s="54">
        <f t="shared" si="13"/>
        <v>0</v>
      </c>
      <c r="N46" s="42">
        <f t="shared" si="14"/>
        <v>2.9557463672391017E-2</v>
      </c>
      <c r="O46" s="43">
        <f t="shared" si="15"/>
        <v>0</v>
      </c>
      <c r="P46" s="44"/>
      <c r="R46" s="42">
        <f t="shared" si="16"/>
        <v>2.6121815595499805E-2</v>
      </c>
      <c r="S46" s="43">
        <f t="shared" si="5"/>
        <v>0</v>
      </c>
      <c r="T46" s="44"/>
      <c r="V46" s="197">
        <v>202</v>
      </c>
    </row>
    <row r="47" spans="2:22" ht="12.75" customHeight="1">
      <c r="B47" s="104"/>
      <c r="C47" s="106" t="s">
        <v>85</v>
      </c>
      <c r="D47" s="106"/>
      <c r="E47" s="61">
        <v>999</v>
      </c>
      <c r="F47" s="53"/>
      <c r="G47" s="54">
        <f t="shared" si="9"/>
        <v>0</v>
      </c>
      <c r="H47" s="54">
        <f t="shared" si="10"/>
        <v>0</v>
      </c>
      <c r="I47" s="52">
        <f t="shared" si="11"/>
        <v>0</v>
      </c>
      <c r="J47" s="53"/>
      <c r="K47" s="54">
        <f t="shared" si="12"/>
        <v>0</v>
      </c>
      <c r="L47" s="54">
        <f t="shared" si="13"/>
        <v>0</v>
      </c>
      <c r="N47" s="42">
        <f t="shared" si="14"/>
        <v>8.2480184940554827E-2</v>
      </c>
      <c r="O47" s="43">
        <f t="shared" si="15"/>
        <v>0</v>
      </c>
      <c r="P47" s="44"/>
      <c r="R47" s="42">
        <f t="shared" si="16"/>
        <v>0</v>
      </c>
      <c r="S47" s="43">
        <f t="shared" si="5"/>
        <v>0</v>
      </c>
      <c r="T47" s="44"/>
      <c r="V47" s="197">
        <v>0</v>
      </c>
    </row>
    <row r="48" spans="2:22" ht="12.75" customHeight="1">
      <c r="B48" s="104"/>
      <c r="C48" s="106" t="s">
        <v>87</v>
      </c>
      <c r="D48" s="106"/>
      <c r="E48" s="61">
        <v>1920</v>
      </c>
      <c r="F48" s="53"/>
      <c r="G48" s="54">
        <f t="shared" si="9"/>
        <v>0</v>
      </c>
      <c r="H48" s="54">
        <f t="shared" si="10"/>
        <v>0</v>
      </c>
      <c r="I48" s="52">
        <f t="shared" si="11"/>
        <v>930</v>
      </c>
      <c r="J48" s="53"/>
      <c r="K48" s="54">
        <f t="shared" si="12"/>
        <v>0</v>
      </c>
      <c r="L48" s="54">
        <f t="shared" si="13"/>
        <v>0</v>
      </c>
      <c r="N48" s="42">
        <f t="shared" si="14"/>
        <v>0.15852047556142668</v>
      </c>
      <c r="O48" s="43">
        <f t="shared" si="15"/>
        <v>0</v>
      </c>
      <c r="P48" s="44"/>
      <c r="R48" s="42">
        <f t="shared" si="16"/>
        <v>8.0175869649553866E-2</v>
      </c>
      <c r="S48" s="43">
        <f t="shared" si="5"/>
        <v>0</v>
      </c>
      <c r="T48" s="44"/>
      <c r="V48" s="197">
        <v>620</v>
      </c>
    </row>
    <row r="49" spans="2:22" ht="12.75" customHeight="1">
      <c r="B49" s="104"/>
      <c r="C49" s="106" t="s">
        <v>88</v>
      </c>
      <c r="D49" s="106"/>
      <c r="E49" s="61">
        <v>878</v>
      </c>
      <c r="F49" s="53"/>
      <c r="G49" s="54">
        <f t="shared" si="9"/>
        <v>0</v>
      </c>
      <c r="H49" s="54">
        <f t="shared" si="10"/>
        <v>0</v>
      </c>
      <c r="I49" s="52">
        <f t="shared" si="11"/>
        <v>558</v>
      </c>
      <c r="J49" s="53"/>
      <c r="K49" s="54">
        <f t="shared" si="12"/>
        <v>0</v>
      </c>
      <c r="L49" s="54">
        <f t="shared" si="13"/>
        <v>0</v>
      </c>
      <c r="N49" s="42">
        <f t="shared" si="14"/>
        <v>7.2490092470277406E-2</v>
      </c>
      <c r="O49" s="43">
        <f t="shared" si="15"/>
        <v>0</v>
      </c>
      <c r="P49" s="44"/>
      <c r="R49" s="42">
        <f t="shared" si="16"/>
        <v>4.810552178973232E-2</v>
      </c>
      <c r="S49" s="43">
        <f t="shared" si="5"/>
        <v>0</v>
      </c>
      <c r="T49" s="44"/>
      <c r="V49" s="197">
        <v>372</v>
      </c>
    </row>
    <row r="50" spans="2:22" ht="12.75" customHeight="1">
      <c r="B50" s="104"/>
      <c r="C50" s="106" t="s">
        <v>92</v>
      </c>
      <c r="D50" s="106"/>
      <c r="E50" s="61">
        <v>758</v>
      </c>
      <c r="F50" s="53"/>
      <c r="G50" s="54">
        <f t="shared" si="9"/>
        <v>0</v>
      </c>
      <c r="H50" s="54">
        <f t="shared" si="10"/>
        <v>0</v>
      </c>
      <c r="I50" s="52">
        <f t="shared" si="11"/>
        <v>568.5</v>
      </c>
      <c r="J50" s="53"/>
      <c r="K50" s="54">
        <f t="shared" si="12"/>
        <v>0</v>
      </c>
      <c r="L50" s="54">
        <f t="shared" si="13"/>
        <v>0</v>
      </c>
      <c r="N50" s="42">
        <f t="shared" si="14"/>
        <v>6.2582562747688239E-2</v>
      </c>
      <c r="O50" s="43">
        <f t="shared" si="15"/>
        <v>0</v>
      </c>
      <c r="P50" s="44"/>
      <c r="R50" s="42">
        <f t="shared" si="16"/>
        <v>4.9010733221259539E-2</v>
      </c>
      <c r="S50" s="43">
        <f t="shared" si="5"/>
        <v>0</v>
      </c>
      <c r="T50" s="44"/>
      <c r="V50" s="197">
        <v>379</v>
      </c>
    </row>
    <row r="51" spans="2:22" ht="12.75" customHeight="1">
      <c r="B51" s="104"/>
      <c r="C51" s="106" t="s">
        <v>93</v>
      </c>
      <c r="D51" s="106"/>
      <c r="E51" s="61">
        <v>884</v>
      </c>
      <c r="F51" s="53"/>
      <c r="G51" s="54">
        <f t="shared" si="9"/>
        <v>0</v>
      </c>
      <c r="H51" s="54">
        <f t="shared" si="10"/>
        <v>0</v>
      </c>
      <c r="I51" s="52">
        <f t="shared" si="11"/>
        <v>660</v>
      </c>
      <c r="J51" s="53"/>
      <c r="K51" s="54">
        <f t="shared" si="12"/>
        <v>0</v>
      </c>
      <c r="L51" s="54">
        <f t="shared" si="13"/>
        <v>0</v>
      </c>
      <c r="N51" s="42">
        <f t="shared" si="14"/>
        <v>7.2985468956406868E-2</v>
      </c>
      <c r="O51" s="43">
        <f t="shared" si="15"/>
        <v>0</v>
      </c>
      <c r="P51" s="44"/>
      <c r="R51" s="42">
        <f t="shared" si="16"/>
        <v>5.6899004267425321E-2</v>
      </c>
      <c r="S51" s="43">
        <f t="shared" si="5"/>
        <v>0</v>
      </c>
      <c r="T51" s="44"/>
      <c r="V51" s="197">
        <v>440</v>
      </c>
    </row>
    <row r="52" spans="2:22" ht="12.75" customHeight="1">
      <c r="B52" s="104"/>
      <c r="C52" s="106" t="s">
        <v>97</v>
      </c>
      <c r="D52" s="106"/>
      <c r="E52" s="61">
        <v>530</v>
      </c>
      <c r="F52" s="53"/>
      <c r="G52" s="54">
        <f t="shared" si="9"/>
        <v>0</v>
      </c>
      <c r="H52" s="54">
        <f t="shared" si="10"/>
        <v>0</v>
      </c>
      <c r="I52" s="52">
        <f t="shared" si="11"/>
        <v>337.5</v>
      </c>
      <c r="J52" s="53"/>
      <c r="K52" s="54">
        <f t="shared" si="12"/>
        <v>0</v>
      </c>
      <c r="L52" s="54">
        <f t="shared" si="13"/>
        <v>0</v>
      </c>
      <c r="N52" s="42">
        <f t="shared" si="14"/>
        <v>4.3758256274768821E-2</v>
      </c>
      <c r="O52" s="43">
        <f t="shared" si="15"/>
        <v>0</v>
      </c>
      <c r="P52" s="44"/>
      <c r="R52" s="42">
        <f t="shared" si="16"/>
        <v>2.9096081727660674E-2</v>
      </c>
      <c r="S52" s="43">
        <f t="shared" si="5"/>
        <v>0</v>
      </c>
      <c r="T52" s="44"/>
      <c r="V52" s="197">
        <v>225</v>
      </c>
    </row>
    <row r="53" spans="2:22" ht="12.75" customHeight="1">
      <c r="B53" s="104"/>
      <c r="C53" s="106" t="s">
        <v>99</v>
      </c>
      <c r="D53" s="106"/>
      <c r="E53" s="61">
        <v>5</v>
      </c>
      <c r="F53" s="53"/>
      <c r="G53" s="54">
        <f t="shared" si="9"/>
        <v>0</v>
      </c>
      <c r="H53" s="54">
        <f t="shared" si="10"/>
        <v>0</v>
      </c>
      <c r="I53" s="52">
        <f t="shared" si="11"/>
        <v>7.5</v>
      </c>
      <c r="J53" s="53"/>
      <c r="K53" s="54">
        <f t="shared" si="12"/>
        <v>0</v>
      </c>
      <c r="L53" s="54">
        <f t="shared" si="13"/>
        <v>0</v>
      </c>
      <c r="N53" s="42">
        <f t="shared" si="14"/>
        <v>4.1281373844121534E-4</v>
      </c>
      <c r="O53" s="43">
        <f t="shared" si="15"/>
        <v>0</v>
      </c>
      <c r="P53" s="44"/>
      <c r="R53" s="42">
        <f t="shared" si="16"/>
        <v>6.46579593948015E-4</v>
      </c>
      <c r="S53" s="43">
        <f t="shared" si="5"/>
        <v>0</v>
      </c>
      <c r="T53" s="44"/>
      <c r="V53" s="197">
        <v>5</v>
      </c>
    </row>
    <row r="54" spans="2:22" ht="12.75" customHeight="1">
      <c r="B54" s="104"/>
      <c r="C54" s="106" t="s">
        <v>100</v>
      </c>
      <c r="D54" s="106"/>
      <c r="E54" s="61">
        <v>28</v>
      </c>
      <c r="F54" s="53"/>
      <c r="G54" s="54">
        <f t="shared" si="9"/>
        <v>0</v>
      </c>
      <c r="H54" s="54">
        <f t="shared" si="10"/>
        <v>0</v>
      </c>
      <c r="I54" s="52">
        <f t="shared" si="11"/>
        <v>30</v>
      </c>
      <c r="J54" s="53"/>
      <c r="K54" s="54">
        <f t="shared" si="12"/>
        <v>0</v>
      </c>
      <c r="L54" s="54">
        <f t="shared" si="13"/>
        <v>0</v>
      </c>
      <c r="N54" s="42">
        <f t="shared" si="14"/>
        <v>2.311756935270806E-3</v>
      </c>
      <c r="O54" s="43">
        <f t="shared" si="15"/>
        <v>0</v>
      </c>
      <c r="P54" s="44"/>
      <c r="R54" s="42">
        <f t="shared" si="16"/>
        <v>2.58631837579206E-3</v>
      </c>
      <c r="S54" s="43">
        <f t="shared" si="5"/>
        <v>0</v>
      </c>
      <c r="T54" s="44"/>
      <c r="V54" s="197">
        <v>20</v>
      </c>
    </row>
    <row r="55" spans="2:22" ht="12.75" customHeight="1">
      <c r="B55" s="104"/>
      <c r="C55" s="106" t="s">
        <v>101</v>
      </c>
      <c r="D55" s="106"/>
      <c r="E55" s="61">
        <v>38</v>
      </c>
      <c r="F55" s="53"/>
      <c r="G55" s="54">
        <f t="shared" si="9"/>
        <v>0</v>
      </c>
      <c r="H55" s="54">
        <f t="shared" si="10"/>
        <v>0</v>
      </c>
      <c r="I55" s="52">
        <f t="shared" si="11"/>
        <v>49.5</v>
      </c>
      <c r="J55" s="53"/>
      <c r="K55" s="54">
        <f t="shared" si="12"/>
        <v>0</v>
      </c>
      <c r="L55" s="54">
        <f t="shared" si="13"/>
        <v>0</v>
      </c>
      <c r="N55" s="42">
        <f t="shared" si="14"/>
        <v>3.1373844121532365E-3</v>
      </c>
      <c r="O55" s="43">
        <f t="shared" si="15"/>
        <v>0</v>
      </c>
      <c r="P55" s="44"/>
      <c r="R55" s="42">
        <f t="shared" si="16"/>
        <v>4.2674253200568994E-3</v>
      </c>
      <c r="S55" s="43">
        <f t="shared" si="5"/>
        <v>0</v>
      </c>
      <c r="T55" s="44"/>
      <c r="V55" s="197">
        <v>33</v>
      </c>
    </row>
    <row r="56" spans="2:22" ht="12.75" customHeight="1">
      <c r="B56" s="99" t="s">
        <v>107</v>
      </c>
      <c r="C56" s="99"/>
      <c r="D56" s="99"/>
      <c r="E56" s="55">
        <f>SUM(E44:E55)</f>
        <v>12112</v>
      </c>
      <c r="F56" s="56"/>
      <c r="G56" s="57"/>
      <c r="H56" s="60">
        <f>SUM(H44:H55)</f>
        <v>0</v>
      </c>
      <c r="I56" s="55">
        <f>SUM(I44:I55)</f>
        <v>11599.5</v>
      </c>
      <c r="J56" s="56"/>
      <c r="K56" s="57"/>
      <c r="L56" s="60">
        <f>SUM(L44:L55)</f>
        <v>0</v>
      </c>
      <c r="N56" s="42"/>
      <c r="O56" s="43"/>
      <c r="P56" s="44"/>
      <c r="R56" s="42"/>
      <c r="S56" s="43"/>
      <c r="T56" s="44"/>
      <c r="V56" s="219">
        <f>SUM(V44:V55)</f>
        <v>7733</v>
      </c>
    </row>
    <row r="57" spans="2:22" ht="12.75" customHeight="1">
      <c r="B57" s="104">
        <v>5</v>
      </c>
      <c r="C57" s="105" t="s">
        <v>84</v>
      </c>
      <c r="D57" s="105"/>
      <c r="E57" s="52">
        <v>1869</v>
      </c>
      <c r="F57" s="53"/>
      <c r="G57" s="54">
        <f>+ROUND(F57*(1+$E$27),0)</f>
        <v>0</v>
      </c>
      <c r="H57" s="54">
        <f>+ROUND((E57*G57),0)</f>
        <v>0</v>
      </c>
      <c r="I57" s="52">
        <f t="shared" si="11"/>
        <v>1138.5</v>
      </c>
      <c r="J57" s="53"/>
      <c r="K57" s="54">
        <f>+ROUND(J57*(1+$E$27),0)</f>
        <v>0</v>
      </c>
      <c r="L57" s="54">
        <f t="shared" ref="L57:L60" si="17">+ROUND((I57*K57),0)</f>
        <v>0</v>
      </c>
      <c r="N57" s="42">
        <f>E57/SUM($E$57:$E$60)</f>
        <v>0.26353637901861254</v>
      </c>
      <c r="O57" s="43">
        <f>N57*G57</f>
        <v>0</v>
      </c>
      <c r="P57" s="44">
        <f>SUM(O57:O60)</f>
        <v>0</v>
      </c>
      <c r="R57" s="42">
        <f>I57/SUM($I$57:$I$60)</f>
        <v>0.31132075471698112</v>
      </c>
      <c r="S57" s="43">
        <f t="shared" si="5"/>
        <v>0</v>
      </c>
      <c r="T57" s="44">
        <f>SUM(S57:S60)</f>
        <v>0</v>
      </c>
      <c r="V57" s="197">
        <v>759</v>
      </c>
    </row>
    <row r="58" spans="2:22" ht="12.75" customHeight="1">
      <c r="B58" s="104"/>
      <c r="C58" s="105" t="s">
        <v>86</v>
      </c>
      <c r="D58" s="105"/>
      <c r="E58" s="52">
        <v>677</v>
      </c>
      <c r="F58" s="53"/>
      <c r="G58" s="54">
        <f>+ROUND(F58*(1+$E$27),0)</f>
        <v>0</v>
      </c>
      <c r="H58" s="54">
        <f>+ROUND((E58*G58),0)</f>
        <v>0</v>
      </c>
      <c r="I58" s="52">
        <f t="shared" si="11"/>
        <v>118.5</v>
      </c>
      <c r="J58" s="53"/>
      <c r="K58" s="54">
        <f>+ROUND(J58*(1+$E$27),0)</f>
        <v>0</v>
      </c>
      <c r="L58" s="54">
        <f t="shared" si="17"/>
        <v>0</v>
      </c>
      <c r="N58" s="42">
        <f>E58/SUM($E$57:$E$60)</f>
        <v>9.5459672870840381E-2</v>
      </c>
      <c r="O58" s="43">
        <f>N58*G58</f>
        <v>0</v>
      </c>
      <c r="P58" s="44"/>
      <c r="R58" s="42">
        <f t="shared" ref="R58:R60" si="18">I58/SUM($I$57:$I$60)</f>
        <v>3.2403609515996717E-2</v>
      </c>
      <c r="S58" s="43">
        <f t="shared" si="5"/>
        <v>0</v>
      </c>
      <c r="T58" s="44"/>
      <c r="V58" s="197">
        <v>79</v>
      </c>
    </row>
    <row r="59" spans="2:22" ht="12.75" customHeight="1">
      <c r="B59" s="104"/>
      <c r="C59" s="105" t="s">
        <v>90</v>
      </c>
      <c r="D59" s="105"/>
      <c r="E59" s="52">
        <v>2123</v>
      </c>
      <c r="F59" s="53"/>
      <c r="G59" s="54">
        <f>+ROUND(F59*(1+$E$27),0)</f>
        <v>0</v>
      </c>
      <c r="H59" s="54">
        <f>+ROUND((E59*G59),0)</f>
        <v>0</v>
      </c>
      <c r="I59" s="52">
        <f t="shared" si="11"/>
        <v>1732.5</v>
      </c>
      <c r="J59" s="53"/>
      <c r="K59" s="54">
        <f>+ROUND(J59*(1+$E$27),0)</f>
        <v>0</v>
      </c>
      <c r="L59" s="54">
        <f t="shared" si="17"/>
        <v>0</v>
      </c>
      <c r="N59" s="42">
        <f>E59/SUM($E$57:$E$60)</f>
        <v>0.29935138183869148</v>
      </c>
      <c r="O59" s="43">
        <f>N59*G59</f>
        <v>0</v>
      </c>
      <c r="P59" s="44"/>
      <c r="R59" s="42">
        <f t="shared" si="18"/>
        <v>0.47374897456931914</v>
      </c>
      <c r="S59" s="43">
        <f t="shared" si="5"/>
        <v>0</v>
      </c>
      <c r="T59" s="44"/>
      <c r="V59" s="197">
        <v>1155</v>
      </c>
    </row>
    <row r="60" spans="2:22" ht="12.75" customHeight="1">
      <c r="B60" s="104"/>
      <c r="C60" s="105" t="s">
        <v>95</v>
      </c>
      <c r="D60" s="105"/>
      <c r="E60" s="52">
        <v>2423</v>
      </c>
      <c r="F60" s="53"/>
      <c r="G60" s="54">
        <f>+ROUND(F60*(1+$E$27),0)</f>
        <v>0</v>
      </c>
      <c r="H60" s="54">
        <f>+ROUND((E60*G60),0)</f>
        <v>0</v>
      </c>
      <c r="I60" s="52">
        <f t="shared" si="11"/>
        <v>667.5</v>
      </c>
      <c r="J60" s="53"/>
      <c r="K60" s="54">
        <f>+ROUND(J60*(1+$E$27),0)</f>
        <v>0</v>
      </c>
      <c r="L60" s="54">
        <f t="shared" si="17"/>
        <v>0</v>
      </c>
      <c r="N60" s="42">
        <f>E60/SUM($E$57:$E$60)</f>
        <v>0.34165256627185558</v>
      </c>
      <c r="O60" s="43">
        <f>N60*G60</f>
        <v>0</v>
      </c>
      <c r="P60" s="44"/>
      <c r="R60" s="42">
        <f t="shared" si="18"/>
        <v>0.18252666119770303</v>
      </c>
      <c r="S60" s="43">
        <f t="shared" si="5"/>
        <v>0</v>
      </c>
      <c r="T60" s="44"/>
      <c r="V60" s="197">
        <v>445</v>
      </c>
    </row>
    <row r="61" spans="2:22" ht="12.75" customHeight="1">
      <c r="B61" s="99" t="s">
        <v>108</v>
      </c>
      <c r="C61" s="99"/>
      <c r="D61" s="99"/>
      <c r="E61" s="55">
        <f>SUM(E57:E60)</f>
        <v>7092</v>
      </c>
      <c r="F61" s="56"/>
      <c r="G61" s="57"/>
      <c r="H61" s="60">
        <f>SUM(H57:H60)</f>
        <v>0</v>
      </c>
      <c r="I61" s="55">
        <f>SUM(I57:I60)</f>
        <v>3657</v>
      </c>
      <c r="J61" s="56"/>
      <c r="K61" s="57"/>
      <c r="L61" s="60">
        <f>SUM(L57:L60)</f>
        <v>0</v>
      </c>
      <c r="N61" s="42"/>
      <c r="O61" s="43"/>
      <c r="P61" s="44"/>
      <c r="R61" s="42"/>
      <c r="S61" s="43"/>
      <c r="T61" s="44"/>
      <c r="V61" s="219">
        <f>SUM(V57:V60)</f>
        <v>2438</v>
      </c>
    </row>
    <row r="62" spans="2:22" ht="12.75" customHeight="1">
      <c r="B62" s="100" t="s">
        <v>102</v>
      </c>
      <c r="C62" s="100"/>
      <c r="D62" s="100"/>
      <c r="E62" s="74">
        <f>SUM(E61,E56,E43,E38,E35)</f>
        <v>42376</v>
      </c>
      <c r="F62" s="75"/>
      <c r="G62" s="76"/>
      <c r="H62" s="77">
        <f>SUM(H61,H56,H43,H35,H38)</f>
        <v>0</v>
      </c>
      <c r="I62" s="74">
        <f>SUM(I61,I56,I43,I38,I35)</f>
        <v>28654.5</v>
      </c>
      <c r="J62" s="75"/>
      <c r="K62" s="76"/>
      <c r="L62" s="77">
        <f>SUM(L61,L56,L43,L35,L38)</f>
        <v>0</v>
      </c>
      <c r="N62" s="42"/>
      <c r="O62" s="43"/>
      <c r="P62" s="44"/>
      <c r="R62" s="42"/>
      <c r="S62" s="43"/>
      <c r="T62" s="44"/>
      <c r="V62" s="220">
        <f>+V61+V56+V43+V38+V35</f>
        <v>19103</v>
      </c>
    </row>
    <row r="63" spans="2:22" s="48" customFormat="1" ht="6.75" customHeight="1">
      <c r="B63" s="46"/>
      <c r="C63" s="46"/>
      <c r="D63" s="46"/>
      <c r="E63" s="47"/>
      <c r="G63" s="49"/>
      <c r="H63" s="50"/>
      <c r="I63" s="50"/>
    </row>
    <row r="64" spans="2:22" ht="15" customHeight="1">
      <c r="B64" s="151" t="s">
        <v>5</v>
      </c>
      <c r="C64" s="151"/>
      <c r="D64" s="151"/>
      <c r="E64" s="151"/>
      <c r="F64" s="151"/>
      <c r="G64" s="151"/>
      <c r="H64" s="151"/>
      <c r="I64" s="151"/>
      <c r="J64" s="151"/>
      <c r="K64" s="151"/>
      <c r="L64" s="151"/>
      <c r="V64" s="64"/>
    </row>
    <row r="65" spans="2:12" ht="45.75" customHeight="1">
      <c r="B65" s="152" t="s">
        <v>111</v>
      </c>
      <c r="C65" s="152"/>
      <c r="D65" s="152"/>
      <c r="E65" s="152"/>
      <c r="F65" s="152"/>
      <c r="G65" s="152"/>
      <c r="H65" s="152"/>
      <c r="I65" s="152"/>
      <c r="J65" s="152"/>
      <c r="K65" s="152"/>
      <c r="L65" s="152"/>
    </row>
    <row r="66" spans="2:12" ht="45" customHeight="1">
      <c r="B66" s="152" t="s">
        <v>116</v>
      </c>
      <c r="C66" s="152"/>
      <c r="D66" s="152"/>
      <c r="E66" s="152"/>
      <c r="F66" s="152"/>
      <c r="G66" s="152"/>
      <c r="H66" s="152"/>
      <c r="I66" s="152"/>
      <c r="J66" s="152"/>
      <c r="K66" s="152"/>
      <c r="L66" s="152"/>
    </row>
    <row r="67" spans="2:12" ht="15" customHeight="1">
      <c r="B67" s="29"/>
    </row>
    <row r="68" spans="2:12" s="29" customFormat="1" ht="15" customHeight="1">
      <c r="E68" s="30"/>
      <c r="F68" s="28"/>
      <c r="G68" s="28"/>
      <c r="H68" s="28"/>
      <c r="I68" s="28"/>
    </row>
    <row r="69" spans="2:12" s="29" customFormat="1" ht="15" customHeight="1">
      <c r="E69" s="30"/>
      <c r="F69" s="28"/>
      <c r="G69" s="28"/>
      <c r="H69" s="28"/>
      <c r="I69" s="28"/>
    </row>
    <row r="70" spans="2:12" s="29" customFormat="1" ht="15" customHeight="1">
      <c r="E70" s="30"/>
      <c r="F70" s="28"/>
      <c r="G70" s="28"/>
      <c r="H70" s="28"/>
      <c r="I70" s="28"/>
    </row>
    <row r="71" spans="2:12" s="29" customFormat="1" ht="15" customHeight="1">
      <c r="E71" s="30"/>
      <c r="F71" s="28"/>
      <c r="G71" s="28"/>
      <c r="H71" s="28"/>
      <c r="I71" s="28"/>
    </row>
    <row r="72" spans="2:12" s="29" customFormat="1" ht="15" customHeight="1">
      <c r="E72" s="30"/>
      <c r="F72" s="28"/>
      <c r="G72" s="28"/>
      <c r="H72" s="28"/>
      <c r="I72" s="28"/>
    </row>
    <row r="73" spans="2:12" s="29" customFormat="1" ht="15" customHeight="1">
      <c r="E73" s="30"/>
      <c r="F73" s="28"/>
      <c r="G73" s="28"/>
      <c r="H73" s="28"/>
      <c r="I73" s="28"/>
    </row>
    <row r="74" spans="2:12" s="29" customFormat="1" ht="15" customHeight="1">
      <c r="E74" s="30"/>
      <c r="F74" s="28"/>
      <c r="G74" s="28"/>
      <c r="H74" s="28"/>
      <c r="I74" s="28"/>
    </row>
    <row r="75" spans="2:12" s="29" customFormat="1" ht="15" customHeight="1">
      <c r="E75" s="30"/>
      <c r="F75" s="28"/>
      <c r="G75" s="28"/>
      <c r="H75" s="28"/>
      <c r="I75" s="28"/>
    </row>
    <row r="76" spans="2:12" s="29" customFormat="1" ht="15" customHeight="1">
      <c r="E76" s="30"/>
      <c r="F76" s="28"/>
      <c r="G76" s="28"/>
      <c r="H76" s="28"/>
      <c r="I76" s="28"/>
    </row>
    <row r="77" spans="2:12" s="29" customFormat="1" ht="15" customHeight="1">
      <c r="E77" s="30"/>
      <c r="F77" s="28"/>
      <c r="G77" s="28"/>
      <c r="H77" s="28"/>
      <c r="I77" s="28"/>
    </row>
    <row r="78" spans="2:12" s="29" customFormat="1" ht="15" customHeight="1">
      <c r="E78" s="30"/>
      <c r="F78" s="28"/>
      <c r="G78" s="28"/>
      <c r="H78" s="28"/>
      <c r="I78" s="28"/>
    </row>
    <row r="79" spans="2:12" s="29" customFormat="1" ht="15" customHeight="1">
      <c r="E79" s="30"/>
      <c r="F79" s="28"/>
      <c r="G79" s="28"/>
      <c r="H79" s="28"/>
      <c r="I79" s="28"/>
    </row>
    <row r="80" spans="2:12" s="29" customFormat="1" ht="15" customHeight="1">
      <c r="E80" s="30"/>
      <c r="F80" s="28"/>
      <c r="G80" s="28"/>
      <c r="H80" s="28"/>
      <c r="I80" s="28"/>
    </row>
    <row r="81" spans="5:9" s="29" customFormat="1" ht="15" customHeight="1">
      <c r="E81" s="30"/>
      <c r="F81" s="28"/>
      <c r="G81" s="28"/>
      <c r="H81" s="28"/>
      <c r="I81" s="28"/>
    </row>
    <row r="82" spans="5:9" s="29" customFormat="1" ht="15" customHeight="1">
      <c r="E82" s="30"/>
      <c r="F82" s="28"/>
      <c r="G82" s="28"/>
      <c r="H82" s="28"/>
      <c r="I82" s="28"/>
    </row>
    <row r="83" spans="5:9" s="29" customFormat="1" ht="15" customHeight="1">
      <c r="E83" s="30"/>
      <c r="F83" s="28"/>
      <c r="G83" s="28"/>
      <c r="H83" s="28"/>
      <c r="I83" s="28"/>
    </row>
    <row r="84" spans="5:9" s="29" customFormat="1" ht="15" customHeight="1">
      <c r="E84" s="30"/>
      <c r="F84" s="28"/>
      <c r="G84" s="28"/>
      <c r="H84" s="28"/>
      <c r="I84" s="28"/>
    </row>
    <row r="85" spans="5:9" s="29" customFormat="1" ht="15" customHeight="1">
      <c r="E85" s="30"/>
      <c r="F85" s="28"/>
      <c r="G85" s="28"/>
      <c r="H85" s="28"/>
      <c r="I85" s="28"/>
    </row>
    <row r="86" spans="5:9" s="29" customFormat="1" ht="15" customHeight="1">
      <c r="E86" s="30"/>
      <c r="F86" s="28"/>
      <c r="G86" s="28"/>
      <c r="H86" s="28"/>
      <c r="I86" s="28"/>
    </row>
    <row r="87" spans="5:9" s="29" customFormat="1" ht="15" customHeight="1">
      <c r="E87" s="30"/>
      <c r="F87" s="28"/>
      <c r="G87" s="28"/>
      <c r="H87" s="28"/>
      <c r="I87" s="28"/>
    </row>
    <row r="88" spans="5:9" s="29" customFormat="1" ht="15" customHeight="1">
      <c r="E88" s="30"/>
      <c r="F88" s="28"/>
      <c r="G88" s="28"/>
      <c r="H88" s="28"/>
      <c r="I88" s="28"/>
    </row>
    <row r="89" spans="5:9" s="29" customFormat="1" ht="15" customHeight="1">
      <c r="E89" s="30"/>
      <c r="F89" s="28"/>
      <c r="G89" s="28"/>
      <c r="H89" s="28"/>
      <c r="I89" s="28"/>
    </row>
    <row r="90" spans="5:9" s="29" customFormat="1" ht="15" customHeight="1">
      <c r="E90" s="30"/>
      <c r="F90" s="28"/>
      <c r="G90" s="28"/>
      <c r="H90" s="28"/>
      <c r="I90" s="28"/>
    </row>
    <row r="91" spans="5:9" s="29" customFormat="1" ht="15" customHeight="1">
      <c r="E91" s="30"/>
      <c r="F91" s="28"/>
      <c r="G91" s="28"/>
      <c r="H91" s="28"/>
      <c r="I91" s="28"/>
    </row>
    <row r="92" spans="5:9" s="29" customFormat="1" ht="15" customHeight="1">
      <c r="E92" s="30"/>
      <c r="F92" s="28"/>
      <c r="G92" s="28"/>
      <c r="H92" s="28"/>
      <c r="I92" s="28"/>
    </row>
    <row r="93" spans="5:9" s="29" customFormat="1" ht="15" customHeight="1">
      <c r="E93" s="30"/>
      <c r="F93" s="28"/>
      <c r="G93" s="28"/>
      <c r="H93" s="28"/>
      <c r="I93" s="28"/>
    </row>
    <row r="94" spans="5:9" s="29" customFormat="1" ht="15" customHeight="1">
      <c r="E94" s="30"/>
      <c r="F94" s="28"/>
      <c r="G94" s="28"/>
      <c r="H94" s="28"/>
      <c r="I94" s="28"/>
    </row>
    <row r="95" spans="5:9" s="29" customFormat="1" ht="15" customHeight="1">
      <c r="E95" s="30"/>
      <c r="F95" s="28"/>
      <c r="G95" s="28"/>
      <c r="H95" s="28"/>
      <c r="I95" s="28"/>
    </row>
    <row r="96" spans="5:9" s="29" customFormat="1" ht="15" customHeight="1">
      <c r="E96" s="30"/>
      <c r="F96" s="28"/>
      <c r="G96" s="28"/>
      <c r="H96" s="28"/>
      <c r="I96" s="28"/>
    </row>
    <row r="97" spans="5:9" s="29" customFormat="1" ht="15" customHeight="1">
      <c r="E97" s="30"/>
      <c r="F97" s="28"/>
      <c r="G97" s="28"/>
      <c r="H97" s="28"/>
      <c r="I97" s="28"/>
    </row>
    <row r="98" spans="5:9" s="29" customFormat="1" ht="15" customHeight="1">
      <c r="E98" s="30"/>
      <c r="F98" s="28"/>
      <c r="G98" s="28"/>
      <c r="H98" s="28"/>
      <c r="I98" s="28"/>
    </row>
    <row r="99" spans="5:9" s="29" customFormat="1" ht="15" customHeight="1">
      <c r="E99" s="30"/>
      <c r="F99" s="28"/>
      <c r="G99" s="28"/>
      <c r="H99" s="28"/>
      <c r="I99" s="28"/>
    </row>
    <row r="100" spans="5:9" s="29" customFormat="1" ht="15" customHeight="1">
      <c r="E100" s="30"/>
      <c r="F100" s="28"/>
      <c r="G100" s="28"/>
      <c r="H100" s="28"/>
      <c r="I100" s="28"/>
    </row>
    <row r="101" spans="5:9" s="29" customFormat="1" ht="15" customHeight="1">
      <c r="E101" s="30"/>
      <c r="F101" s="28"/>
      <c r="G101" s="28"/>
      <c r="H101" s="28"/>
      <c r="I101" s="28"/>
    </row>
    <row r="102" spans="5:9" s="29" customFormat="1" ht="15" customHeight="1">
      <c r="E102" s="30"/>
      <c r="F102" s="28"/>
      <c r="G102" s="28"/>
      <c r="H102" s="28"/>
      <c r="I102" s="28"/>
    </row>
    <row r="103" spans="5:9" s="29" customFormat="1" ht="15" customHeight="1">
      <c r="E103" s="30"/>
      <c r="F103" s="28"/>
      <c r="G103" s="28"/>
      <c r="H103" s="28"/>
      <c r="I103" s="28"/>
    </row>
    <row r="104" spans="5:9" s="29" customFormat="1" ht="15" customHeight="1">
      <c r="E104" s="30"/>
      <c r="F104" s="28"/>
      <c r="G104" s="28"/>
      <c r="H104" s="28"/>
      <c r="I104" s="28"/>
    </row>
    <row r="105" spans="5:9" s="29" customFormat="1" ht="15" customHeight="1">
      <c r="E105" s="30"/>
      <c r="F105" s="28"/>
      <c r="G105" s="28"/>
      <c r="H105" s="28"/>
      <c r="I105" s="28"/>
    </row>
    <row r="106" spans="5:9" s="29" customFormat="1" ht="15" customHeight="1">
      <c r="E106" s="30"/>
      <c r="F106" s="28"/>
      <c r="G106" s="28"/>
      <c r="H106" s="28"/>
      <c r="I106" s="28"/>
    </row>
    <row r="107" spans="5:9" s="29" customFormat="1" ht="15" customHeight="1">
      <c r="E107" s="30"/>
      <c r="F107" s="28"/>
      <c r="G107" s="28"/>
      <c r="H107" s="28"/>
      <c r="I107" s="28"/>
    </row>
    <row r="108" spans="5:9" s="29" customFormat="1" ht="15" customHeight="1">
      <c r="E108" s="30"/>
      <c r="F108" s="28"/>
      <c r="G108" s="28"/>
      <c r="H108" s="28"/>
      <c r="I108" s="28"/>
    </row>
    <row r="109" spans="5:9" s="29" customFormat="1" ht="15" customHeight="1">
      <c r="E109" s="30"/>
      <c r="F109" s="28"/>
      <c r="G109" s="28"/>
      <c r="H109" s="28"/>
      <c r="I109" s="28"/>
    </row>
    <row r="110" spans="5:9" s="29" customFormat="1" ht="15" customHeight="1">
      <c r="E110" s="30"/>
      <c r="F110" s="28"/>
      <c r="G110" s="28"/>
      <c r="H110" s="28"/>
      <c r="I110" s="28"/>
    </row>
    <row r="111" spans="5:9" s="29" customFormat="1" ht="15" customHeight="1">
      <c r="E111" s="30"/>
      <c r="F111" s="28"/>
      <c r="G111" s="28"/>
      <c r="H111" s="28"/>
      <c r="I111" s="28"/>
    </row>
    <row r="112" spans="5:9" s="29" customFormat="1" ht="15" customHeight="1">
      <c r="E112" s="30"/>
      <c r="F112" s="28"/>
      <c r="G112" s="28"/>
      <c r="H112" s="28"/>
      <c r="I112" s="28"/>
    </row>
    <row r="113" spans="5:9" s="29" customFormat="1" ht="15" customHeight="1">
      <c r="E113" s="30"/>
      <c r="F113" s="28"/>
      <c r="G113" s="28"/>
      <c r="H113" s="28"/>
      <c r="I113" s="28"/>
    </row>
    <row r="114" spans="5:9" s="29" customFormat="1" ht="15" customHeight="1">
      <c r="E114" s="30"/>
      <c r="F114" s="28"/>
      <c r="G114" s="28"/>
      <c r="H114" s="28"/>
      <c r="I114" s="28"/>
    </row>
    <row r="115" spans="5:9" s="29" customFormat="1" ht="15" customHeight="1">
      <c r="E115" s="30"/>
      <c r="F115" s="28"/>
      <c r="G115" s="28"/>
      <c r="H115" s="28"/>
      <c r="I115" s="28"/>
    </row>
    <row r="116" spans="5:9" s="29" customFormat="1" ht="15" customHeight="1">
      <c r="E116" s="30"/>
      <c r="F116" s="28"/>
      <c r="G116" s="28"/>
      <c r="H116" s="28"/>
      <c r="I116" s="28"/>
    </row>
    <row r="117" spans="5:9" s="29" customFormat="1" ht="15" customHeight="1">
      <c r="E117" s="30"/>
      <c r="F117" s="28"/>
      <c r="G117" s="28"/>
      <c r="H117" s="28"/>
      <c r="I117" s="28"/>
    </row>
    <row r="118" spans="5:9" s="29" customFormat="1" ht="15" customHeight="1">
      <c r="E118" s="30"/>
      <c r="F118" s="28"/>
      <c r="G118" s="28"/>
      <c r="H118" s="28"/>
      <c r="I118" s="28"/>
    </row>
    <row r="119" spans="5:9" s="29" customFormat="1" ht="15" customHeight="1">
      <c r="E119" s="30"/>
      <c r="F119" s="28"/>
      <c r="G119" s="28"/>
      <c r="H119" s="28"/>
      <c r="I119" s="28"/>
    </row>
    <row r="120" spans="5:9" s="29" customFormat="1" ht="15" customHeight="1">
      <c r="E120" s="30"/>
      <c r="F120" s="28"/>
      <c r="G120" s="28"/>
      <c r="H120" s="28"/>
      <c r="I120" s="28"/>
    </row>
    <row r="121" spans="5:9" s="29" customFormat="1" ht="15" customHeight="1">
      <c r="E121" s="30"/>
      <c r="F121" s="28"/>
      <c r="G121" s="28"/>
      <c r="H121" s="28"/>
      <c r="I121" s="28"/>
    </row>
    <row r="122" spans="5:9" s="29" customFormat="1" ht="15" customHeight="1">
      <c r="E122" s="30"/>
      <c r="F122" s="28"/>
      <c r="G122" s="28"/>
      <c r="H122" s="28"/>
      <c r="I122" s="28"/>
    </row>
    <row r="123" spans="5:9" s="29" customFormat="1" ht="15" customHeight="1">
      <c r="E123" s="30"/>
      <c r="F123" s="28"/>
      <c r="G123" s="28"/>
      <c r="H123" s="28"/>
      <c r="I123" s="28"/>
    </row>
    <row r="124" spans="5:9" s="29" customFormat="1" ht="15" customHeight="1">
      <c r="E124" s="30"/>
      <c r="F124" s="28"/>
      <c r="G124" s="28"/>
      <c r="H124" s="28"/>
      <c r="I124" s="28"/>
    </row>
    <row r="125" spans="5:9" s="29" customFormat="1" ht="15" customHeight="1">
      <c r="E125" s="30"/>
      <c r="F125" s="28"/>
      <c r="G125" s="28"/>
      <c r="H125" s="28"/>
      <c r="I125" s="28"/>
    </row>
    <row r="126" spans="5:9" s="29" customFormat="1" ht="15" customHeight="1">
      <c r="E126" s="30"/>
      <c r="F126" s="28"/>
      <c r="G126" s="28"/>
      <c r="H126" s="28"/>
      <c r="I126" s="28"/>
    </row>
    <row r="127" spans="5:9" s="29" customFormat="1" ht="15" customHeight="1">
      <c r="E127" s="30"/>
      <c r="F127" s="28"/>
      <c r="G127" s="28"/>
      <c r="H127" s="28"/>
      <c r="I127" s="28"/>
    </row>
    <row r="128" spans="5:9" s="29" customFormat="1" ht="15" customHeight="1">
      <c r="E128" s="30"/>
      <c r="F128" s="28"/>
      <c r="G128" s="28"/>
      <c r="H128" s="28"/>
      <c r="I128" s="28"/>
    </row>
    <row r="129" spans="2:9" s="29" customFormat="1" ht="15" customHeight="1">
      <c r="E129" s="30"/>
      <c r="F129" s="28"/>
      <c r="G129" s="28"/>
      <c r="H129" s="28"/>
      <c r="I129" s="28"/>
    </row>
    <row r="130" spans="2:9" s="29" customFormat="1" ht="15" customHeight="1">
      <c r="E130" s="30"/>
      <c r="F130" s="28"/>
      <c r="G130" s="28"/>
      <c r="H130" s="28"/>
      <c r="I130" s="28"/>
    </row>
    <row r="131" spans="2:9" s="29" customFormat="1" ht="15" customHeight="1">
      <c r="B131" s="28"/>
      <c r="C131" s="28"/>
      <c r="D131" s="28"/>
      <c r="E131" s="30"/>
      <c r="F131" s="28"/>
      <c r="G131" s="28"/>
      <c r="H131" s="28"/>
      <c r="I131" s="28"/>
    </row>
    <row r="132" spans="2:9" s="29" customFormat="1" ht="15" customHeight="1">
      <c r="B132" s="28"/>
      <c r="C132" s="28"/>
      <c r="D132" s="28"/>
      <c r="E132" s="30"/>
      <c r="F132" s="28"/>
      <c r="G132" s="28"/>
      <c r="H132" s="28"/>
      <c r="I132" s="28"/>
    </row>
    <row r="133" spans="2:9" s="29" customFormat="1" ht="15" customHeight="1">
      <c r="B133" s="28"/>
      <c r="C133" s="28"/>
      <c r="D133" s="28"/>
      <c r="E133" s="30"/>
      <c r="F133" s="28"/>
      <c r="G133" s="28"/>
      <c r="H133" s="28"/>
      <c r="I133" s="28"/>
    </row>
    <row r="134" spans="2:9" s="29" customFormat="1" ht="15" customHeight="1">
      <c r="B134" s="28"/>
      <c r="C134" s="28"/>
      <c r="D134" s="28"/>
      <c r="E134" s="28"/>
      <c r="F134" s="28"/>
      <c r="G134" s="28"/>
      <c r="H134" s="28"/>
      <c r="I134" s="28"/>
    </row>
    <row r="135" spans="2:9" ht="15" customHeight="1">
      <c r="C135" s="28"/>
      <c r="D135" s="28"/>
      <c r="E135" s="28"/>
    </row>
    <row r="136" spans="2:9" ht="15" customHeight="1"/>
    <row r="137" spans="2:9" ht="15" customHeight="1"/>
    <row r="138" spans="2:9" ht="15" customHeight="1"/>
    <row r="139" spans="2:9" ht="15" customHeight="1"/>
  </sheetData>
  <sheetProtection algorithmName="SHA-512" hashValue="MuSrrwgYnSAYLi54vfUb/irso66FO/2u2nFkmRo2SEYK2KuP835JrAwYnEjZB62UAKNj0v6MX9yQNdHm8JBmBQ==" saltValue="bwKIOfpXb7Zkg6BZF4VmJQ==" spinCount="100000" sheet="1" objects="1" scenarios="1" selectLockedCells="1"/>
  <mergeCells count="75">
    <mergeCell ref="B66:L66"/>
    <mergeCell ref="I30:L30"/>
    <mergeCell ref="G12:I12"/>
    <mergeCell ref="G13:I13"/>
    <mergeCell ref="G14:I14"/>
    <mergeCell ref="B21:F21"/>
    <mergeCell ref="G21:L21"/>
    <mergeCell ref="G24:J25"/>
    <mergeCell ref="B22:C22"/>
    <mergeCell ref="D22:F22"/>
    <mergeCell ref="G22:J22"/>
    <mergeCell ref="K22:L22"/>
    <mergeCell ref="C14:E14"/>
    <mergeCell ref="K14:L14"/>
    <mergeCell ref="B56:D56"/>
    <mergeCell ref="B61:D61"/>
    <mergeCell ref="B62:D62"/>
    <mergeCell ref="B64:L64"/>
    <mergeCell ref="B65:L65"/>
    <mergeCell ref="B57:B60"/>
    <mergeCell ref="C57:D57"/>
    <mergeCell ref="C58:D58"/>
    <mergeCell ref="C59:D59"/>
    <mergeCell ref="C60:D60"/>
    <mergeCell ref="B43:D43"/>
    <mergeCell ref="B44:B55"/>
    <mergeCell ref="C44:D44"/>
    <mergeCell ref="C45:D45"/>
    <mergeCell ref="C46:D46"/>
    <mergeCell ref="C47:D47"/>
    <mergeCell ref="C48:D48"/>
    <mergeCell ref="C49:D49"/>
    <mergeCell ref="C50:D50"/>
    <mergeCell ref="C51:D51"/>
    <mergeCell ref="C52:D52"/>
    <mergeCell ref="C53:D53"/>
    <mergeCell ref="C54:D54"/>
    <mergeCell ref="C55:D55"/>
    <mergeCell ref="B38:D38"/>
    <mergeCell ref="B39:B42"/>
    <mergeCell ref="C39:D39"/>
    <mergeCell ref="C40:D40"/>
    <mergeCell ref="C41:D41"/>
    <mergeCell ref="C42:D42"/>
    <mergeCell ref="B36:B37"/>
    <mergeCell ref="C36:D36"/>
    <mergeCell ref="C37:D37"/>
    <mergeCell ref="B30:H30"/>
    <mergeCell ref="N30:P30"/>
    <mergeCell ref="B32:B34"/>
    <mergeCell ref="C32:D32"/>
    <mergeCell ref="C33:D33"/>
    <mergeCell ref="C34:D34"/>
    <mergeCell ref="B35:D35"/>
    <mergeCell ref="R30:T30"/>
    <mergeCell ref="C31:D31"/>
    <mergeCell ref="N31:O31"/>
    <mergeCell ref="R31:S31"/>
    <mergeCell ref="G23:J23"/>
    <mergeCell ref="K23:L23"/>
    <mergeCell ref="B23:C23"/>
    <mergeCell ref="D23:F23"/>
    <mergeCell ref="B27:D27"/>
    <mergeCell ref="B24:C25"/>
    <mergeCell ref="D24:F25"/>
    <mergeCell ref="K24:L25"/>
    <mergeCell ref="B16:L16"/>
    <mergeCell ref="B17:L17"/>
    <mergeCell ref="B19:L19"/>
    <mergeCell ref="B2:L8"/>
    <mergeCell ref="B10:L10"/>
    <mergeCell ref="C12:E12"/>
    <mergeCell ref="K12:L12"/>
    <mergeCell ref="C13:E13"/>
    <mergeCell ref="K13:L13"/>
  </mergeCells>
  <printOptions horizontalCentered="1"/>
  <pageMargins left="0.43307086614173229" right="0.23622047244094491" top="0.35433070866141736" bottom="0.15748031496062992" header="0.31496062992125984" footer="0.31496062992125984"/>
  <pageSetup scale="68" fitToHeight="2" orientation="portrait"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B1:G125"/>
  <sheetViews>
    <sheetView showGridLines="0" topLeftCell="A25" zoomScaleNormal="100" workbookViewId="0">
      <selection activeCell="F18" sqref="F18:F46"/>
    </sheetView>
  </sheetViews>
  <sheetFormatPr baseColWidth="10" defaultColWidth="7.85546875" defaultRowHeight="0" customHeight="1" zeroHeight="1"/>
  <cols>
    <col min="1" max="1" width="7.85546875" style="5" customWidth="1"/>
    <col min="2" max="2" width="4.7109375" style="2" customWidth="1"/>
    <col min="3" max="3" width="5.85546875" style="2" customWidth="1"/>
    <col min="4" max="4" width="29.42578125" style="3" customWidth="1"/>
    <col min="5" max="5" width="17.5703125" style="3" customWidth="1"/>
    <col min="6" max="6" width="15.85546875" style="3" customWidth="1"/>
    <col min="7" max="7" width="18.28515625" style="5" customWidth="1"/>
    <col min="8" max="16384" width="7.85546875" style="5"/>
  </cols>
  <sheetData>
    <row r="1" spans="2:7" ht="9.75" customHeight="1"/>
    <row r="2" spans="2:7" ht="7.5" customHeight="1">
      <c r="B2" s="157"/>
      <c r="C2" s="157"/>
      <c r="D2" s="157"/>
      <c r="E2" s="157"/>
      <c r="F2" s="157"/>
      <c r="G2" s="157"/>
    </row>
    <row r="3" spans="2:7" ht="12" customHeight="1">
      <c r="B3" s="157"/>
      <c r="C3" s="157"/>
      <c r="D3" s="157"/>
      <c r="E3" s="157"/>
      <c r="F3" s="157"/>
      <c r="G3" s="157"/>
    </row>
    <row r="4" spans="2:7" ht="12" customHeight="1">
      <c r="B4" s="157"/>
      <c r="C4" s="157"/>
      <c r="D4" s="157"/>
      <c r="E4" s="157"/>
      <c r="F4" s="157"/>
      <c r="G4" s="157"/>
    </row>
    <row r="5" spans="2:7" ht="12" customHeight="1">
      <c r="B5" s="157"/>
      <c r="C5" s="157"/>
      <c r="D5" s="157"/>
      <c r="E5" s="157"/>
      <c r="F5" s="157"/>
      <c r="G5" s="157"/>
    </row>
    <row r="6" spans="2:7" ht="12" customHeight="1">
      <c r="B6" s="157"/>
      <c r="C6" s="157"/>
      <c r="D6" s="157"/>
      <c r="E6" s="157"/>
      <c r="F6" s="157"/>
      <c r="G6" s="157"/>
    </row>
    <row r="7" spans="2:7" ht="12" customHeight="1">
      <c r="B7" s="157"/>
      <c r="C7" s="157"/>
      <c r="D7" s="157"/>
      <c r="E7" s="157"/>
      <c r="F7" s="157"/>
      <c r="G7" s="157"/>
    </row>
    <row r="8" spans="2:7" ht="7.5" customHeight="1">
      <c r="B8" s="157"/>
      <c r="C8" s="157"/>
      <c r="D8" s="157"/>
      <c r="E8" s="157"/>
      <c r="F8" s="157"/>
      <c r="G8" s="157"/>
    </row>
    <row r="9" spans="2:7" ht="7.5" customHeight="1">
      <c r="B9" s="1"/>
      <c r="C9" s="1"/>
      <c r="D9" s="1"/>
      <c r="E9" s="26"/>
      <c r="F9" s="26"/>
    </row>
    <row r="10" spans="2:7" ht="30.75" customHeight="1">
      <c r="B10" s="161" t="s">
        <v>55</v>
      </c>
      <c r="C10" s="161"/>
      <c r="D10" s="161"/>
      <c r="E10" s="83" t="s">
        <v>56</v>
      </c>
      <c r="F10" s="83" t="s">
        <v>58</v>
      </c>
      <c r="G10" s="83" t="s">
        <v>115</v>
      </c>
    </row>
    <row r="11" spans="2:7" ht="20.25" customHeight="1">
      <c r="B11" s="162" t="s">
        <v>142</v>
      </c>
      <c r="C11" s="85">
        <v>1</v>
      </c>
      <c r="D11" s="86" t="s">
        <v>28</v>
      </c>
      <c r="E11" s="87" t="s">
        <v>57</v>
      </c>
      <c r="F11" s="87">
        <v>1</v>
      </c>
      <c r="G11" s="165" t="s">
        <v>114</v>
      </c>
    </row>
    <row r="12" spans="2:7" ht="20.25" customHeight="1">
      <c r="B12" s="163"/>
      <c r="C12" s="85">
        <v>2</v>
      </c>
      <c r="D12" s="86" t="s">
        <v>29</v>
      </c>
      <c r="E12" s="87" t="s">
        <v>57</v>
      </c>
      <c r="F12" s="87">
        <v>1</v>
      </c>
      <c r="G12" s="165"/>
    </row>
    <row r="13" spans="2:7" ht="20.25" customHeight="1">
      <c r="B13" s="163"/>
      <c r="C13" s="85">
        <v>3</v>
      </c>
      <c r="D13" s="86" t="s">
        <v>30</v>
      </c>
      <c r="E13" s="87" t="s">
        <v>57</v>
      </c>
      <c r="F13" s="87">
        <v>1</v>
      </c>
      <c r="G13" s="165"/>
    </row>
    <row r="14" spans="2:7" ht="20.25" customHeight="1">
      <c r="B14" s="163"/>
      <c r="C14" s="85">
        <v>4</v>
      </c>
      <c r="D14" s="88" t="s">
        <v>33</v>
      </c>
      <c r="E14" s="87" t="s">
        <v>57</v>
      </c>
      <c r="F14" s="87">
        <v>1</v>
      </c>
      <c r="G14" s="165"/>
    </row>
    <row r="15" spans="2:7" ht="20.25" customHeight="1">
      <c r="B15" s="163"/>
      <c r="C15" s="85">
        <v>5</v>
      </c>
      <c r="D15" s="88" t="s">
        <v>36</v>
      </c>
      <c r="E15" s="87" t="s">
        <v>57</v>
      </c>
      <c r="F15" s="87">
        <v>1</v>
      </c>
      <c r="G15" s="165"/>
    </row>
    <row r="16" spans="2:7" ht="20.25" customHeight="1">
      <c r="B16" s="163"/>
      <c r="C16" s="85">
        <v>6</v>
      </c>
      <c r="D16" s="88" t="s">
        <v>37</v>
      </c>
      <c r="E16" s="87" t="s">
        <v>67</v>
      </c>
      <c r="F16" s="87">
        <v>1</v>
      </c>
      <c r="G16" s="165"/>
    </row>
    <row r="17" spans="2:7" ht="20.25" customHeight="1">
      <c r="B17" s="164"/>
      <c r="C17" s="85">
        <v>7</v>
      </c>
      <c r="D17" s="88" t="s">
        <v>38</v>
      </c>
      <c r="E17" s="87" t="s">
        <v>68</v>
      </c>
      <c r="F17" s="87">
        <v>1</v>
      </c>
      <c r="G17" s="165"/>
    </row>
    <row r="18" spans="2:7" ht="20.25" customHeight="1">
      <c r="B18" s="158" t="s">
        <v>140</v>
      </c>
      <c r="C18" s="92">
        <v>4</v>
      </c>
      <c r="D18" s="82" t="s">
        <v>31</v>
      </c>
      <c r="E18" s="90" t="s">
        <v>57</v>
      </c>
      <c r="F18" s="90">
        <v>3</v>
      </c>
      <c r="G18" s="166" t="s">
        <v>136</v>
      </c>
    </row>
    <row r="19" spans="2:7" ht="20.25" customHeight="1">
      <c r="B19" s="159"/>
      <c r="C19" s="92">
        <v>5</v>
      </c>
      <c r="D19" s="82" t="s">
        <v>32</v>
      </c>
      <c r="E19" s="90" t="s">
        <v>57</v>
      </c>
      <c r="F19" s="90">
        <v>3</v>
      </c>
      <c r="G19" s="167"/>
    </row>
    <row r="20" spans="2:7" ht="20.25" customHeight="1">
      <c r="B20" s="159"/>
      <c r="C20" s="92">
        <v>7</v>
      </c>
      <c r="D20" s="82" t="s">
        <v>69</v>
      </c>
      <c r="E20" s="90" t="s">
        <v>57</v>
      </c>
      <c r="F20" s="90">
        <v>1</v>
      </c>
      <c r="G20" s="167"/>
    </row>
    <row r="21" spans="2:7" ht="20.25" customHeight="1">
      <c r="B21" s="159"/>
      <c r="C21" s="92">
        <v>8</v>
      </c>
      <c r="D21" s="82" t="s">
        <v>34</v>
      </c>
      <c r="E21" s="90" t="s">
        <v>57</v>
      </c>
      <c r="F21" s="90">
        <v>1</v>
      </c>
      <c r="G21" s="167"/>
    </row>
    <row r="22" spans="2:7" ht="20.25" customHeight="1">
      <c r="B22" s="160"/>
      <c r="C22" s="92">
        <v>9</v>
      </c>
      <c r="D22" s="82" t="s">
        <v>35</v>
      </c>
      <c r="E22" s="90" t="s">
        <v>57</v>
      </c>
      <c r="F22" s="90">
        <v>1</v>
      </c>
      <c r="G22" s="167"/>
    </row>
    <row r="23" spans="2:7" ht="20.25" customHeight="1">
      <c r="B23" s="158" t="s">
        <v>141</v>
      </c>
      <c r="C23" s="92">
        <v>11</v>
      </c>
      <c r="D23" s="82" t="s">
        <v>39</v>
      </c>
      <c r="E23" s="90" t="s">
        <v>57</v>
      </c>
      <c r="F23" s="90">
        <v>1</v>
      </c>
      <c r="G23" s="167"/>
    </row>
    <row r="24" spans="2:7" ht="20.25" customHeight="1">
      <c r="B24" s="159"/>
      <c r="C24" s="92">
        <v>15</v>
      </c>
      <c r="D24" s="82" t="s">
        <v>40</v>
      </c>
      <c r="E24" s="90" t="s">
        <v>57</v>
      </c>
      <c r="F24" s="90">
        <v>1</v>
      </c>
      <c r="G24" s="167"/>
    </row>
    <row r="25" spans="2:7" ht="20.25" customHeight="1">
      <c r="B25" s="159"/>
      <c r="C25" s="92">
        <v>16</v>
      </c>
      <c r="D25" s="82" t="s">
        <v>41</v>
      </c>
      <c r="E25" s="90" t="s">
        <v>57</v>
      </c>
      <c r="F25" s="90">
        <v>1</v>
      </c>
      <c r="G25" s="167"/>
    </row>
    <row r="26" spans="2:7" ht="20.25" customHeight="1">
      <c r="B26" s="159"/>
      <c r="C26" s="92">
        <v>17</v>
      </c>
      <c r="D26" s="82" t="s">
        <v>42</v>
      </c>
      <c r="E26" s="90" t="s">
        <v>57</v>
      </c>
      <c r="F26" s="90">
        <v>1</v>
      </c>
      <c r="G26" s="167"/>
    </row>
    <row r="27" spans="2:7" ht="20.25" customHeight="1">
      <c r="B27" s="159"/>
      <c r="C27" s="92">
        <v>18</v>
      </c>
      <c r="D27" s="82" t="s">
        <v>43</v>
      </c>
      <c r="E27" s="90" t="s">
        <v>57</v>
      </c>
      <c r="F27" s="90">
        <v>1</v>
      </c>
      <c r="G27" s="167"/>
    </row>
    <row r="28" spans="2:7" ht="20.25" customHeight="1">
      <c r="B28" s="159"/>
      <c r="C28" s="92">
        <v>19</v>
      </c>
      <c r="D28" s="82" t="s">
        <v>44</v>
      </c>
      <c r="E28" s="90" t="s">
        <v>57</v>
      </c>
      <c r="F28" s="90">
        <v>1</v>
      </c>
      <c r="G28" s="167"/>
    </row>
    <row r="29" spans="2:7" ht="20.25" customHeight="1">
      <c r="B29" s="159"/>
      <c r="C29" s="92">
        <v>20</v>
      </c>
      <c r="D29" s="82" t="s">
        <v>45</v>
      </c>
      <c r="E29" s="90" t="s">
        <v>57</v>
      </c>
      <c r="F29" s="90">
        <v>1</v>
      </c>
      <c r="G29" s="167"/>
    </row>
    <row r="30" spans="2:7" ht="20.25" customHeight="1">
      <c r="B30" s="159"/>
      <c r="C30" s="92">
        <v>21</v>
      </c>
      <c r="D30" s="82" t="s">
        <v>46</v>
      </c>
      <c r="E30" s="90" t="s">
        <v>57</v>
      </c>
      <c r="F30" s="90">
        <v>1</v>
      </c>
      <c r="G30" s="167"/>
    </row>
    <row r="31" spans="2:7" ht="20.25" customHeight="1">
      <c r="B31" s="159"/>
      <c r="C31" s="92">
        <v>22</v>
      </c>
      <c r="D31" s="82" t="s">
        <v>47</v>
      </c>
      <c r="E31" s="90" t="s">
        <v>57</v>
      </c>
      <c r="F31" s="90">
        <v>1</v>
      </c>
      <c r="G31" s="167"/>
    </row>
    <row r="32" spans="2:7" ht="20.25" customHeight="1">
      <c r="B32" s="159"/>
      <c r="C32" s="92">
        <v>23</v>
      </c>
      <c r="D32" s="82" t="s">
        <v>48</v>
      </c>
      <c r="E32" s="90" t="s">
        <v>57</v>
      </c>
      <c r="F32" s="90">
        <v>1</v>
      </c>
      <c r="G32" s="167"/>
    </row>
    <row r="33" spans="2:7" ht="20.25" customHeight="1">
      <c r="B33" s="159"/>
      <c r="C33" s="92">
        <v>24</v>
      </c>
      <c r="D33" s="82" t="s">
        <v>49</v>
      </c>
      <c r="E33" s="90" t="s">
        <v>57</v>
      </c>
      <c r="F33" s="90">
        <v>1</v>
      </c>
      <c r="G33" s="167"/>
    </row>
    <row r="34" spans="2:7" ht="27.75" customHeight="1">
      <c r="B34" s="160"/>
      <c r="C34" s="92">
        <v>25</v>
      </c>
      <c r="D34" s="82" t="s">
        <v>50</v>
      </c>
      <c r="E34" s="90" t="s">
        <v>57</v>
      </c>
      <c r="F34" s="90">
        <v>1</v>
      </c>
      <c r="G34" s="167"/>
    </row>
    <row r="35" spans="2:7" ht="26.25" customHeight="1">
      <c r="B35" s="158" t="s">
        <v>53</v>
      </c>
      <c r="C35" s="92">
        <v>26</v>
      </c>
      <c r="D35" s="82" t="s">
        <v>131</v>
      </c>
      <c r="E35" s="90" t="s">
        <v>59</v>
      </c>
      <c r="F35" s="90">
        <v>1</v>
      </c>
      <c r="G35" s="167"/>
    </row>
    <row r="36" spans="2:7" ht="26.25" customHeight="1">
      <c r="B36" s="159"/>
      <c r="C36" s="92">
        <v>27</v>
      </c>
      <c r="D36" s="82" t="s">
        <v>132</v>
      </c>
      <c r="E36" s="90" t="s">
        <v>60</v>
      </c>
      <c r="F36" s="90">
        <v>1</v>
      </c>
      <c r="G36" s="167"/>
    </row>
    <row r="37" spans="2:7" ht="26.25" customHeight="1">
      <c r="B37" s="160"/>
      <c r="C37" s="92">
        <v>28</v>
      </c>
      <c r="D37" s="82" t="s">
        <v>133</v>
      </c>
      <c r="E37" s="90" t="s">
        <v>60</v>
      </c>
      <c r="F37" s="90">
        <v>1</v>
      </c>
      <c r="G37" s="167"/>
    </row>
    <row r="38" spans="2:7" ht="27.75" customHeight="1">
      <c r="B38" s="158" t="s">
        <v>54</v>
      </c>
      <c r="C38" s="92">
        <v>29</v>
      </c>
      <c r="D38" s="82" t="s">
        <v>62</v>
      </c>
      <c r="E38" s="90" t="s">
        <v>61</v>
      </c>
      <c r="F38" s="90">
        <v>4</v>
      </c>
      <c r="G38" s="167"/>
    </row>
    <row r="39" spans="2:7" ht="27.75" customHeight="1">
      <c r="B39" s="159"/>
      <c r="C39" s="92">
        <v>30</v>
      </c>
      <c r="D39" s="82" t="s">
        <v>137</v>
      </c>
      <c r="E39" s="90" t="s">
        <v>61</v>
      </c>
      <c r="F39" s="90">
        <v>4</v>
      </c>
      <c r="G39" s="167"/>
    </row>
    <row r="40" spans="2:7" ht="27.75" customHeight="1">
      <c r="B40" s="159"/>
      <c r="C40" s="92">
        <v>31</v>
      </c>
      <c r="D40" s="82" t="s">
        <v>63</v>
      </c>
      <c r="E40" s="90" t="s">
        <v>138</v>
      </c>
      <c r="F40" s="90">
        <v>4</v>
      </c>
      <c r="G40" s="167"/>
    </row>
    <row r="41" spans="2:7" ht="27.75" customHeight="1">
      <c r="B41" s="159"/>
      <c r="C41" s="92">
        <v>32</v>
      </c>
      <c r="D41" s="82" t="s">
        <v>64</v>
      </c>
      <c r="E41" s="90" t="s">
        <v>138</v>
      </c>
      <c r="F41" s="90">
        <v>4</v>
      </c>
      <c r="G41" s="167"/>
    </row>
    <row r="42" spans="2:7" ht="27.75" customHeight="1">
      <c r="B42" s="159"/>
      <c r="C42" s="92">
        <v>33</v>
      </c>
      <c r="D42" s="82" t="s">
        <v>51</v>
      </c>
      <c r="E42" s="90" t="s">
        <v>57</v>
      </c>
      <c r="F42" s="90">
        <v>26</v>
      </c>
      <c r="G42" s="167"/>
    </row>
    <row r="43" spans="2:7" ht="27.75" customHeight="1">
      <c r="B43" s="159"/>
      <c r="C43" s="92">
        <v>34</v>
      </c>
      <c r="D43" s="82" t="s">
        <v>52</v>
      </c>
      <c r="E43" s="90" t="s">
        <v>57</v>
      </c>
      <c r="F43" s="90">
        <v>26</v>
      </c>
      <c r="G43" s="167"/>
    </row>
    <row r="44" spans="2:7" ht="27.75" customHeight="1">
      <c r="B44" s="159"/>
      <c r="C44" s="92">
        <v>35</v>
      </c>
      <c r="D44" s="81" t="s">
        <v>134</v>
      </c>
      <c r="E44" s="90" t="s">
        <v>139</v>
      </c>
      <c r="F44" s="90">
        <v>14</v>
      </c>
      <c r="G44" s="167"/>
    </row>
    <row r="45" spans="2:7" ht="24" customHeight="1">
      <c r="B45" s="160"/>
      <c r="C45" s="92">
        <v>36</v>
      </c>
      <c r="D45" s="82" t="s">
        <v>66</v>
      </c>
      <c r="E45" s="90" t="s">
        <v>65</v>
      </c>
      <c r="F45" s="90">
        <v>4</v>
      </c>
      <c r="G45" s="167"/>
    </row>
    <row r="46" spans="2:7" ht="37.5" customHeight="1">
      <c r="B46" s="93" t="s">
        <v>70</v>
      </c>
      <c r="C46" s="92">
        <v>37</v>
      </c>
      <c r="D46" s="82" t="s">
        <v>135</v>
      </c>
      <c r="E46" s="90" t="s">
        <v>57</v>
      </c>
      <c r="F46" s="90">
        <v>1</v>
      </c>
      <c r="G46" s="167"/>
    </row>
    <row r="47" spans="2:7" ht="18.75" customHeight="1">
      <c r="B47" s="156" t="s">
        <v>143</v>
      </c>
      <c r="C47" s="156"/>
      <c r="D47" s="156"/>
      <c r="E47" s="156"/>
      <c r="F47" s="91">
        <f>SUM(F11:F46)</f>
        <v>118</v>
      </c>
      <c r="G47" s="89"/>
    </row>
    <row r="48" spans="2:7" s="27" customFormat="1" ht="4.5" customHeight="1">
      <c r="B48" s="25"/>
      <c r="C48" s="25"/>
      <c r="D48" s="25"/>
      <c r="E48" s="25"/>
      <c r="F48" s="25"/>
    </row>
    <row r="49" spans="4:6" ht="15" customHeight="1"/>
    <row r="50" spans="4:6" ht="15" hidden="1" customHeight="1"/>
    <row r="51" spans="4:6" ht="15" hidden="1" customHeight="1"/>
    <row r="52" spans="4:6" ht="15" hidden="1" customHeight="1"/>
    <row r="53" spans="4:6" ht="15" hidden="1" customHeight="1"/>
    <row r="54" spans="4:6" s="2" customFormat="1" ht="15" hidden="1" customHeight="1">
      <c r="D54" s="3"/>
      <c r="E54" s="3"/>
      <c r="F54" s="3"/>
    </row>
    <row r="55" spans="4:6" s="2" customFormat="1" ht="15" hidden="1" customHeight="1">
      <c r="D55" s="3"/>
      <c r="E55" s="3"/>
      <c r="F55" s="3"/>
    </row>
    <row r="56" spans="4:6" s="2" customFormat="1" ht="15" hidden="1" customHeight="1">
      <c r="D56" s="3"/>
      <c r="E56" s="3"/>
      <c r="F56" s="3"/>
    </row>
    <row r="57" spans="4:6" s="2" customFormat="1" ht="15" hidden="1" customHeight="1">
      <c r="D57" s="3"/>
      <c r="E57" s="3"/>
      <c r="F57" s="3"/>
    </row>
    <row r="58" spans="4:6" s="2" customFormat="1" ht="15" hidden="1" customHeight="1">
      <c r="D58" s="3"/>
      <c r="E58" s="3"/>
      <c r="F58" s="3"/>
    </row>
    <row r="59" spans="4:6" s="2" customFormat="1" ht="15" hidden="1" customHeight="1">
      <c r="D59" s="3"/>
      <c r="E59" s="3"/>
      <c r="F59" s="3"/>
    </row>
    <row r="60" spans="4:6" s="2" customFormat="1" ht="15" hidden="1" customHeight="1">
      <c r="D60" s="3"/>
      <c r="E60" s="3"/>
      <c r="F60" s="3"/>
    </row>
    <row r="61" spans="4:6" s="2" customFormat="1" ht="15" hidden="1" customHeight="1">
      <c r="D61" s="3"/>
      <c r="E61" s="3"/>
      <c r="F61" s="3"/>
    </row>
    <row r="62" spans="4:6" s="2" customFormat="1" ht="15" hidden="1" customHeight="1">
      <c r="D62" s="3"/>
      <c r="E62" s="3"/>
      <c r="F62" s="3"/>
    </row>
    <row r="63" spans="4:6" s="2" customFormat="1" ht="15" hidden="1" customHeight="1">
      <c r="D63" s="3"/>
      <c r="E63" s="3"/>
      <c r="F63" s="3"/>
    </row>
    <row r="64" spans="4:6" s="2" customFormat="1" ht="15" hidden="1" customHeight="1">
      <c r="D64" s="3"/>
      <c r="E64" s="3"/>
      <c r="F64" s="3"/>
    </row>
    <row r="65" spans="4:6" s="2" customFormat="1" ht="15" hidden="1" customHeight="1">
      <c r="D65" s="3"/>
      <c r="E65" s="3"/>
      <c r="F65" s="3"/>
    </row>
    <row r="66" spans="4:6" s="2" customFormat="1" ht="15" hidden="1" customHeight="1">
      <c r="D66" s="3"/>
      <c r="E66" s="3"/>
      <c r="F66" s="3"/>
    </row>
    <row r="67" spans="4:6" s="2" customFormat="1" ht="15" hidden="1" customHeight="1">
      <c r="D67" s="3"/>
      <c r="E67" s="3"/>
      <c r="F67" s="3"/>
    </row>
    <row r="68" spans="4:6" s="2" customFormat="1" ht="15" hidden="1" customHeight="1">
      <c r="D68" s="3"/>
      <c r="E68" s="3"/>
      <c r="F68" s="3"/>
    </row>
    <row r="69" spans="4:6" s="2" customFormat="1" ht="15" hidden="1" customHeight="1">
      <c r="D69" s="3"/>
      <c r="E69" s="3"/>
      <c r="F69" s="3"/>
    </row>
    <row r="70" spans="4:6" s="2" customFormat="1" ht="15" hidden="1" customHeight="1">
      <c r="D70" s="3"/>
      <c r="E70" s="3"/>
      <c r="F70" s="3"/>
    </row>
    <row r="71" spans="4:6" s="2" customFormat="1" ht="15" hidden="1" customHeight="1">
      <c r="D71" s="3"/>
      <c r="E71" s="3"/>
      <c r="F71" s="3"/>
    </row>
    <row r="72" spans="4:6" s="2" customFormat="1" ht="15" hidden="1" customHeight="1">
      <c r="D72" s="3"/>
      <c r="E72" s="3"/>
      <c r="F72" s="3"/>
    </row>
    <row r="73" spans="4:6" s="2" customFormat="1" ht="15" hidden="1" customHeight="1">
      <c r="D73" s="3"/>
      <c r="E73" s="3"/>
      <c r="F73" s="3"/>
    </row>
    <row r="74" spans="4:6" s="2" customFormat="1" ht="15" hidden="1" customHeight="1">
      <c r="D74" s="3"/>
      <c r="E74" s="3"/>
      <c r="F74" s="3"/>
    </row>
    <row r="75" spans="4:6" s="2" customFormat="1" ht="15" hidden="1" customHeight="1">
      <c r="D75" s="3"/>
      <c r="E75" s="3"/>
      <c r="F75" s="3"/>
    </row>
    <row r="76" spans="4:6" s="2" customFormat="1" ht="15" hidden="1" customHeight="1">
      <c r="D76" s="3"/>
      <c r="E76" s="3"/>
      <c r="F76" s="3"/>
    </row>
    <row r="77" spans="4:6" s="2" customFormat="1" ht="15" hidden="1" customHeight="1">
      <c r="D77" s="3"/>
      <c r="E77" s="3"/>
      <c r="F77" s="3"/>
    </row>
    <row r="78" spans="4:6" s="2" customFormat="1" ht="15" hidden="1" customHeight="1">
      <c r="D78" s="3"/>
      <c r="E78" s="3"/>
      <c r="F78" s="3"/>
    </row>
    <row r="79" spans="4:6" s="2" customFormat="1" ht="15" hidden="1" customHeight="1">
      <c r="D79" s="3"/>
      <c r="E79" s="3"/>
      <c r="F79" s="3"/>
    </row>
    <row r="80" spans="4:6" s="2" customFormat="1" ht="15" hidden="1" customHeight="1">
      <c r="D80" s="3"/>
      <c r="E80" s="3"/>
      <c r="F80" s="3"/>
    </row>
    <row r="81" spans="4:6" s="2" customFormat="1" ht="15" hidden="1" customHeight="1">
      <c r="D81" s="3"/>
      <c r="E81" s="3"/>
      <c r="F81" s="3"/>
    </row>
    <row r="82" spans="4:6" s="2" customFormat="1" ht="15" hidden="1" customHeight="1">
      <c r="D82" s="3"/>
      <c r="E82" s="3"/>
      <c r="F82" s="3"/>
    </row>
    <row r="83" spans="4:6" s="2" customFormat="1" ht="15" hidden="1" customHeight="1">
      <c r="D83" s="3"/>
      <c r="E83" s="3"/>
      <c r="F83" s="3"/>
    </row>
    <row r="84" spans="4:6" s="2" customFormat="1" ht="15" hidden="1" customHeight="1">
      <c r="D84" s="3"/>
      <c r="E84" s="3"/>
      <c r="F84" s="3"/>
    </row>
    <row r="85" spans="4:6" s="2" customFormat="1" ht="15" hidden="1" customHeight="1">
      <c r="D85" s="3"/>
      <c r="E85" s="3"/>
      <c r="F85" s="3"/>
    </row>
    <row r="86" spans="4:6" s="2" customFormat="1" ht="15" hidden="1" customHeight="1">
      <c r="D86" s="3"/>
      <c r="E86" s="3"/>
      <c r="F86" s="3"/>
    </row>
    <row r="87" spans="4:6" s="2" customFormat="1" ht="15" hidden="1" customHeight="1">
      <c r="D87" s="3"/>
      <c r="E87" s="3"/>
      <c r="F87" s="3"/>
    </row>
    <row r="88" spans="4:6" s="2" customFormat="1" ht="15" hidden="1" customHeight="1">
      <c r="D88" s="3"/>
      <c r="E88" s="3"/>
      <c r="F88" s="3"/>
    </row>
    <row r="89" spans="4:6" s="2" customFormat="1" ht="15" hidden="1" customHeight="1">
      <c r="D89" s="3"/>
      <c r="E89" s="3"/>
      <c r="F89" s="3"/>
    </row>
    <row r="90" spans="4:6" s="2" customFormat="1" ht="15" hidden="1" customHeight="1">
      <c r="D90" s="3"/>
      <c r="E90" s="3"/>
      <c r="F90" s="3"/>
    </row>
    <row r="91" spans="4:6" s="2" customFormat="1" ht="15" hidden="1" customHeight="1">
      <c r="D91" s="3"/>
      <c r="E91" s="3"/>
      <c r="F91" s="3"/>
    </row>
    <row r="92" spans="4:6" s="2" customFormat="1" ht="15" hidden="1" customHeight="1">
      <c r="D92" s="3"/>
      <c r="E92" s="3"/>
      <c r="F92" s="3"/>
    </row>
    <row r="93" spans="4:6" s="2" customFormat="1" ht="15" hidden="1" customHeight="1">
      <c r="D93" s="3"/>
      <c r="E93" s="3"/>
      <c r="F93" s="3"/>
    </row>
    <row r="94" spans="4:6" s="2" customFormat="1" ht="15" hidden="1" customHeight="1">
      <c r="D94" s="3"/>
      <c r="E94" s="3"/>
      <c r="F94" s="3"/>
    </row>
    <row r="95" spans="4:6" s="2" customFormat="1" ht="15" hidden="1" customHeight="1">
      <c r="D95" s="3"/>
      <c r="E95" s="3"/>
      <c r="F95" s="3"/>
    </row>
    <row r="96" spans="4:6" s="2" customFormat="1" ht="15" hidden="1" customHeight="1">
      <c r="D96" s="3"/>
      <c r="E96" s="3"/>
      <c r="F96" s="3"/>
    </row>
    <row r="97" spans="4:6" s="2" customFormat="1" ht="15" hidden="1" customHeight="1">
      <c r="D97" s="3"/>
      <c r="E97" s="3"/>
      <c r="F97" s="3"/>
    </row>
    <row r="98" spans="4:6" s="2" customFormat="1" ht="15" hidden="1" customHeight="1">
      <c r="D98" s="3"/>
      <c r="E98" s="3"/>
      <c r="F98" s="3"/>
    </row>
    <row r="99" spans="4:6" s="2" customFormat="1" ht="15" hidden="1" customHeight="1">
      <c r="D99" s="3"/>
      <c r="E99" s="3"/>
      <c r="F99" s="3"/>
    </row>
    <row r="100" spans="4:6" s="2" customFormat="1" ht="15" hidden="1" customHeight="1">
      <c r="D100" s="3"/>
      <c r="E100" s="3"/>
      <c r="F100" s="3"/>
    </row>
    <row r="101" spans="4:6" s="2" customFormat="1" ht="15" hidden="1" customHeight="1">
      <c r="D101" s="3"/>
      <c r="E101" s="3"/>
      <c r="F101" s="3"/>
    </row>
    <row r="102" spans="4:6" s="2" customFormat="1" ht="15" hidden="1" customHeight="1">
      <c r="D102" s="3"/>
      <c r="E102" s="3"/>
      <c r="F102" s="3"/>
    </row>
    <row r="103" spans="4:6" s="2" customFormat="1" ht="15" hidden="1" customHeight="1">
      <c r="D103" s="3"/>
      <c r="E103" s="3"/>
      <c r="F103" s="3"/>
    </row>
    <row r="104" spans="4:6" s="2" customFormat="1" ht="15" hidden="1" customHeight="1">
      <c r="D104" s="3"/>
      <c r="E104" s="3"/>
      <c r="F104" s="3"/>
    </row>
    <row r="105" spans="4:6" s="2" customFormat="1" ht="15" hidden="1" customHeight="1">
      <c r="D105" s="3"/>
      <c r="E105" s="3"/>
      <c r="F105" s="3"/>
    </row>
    <row r="106" spans="4:6" s="2" customFormat="1" ht="15" hidden="1" customHeight="1">
      <c r="D106" s="3"/>
      <c r="E106" s="3"/>
      <c r="F106" s="3"/>
    </row>
    <row r="107" spans="4:6" s="2" customFormat="1" ht="15" hidden="1" customHeight="1">
      <c r="D107" s="3"/>
      <c r="E107" s="3"/>
      <c r="F107" s="3"/>
    </row>
    <row r="108" spans="4:6" s="2" customFormat="1" ht="15" hidden="1" customHeight="1">
      <c r="D108" s="3"/>
      <c r="E108" s="3"/>
      <c r="F108" s="3"/>
    </row>
    <row r="109" spans="4:6" s="2" customFormat="1" ht="15" hidden="1" customHeight="1">
      <c r="D109" s="3"/>
      <c r="E109" s="3"/>
      <c r="F109" s="3"/>
    </row>
    <row r="110" spans="4:6" s="2" customFormat="1" ht="15" hidden="1" customHeight="1">
      <c r="D110" s="3"/>
      <c r="E110" s="3"/>
      <c r="F110" s="3"/>
    </row>
    <row r="111" spans="4:6" s="2" customFormat="1" ht="15" hidden="1" customHeight="1">
      <c r="D111" s="3"/>
      <c r="E111" s="3"/>
      <c r="F111" s="3"/>
    </row>
    <row r="112" spans="4:6" s="2" customFormat="1" ht="15" hidden="1" customHeight="1">
      <c r="D112" s="3"/>
      <c r="E112" s="3"/>
      <c r="F112" s="3"/>
    </row>
    <row r="113" spans="2:6" s="2" customFormat="1" ht="15" hidden="1" customHeight="1">
      <c r="D113" s="3"/>
      <c r="E113" s="3"/>
      <c r="F113" s="3"/>
    </row>
    <row r="114" spans="2:6" s="2" customFormat="1" ht="15" hidden="1" customHeight="1">
      <c r="D114" s="3"/>
      <c r="E114" s="3"/>
      <c r="F114" s="3"/>
    </row>
    <row r="115" spans="2:6" s="2" customFormat="1" ht="15" hidden="1" customHeight="1">
      <c r="D115" s="3"/>
      <c r="E115" s="3"/>
      <c r="F115" s="3"/>
    </row>
    <row r="116" spans="2:6" s="2" customFormat="1" ht="15" hidden="1" customHeight="1">
      <c r="D116" s="3"/>
      <c r="E116" s="3"/>
      <c r="F116" s="3"/>
    </row>
    <row r="117" spans="2:6" s="2" customFormat="1" ht="15" hidden="1" customHeight="1">
      <c r="D117" s="3"/>
      <c r="E117" s="3"/>
      <c r="F117" s="3"/>
    </row>
    <row r="118" spans="2:6" s="2" customFormat="1" ht="15" hidden="1" customHeight="1">
      <c r="D118" s="3"/>
      <c r="E118" s="3"/>
      <c r="F118" s="3"/>
    </row>
    <row r="119" spans="2:6" s="2" customFormat="1" ht="15" hidden="1" customHeight="1">
      <c r="D119" s="3"/>
      <c r="E119" s="3"/>
      <c r="F119" s="3"/>
    </row>
    <row r="120" spans="2:6" s="2" customFormat="1" ht="15" hidden="1" customHeight="1">
      <c r="D120" s="3"/>
      <c r="E120" s="3"/>
      <c r="F120" s="3"/>
    </row>
    <row r="121" spans="2:6" ht="15" hidden="1" customHeight="1">
      <c r="B121" s="5"/>
      <c r="C121" s="5"/>
    </row>
    <row r="122" spans="2:6" ht="15" hidden="1" customHeight="1">
      <c r="B122" s="5"/>
      <c r="C122" s="5"/>
    </row>
    <row r="123" spans="2:6" ht="15" hidden="1" customHeight="1">
      <c r="B123" s="5"/>
      <c r="C123" s="5"/>
    </row>
    <row r="124" spans="2:6" ht="15" hidden="1" customHeight="1">
      <c r="B124" s="5"/>
      <c r="C124" s="5"/>
      <c r="D124" s="5"/>
      <c r="E124" s="5"/>
      <c r="F124" s="5"/>
    </row>
    <row r="125" spans="2:6" ht="15" hidden="1" customHeight="1">
      <c r="B125" s="5"/>
      <c r="C125" s="5"/>
      <c r="D125" s="5"/>
      <c r="E125" s="5"/>
      <c r="F125" s="5"/>
    </row>
  </sheetData>
  <sheetProtection selectLockedCells="1"/>
  <mergeCells count="10">
    <mergeCell ref="B47:E47"/>
    <mergeCell ref="B2:G8"/>
    <mergeCell ref="B18:B22"/>
    <mergeCell ref="B23:B34"/>
    <mergeCell ref="B35:B37"/>
    <mergeCell ref="B38:B45"/>
    <mergeCell ref="B10:D10"/>
    <mergeCell ref="B11:B17"/>
    <mergeCell ref="G11:G17"/>
    <mergeCell ref="G18:G46"/>
  </mergeCells>
  <printOptions horizontalCentered="1"/>
  <pageMargins left="0.47244094488188981" right="0.23622047244094491" top="0.55118110236220474" bottom="0.55118110236220474" header="0.31496062992125984" footer="0.31496062992125984"/>
  <pageSetup scale="63" fitToHeight="5" orientation="portrait" r:id="rId1"/>
  <headerFooter>
    <oddFooter>&amp;C&amp;"Arial,Normal"&amp;8&amp;P/&amp;N</oddFooter>
  </headerFooter>
  <rowBreaks count="1" manualBreakCount="1">
    <brk id="39" min="1" max="13" man="1"/>
  </rowBreaks>
  <colBreaks count="1" manualBreakCount="1">
    <brk id="6" min="1" max="4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3:F33"/>
  <sheetViews>
    <sheetView topLeftCell="A11" workbookViewId="0">
      <selection activeCell="E41" sqref="E41"/>
    </sheetView>
  </sheetViews>
  <sheetFormatPr baseColWidth="10" defaultRowHeight="15"/>
  <cols>
    <col min="1" max="1" width="17.28515625" customWidth="1"/>
    <col min="2" max="2" width="21.42578125" bestFit="1" customWidth="1"/>
    <col min="3" max="3" width="16" customWidth="1"/>
    <col min="4" max="4" width="20" customWidth="1"/>
    <col min="5" max="5" width="15.42578125" customWidth="1"/>
    <col min="6" max="6" width="18.7109375" customWidth="1"/>
  </cols>
  <sheetData>
    <row r="3" spans="2:6" ht="30">
      <c r="B3" s="210" t="s">
        <v>185</v>
      </c>
      <c r="C3" s="210" t="s">
        <v>186</v>
      </c>
      <c r="D3" s="210" t="s">
        <v>157</v>
      </c>
      <c r="E3" s="210" t="s">
        <v>158</v>
      </c>
      <c r="F3" s="210" t="s">
        <v>159</v>
      </c>
    </row>
    <row r="4" spans="2:6">
      <c r="B4" s="211">
        <v>1</v>
      </c>
      <c r="C4" s="212" t="s">
        <v>78</v>
      </c>
      <c r="D4" s="213" t="s">
        <v>161</v>
      </c>
      <c r="E4" s="214">
        <v>2094</v>
      </c>
      <c r="F4" s="214">
        <f>+E4*2</f>
        <v>4188</v>
      </c>
    </row>
    <row r="5" spans="2:6">
      <c r="B5" s="211"/>
      <c r="C5" s="212" t="s">
        <v>80</v>
      </c>
      <c r="D5" s="213" t="s">
        <v>164</v>
      </c>
      <c r="E5" s="214">
        <v>1774</v>
      </c>
      <c r="F5" s="214">
        <f>+E5*2</f>
        <v>3548</v>
      </c>
    </row>
    <row r="6" spans="2:6">
      <c r="B6" s="211"/>
      <c r="C6" s="212" t="s">
        <v>94</v>
      </c>
      <c r="D6" s="213" t="s">
        <v>178</v>
      </c>
      <c r="E6" s="214">
        <v>34</v>
      </c>
      <c r="F6" s="214">
        <f>+E6*2</f>
        <v>68</v>
      </c>
    </row>
    <row r="7" spans="2:6" hidden="1">
      <c r="B7" s="213"/>
      <c r="C7" s="212"/>
      <c r="D7" s="213"/>
      <c r="E7" s="214"/>
      <c r="F7" s="214"/>
    </row>
    <row r="8" spans="2:6">
      <c r="B8" s="211">
        <v>2</v>
      </c>
      <c r="C8" s="212" t="s">
        <v>77</v>
      </c>
      <c r="D8" s="213" t="s">
        <v>170</v>
      </c>
      <c r="E8" s="214">
        <v>2547</v>
      </c>
      <c r="F8" s="214">
        <f>+E8*2</f>
        <v>5094</v>
      </c>
    </row>
    <row r="9" spans="2:6">
      <c r="B9" s="211"/>
      <c r="C9" s="212" t="s">
        <v>96</v>
      </c>
      <c r="D9" s="213" t="s">
        <v>181</v>
      </c>
      <c r="E9" s="214">
        <v>701</v>
      </c>
      <c r="F9" s="214">
        <f>+E9*2</f>
        <v>1402</v>
      </c>
    </row>
    <row r="10" spans="2:6">
      <c r="B10" s="213"/>
      <c r="C10" s="212"/>
      <c r="D10" s="213"/>
      <c r="E10" s="214"/>
      <c r="F10" s="214"/>
    </row>
    <row r="11" spans="2:6">
      <c r="B11" s="211">
        <v>3</v>
      </c>
      <c r="C11" s="212" t="s">
        <v>83</v>
      </c>
      <c r="D11" s="213" t="s">
        <v>176</v>
      </c>
      <c r="E11" s="214">
        <v>319</v>
      </c>
      <c r="F11" s="214">
        <f>+E11*2</f>
        <v>638</v>
      </c>
    </row>
    <row r="12" spans="2:6">
      <c r="B12" s="211"/>
      <c r="C12" s="212" t="s">
        <v>89</v>
      </c>
      <c r="D12" s="213" t="s">
        <v>174</v>
      </c>
      <c r="E12" s="214">
        <v>536</v>
      </c>
      <c r="F12" s="214">
        <f>+E12*2</f>
        <v>1072</v>
      </c>
    </row>
    <row r="13" spans="2:6">
      <c r="B13" s="211"/>
      <c r="C13" s="212" t="s">
        <v>91</v>
      </c>
      <c r="D13" s="213" t="s">
        <v>172</v>
      </c>
      <c r="E13" s="214">
        <v>98</v>
      </c>
      <c r="F13" s="214">
        <f>+E13*2</f>
        <v>196</v>
      </c>
    </row>
    <row r="14" spans="2:6">
      <c r="B14" s="211"/>
      <c r="C14" s="212" t="s">
        <v>98</v>
      </c>
      <c r="D14" s="213" t="s">
        <v>180</v>
      </c>
      <c r="E14" s="214">
        <v>829</v>
      </c>
      <c r="F14" s="214">
        <f>+E14*2</f>
        <v>1658</v>
      </c>
    </row>
    <row r="15" spans="2:6">
      <c r="B15" s="213"/>
      <c r="C15" s="212"/>
      <c r="D15" s="213"/>
      <c r="E15" s="214"/>
      <c r="F15" s="214"/>
    </row>
    <row r="16" spans="2:6">
      <c r="B16" s="211">
        <v>4</v>
      </c>
      <c r="C16" s="95" t="s">
        <v>79</v>
      </c>
      <c r="D16" s="213" t="s">
        <v>162</v>
      </c>
      <c r="E16" s="214">
        <v>5204</v>
      </c>
      <c r="F16" s="214">
        <f>+E16*2</f>
        <v>10408</v>
      </c>
    </row>
    <row r="17" spans="2:6">
      <c r="B17" s="211"/>
      <c r="C17" s="95" t="s">
        <v>81</v>
      </c>
      <c r="D17" s="213" t="s">
        <v>169</v>
      </c>
      <c r="E17" s="214">
        <v>233</v>
      </c>
      <c r="F17" s="214">
        <f>+E17*2</f>
        <v>466</v>
      </c>
    </row>
    <row r="18" spans="2:6">
      <c r="B18" s="211"/>
      <c r="C18" s="95" t="s">
        <v>82</v>
      </c>
      <c r="D18" s="213" t="s">
        <v>166</v>
      </c>
      <c r="E18" s="214">
        <v>202</v>
      </c>
      <c r="F18" s="214">
        <f>+E18*2</f>
        <v>404</v>
      </c>
    </row>
    <row r="19" spans="2:6">
      <c r="B19" s="211"/>
      <c r="C19" s="95"/>
      <c r="D19" s="213"/>
      <c r="E19" s="214"/>
      <c r="F19" s="214"/>
    </row>
    <row r="20" spans="2:6">
      <c r="B20" s="211"/>
      <c r="C20" s="95" t="s">
        <v>87</v>
      </c>
      <c r="D20" s="213" t="s">
        <v>173</v>
      </c>
      <c r="E20" s="214">
        <v>620</v>
      </c>
      <c r="F20" s="214">
        <f>+E20*2</f>
        <v>1240</v>
      </c>
    </row>
    <row r="21" spans="2:6">
      <c r="B21" s="211"/>
      <c r="C21" s="95" t="s">
        <v>88</v>
      </c>
      <c r="D21" s="213" t="s">
        <v>183</v>
      </c>
      <c r="E21" s="214">
        <v>372</v>
      </c>
      <c r="F21" s="214">
        <f>+E21*2</f>
        <v>744</v>
      </c>
    </row>
    <row r="22" spans="2:6">
      <c r="B22" s="211"/>
      <c r="C22" s="95" t="s">
        <v>92</v>
      </c>
      <c r="D22" s="213" t="s">
        <v>160</v>
      </c>
      <c r="E22" s="214">
        <v>379</v>
      </c>
      <c r="F22" s="214">
        <f>+E22*2</f>
        <v>758</v>
      </c>
    </row>
    <row r="23" spans="2:6">
      <c r="B23" s="211"/>
      <c r="C23" s="95" t="s">
        <v>93</v>
      </c>
      <c r="D23" s="213" t="s">
        <v>175</v>
      </c>
      <c r="E23" s="214">
        <v>440</v>
      </c>
      <c r="F23" s="214">
        <f>+E23*2</f>
        <v>880</v>
      </c>
    </row>
    <row r="24" spans="2:6">
      <c r="B24" s="211"/>
      <c r="C24" s="95" t="s">
        <v>97</v>
      </c>
      <c r="D24" s="213" t="s">
        <v>167</v>
      </c>
      <c r="E24" s="214">
        <v>225</v>
      </c>
      <c r="F24" s="214">
        <f>+E24*2</f>
        <v>450</v>
      </c>
    </row>
    <row r="25" spans="2:6">
      <c r="B25" s="211"/>
      <c r="C25" s="95" t="s">
        <v>99</v>
      </c>
      <c r="D25" s="213" t="s">
        <v>168</v>
      </c>
      <c r="E25" s="214">
        <v>5</v>
      </c>
      <c r="F25" s="214">
        <f>+E25*2</f>
        <v>10</v>
      </c>
    </row>
    <row r="26" spans="2:6">
      <c r="B26" s="211"/>
      <c r="C26" s="95" t="s">
        <v>100</v>
      </c>
      <c r="D26" s="213" t="s">
        <v>179</v>
      </c>
      <c r="E26" s="214">
        <v>20</v>
      </c>
      <c r="F26" s="214">
        <f>+E26*2</f>
        <v>40</v>
      </c>
    </row>
    <row r="27" spans="2:6">
      <c r="B27" s="211"/>
      <c r="C27" s="95" t="s">
        <v>101</v>
      </c>
      <c r="D27" s="213" t="s">
        <v>171</v>
      </c>
      <c r="E27" s="214">
        <v>33</v>
      </c>
      <c r="F27" s="214">
        <f>+E27*2</f>
        <v>66</v>
      </c>
    </row>
    <row r="28" spans="2:6">
      <c r="B28" s="213"/>
      <c r="C28" s="95"/>
      <c r="D28" s="213"/>
      <c r="E28" s="214"/>
      <c r="F28" s="214"/>
    </row>
    <row r="29" spans="2:6">
      <c r="B29" s="211">
        <v>5</v>
      </c>
      <c r="C29" s="212" t="s">
        <v>84</v>
      </c>
      <c r="D29" s="213" t="s">
        <v>182</v>
      </c>
      <c r="E29" s="214">
        <v>759</v>
      </c>
      <c r="F29" s="214">
        <f>+E29*2</f>
        <v>1518</v>
      </c>
    </row>
    <row r="30" spans="2:6">
      <c r="B30" s="211"/>
      <c r="C30" s="212" t="s">
        <v>86</v>
      </c>
      <c r="D30" s="213" t="s">
        <v>177</v>
      </c>
      <c r="E30" s="214">
        <v>79</v>
      </c>
      <c r="F30" s="214">
        <f>+E30*2</f>
        <v>158</v>
      </c>
    </row>
    <row r="31" spans="2:6" ht="24">
      <c r="B31" s="211"/>
      <c r="C31" s="212" t="s">
        <v>90</v>
      </c>
      <c r="D31" s="213" t="s">
        <v>165</v>
      </c>
      <c r="E31" s="214">
        <v>1155</v>
      </c>
      <c r="F31" s="214">
        <f>+E31*2</f>
        <v>2310</v>
      </c>
    </row>
    <row r="32" spans="2:6">
      <c r="B32" s="211"/>
      <c r="C32" s="212" t="s">
        <v>95</v>
      </c>
      <c r="D32" s="213" t="s">
        <v>163</v>
      </c>
      <c r="E32" s="214">
        <v>445</v>
      </c>
      <c r="F32" s="214">
        <f>+E32*2</f>
        <v>890</v>
      </c>
    </row>
    <row r="33" spans="4:6">
      <c r="D33" s="210" t="s">
        <v>184</v>
      </c>
      <c r="E33" s="215">
        <f>SUM(E4:E32)</f>
        <v>19103</v>
      </c>
      <c r="F33" s="215">
        <f>SUM(F4:F32)</f>
        <v>38206</v>
      </c>
    </row>
  </sheetData>
  <mergeCells count="5">
    <mergeCell ref="B4:B6"/>
    <mergeCell ref="B8:B9"/>
    <mergeCell ref="B11:B14"/>
    <mergeCell ref="B16:B27"/>
    <mergeCell ref="B29:B3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30"/>
  <sheetViews>
    <sheetView showGridLines="0" zoomScaleNormal="100" workbookViewId="0">
      <selection activeCell="E22" sqref="E22"/>
    </sheetView>
  </sheetViews>
  <sheetFormatPr baseColWidth="10" defaultColWidth="0" defaultRowHeight="15" zeroHeight="1"/>
  <cols>
    <col min="1" max="1" width="4" customWidth="1"/>
    <col min="2" max="2" width="17.28515625" customWidth="1"/>
    <col min="3" max="3" width="13.140625" customWidth="1"/>
    <col min="4" max="8" width="17.28515625" customWidth="1"/>
    <col min="9" max="9" width="20.140625" customWidth="1"/>
    <col min="10" max="10" width="3.28515625" customWidth="1"/>
    <col min="11" max="14" width="0" hidden="1" customWidth="1"/>
    <col min="15" max="16384" width="11.42578125" hidden="1"/>
  </cols>
  <sheetData>
    <row r="1" spans="2:14" s="9" customFormat="1" ht="15" customHeight="1">
      <c r="B1" s="168"/>
      <c r="C1" s="169"/>
      <c r="D1" s="169"/>
      <c r="E1" s="169"/>
      <c r="F1" s="169"/>
      <c r="G1" s="169"/>
      <c r="H1" s="169"/>
      <c r="I1" s="170"/>
      <c r="J1" s="8"/>
      <c r="K1" s="8"/>
      <c r="L1" s="8"/>
      <c r="M1" s="8"/>
      <c r="N1" s="8"/>
    </row>
    <row r="2" spans="2:14" s="9" customFormat="1" ht="15.75" customHeight="1">
      <c r="B2" s="171"/>
      <c r="C2" s="172"/>
      <c r="D2" s="172"/>
      <c r="E2" s="172"/>
      <c r="F2" s="172"/>
      <c r="G2" s="172"/>
      <c r="H2" s="172"/>
      <c r="I2" s="173"/>
      <c r="J2" s="8"/>
      <c r="K2" s="8"/>
      <c r="L2" s="8"/>
      <c r="M2" s="8"/>
      <c r="N2" s="8"/>
    </row>
    <row r="3" spans="2:14" s="9" customFormat="1" ht="15.75" customHeight="1">
      <c r="B3" s="171"/>
      <c r="C3" s="172"/>
      <c r="D3" s="172"/>
      <c r="E3" s="172"/>
      <c r="F3" s="172"/>
      <c r="G3" s="172"/>
      <c r="H3" s="172"/>
      <c r="I3" s="173"/>
      <c r="J3" s="8"/>
      <c r="K3" s="8"/>
      <c r="L3" s="8"/>
      <c r="M3" s="8"/>
      <c r="N3" s="8"/>
    </row>
    <row r="4" spans="2:14" s="9" customFormat="1" ht="15.75" customHeight="1">
      <c r="B4" s="171"/>
      <c r="C4" s="172"/>
      <c r="D4" s="172"/>
      <c r="E4" s="172"/>
      <c r="F4" s="172"/>
      <c r="G4" s="172"/>
      <c r="H4" s="172"/>
      <c r="I4" s="173"/>
      <c r="J4" s="8"/>
      <c r="K4" s="8"/>
      <c r="L4" s="8"/>
      <c r="M4" s="8"/>
      <c r="N4" s="8"/>
    </row>
    <row r="5" spans="2:14" s="9" customFormat="1" ht="15.75" customHeight="1">
      <c r="B5" s="171"/>
      <c r="C5" s="172"/>
      <c r="D5" s="172"/>
      <c r="E5" s="172"/>
      <c r="F5" s="172"/>
      <c r="G5" s="172"/>
      <c r="H5" s="172"/>
      <c r="I5" s="173"/>
      <c r="J5" s="8"/>
      <c r="K5" s="8"/>
      <c r="L5" s="8"/>
      <c r="M5" s="8"/>
      <c r="N5" s="8"/>
    </row>
    <row r="6" spans="2:14" s="9" customFormat="1" ht="13.5" customHeight="1">
      <c r="B6" s="174"/>
      <c r="C6" s="175"/>
      <c r="D6" s="175"/>
      <c r="E6" s="175"/>
      <c r="F6" s="175"/>
      <c r="G6" s="175"/>
      <c r="H6" s="175"/>
      <c r="I6" s="176"/>
      <c r="J6" s="8"/>
      <c r="K6" s="8"/>
      <c r="L6" s="8"/>
      <c r="M6" s="8"/>
      <c r="N6" s="8"/>
    </row>
    <row r="7" spans="2:14" s="9" customFormat="1" ht="33.75" customHeight="1">
      <c r="B7" s="177" t="s">
        <v>12</v>
      </c>
      <c r="C7" s="178"/>
      <c r="D7" s="178"/>
      <c r="E7" s="178"/>
      <c r="F7" s="178"/>
      <c r="G7" s="178"/>
      <c r="H7" s="178"/>
      <c r="I7" s="179"/>
      <c r="J7" s="10"/>
      <c r="K7" s="10"/>
      <c r="L7" s="10"/>
      <c r="M7" s="10"/>
      <c r="N7" s="10"/>
    </row>
    <row r="8" spans="2:14" s="9" customFormat="1" ht="18" customHeight="1">
      <c r="B8" s="24" t="s">
        <v>3</v>
      </c>
      <c r="C8" s="183" t="e">
        <f>+'Elementos del Kits'!#REF!</f>
        <v>#REF!</v>
      </c>
      <c r="D8" s="184"/>
      <c r="E8" s="19" t="s">
        <v>6</v>
      </c>
      <c r="F8" s="185" t="e">
        <f>+'Elementos del Kits'!#REF!</f>
        <v>#REF!</v>
      </c>
      <c r="G8" s="185"/>
      <c r="H8" s="20" t="s">
        <v>2</v>
      </c>
      <c r="I8" s="6" t="e">
        <f>+'Elementos del Kits'!#REF!</f>
        <v>#REF!</v>
      </c>
      <c r="K8" s="6"/>
      <c r="L8" s="10"/>
      <c r="M8" s="10"/>
      <c r="N8" s="10"/>
    </row>
    <row r="9" spans="2:14" s="9" customFormat="1" ht="18" customHeight="1">
      <c r="B9" s="24" t="s">
        <v>7</v>
      </c>
      <c r="C9" s="183" t="e">
        <f>+'Elementos del Kits'!#REF!</f>
        <v>#REF!</v>
      </c>
      <c r="D9" s="184"/>
      <c r="E9" s="19" t="s">
        <v>1</v>
      </c>
      <c r="F9" s="185" t="e">
        <f>+'Elementos del Kits'!#REF!</f>
        <v>#REF!</v>
      </c>
      <c r="G9" s="185"/>
      <c r="H9" s="20" t="s">
        <v>10</v>
      </c>
      <c r="I9" s="7" t="e">
        <f>+'Elementos del Kits'!#REF!</f>
        <v>#REF!</v>
      </c>
      <c r="K9" s="7"/>
      <c r="L9" s="10"/>
      <c r="M9" s="10"/>
      <c r="N9" s="10"/>
    </row>
    <row r="10" spans="2:14" s="9" customFormat="1" ht="18" customHeight="1">
      <c r="B10" s="24" t="s">
        <v>0</v>
      </c>
      <c r="C10" s="183" t="e">
        <f>+'Elementos del Kits'!#REF!</f>
        <v>#REF!</v>
      </c>
      <c r="D10" s="184"/>
      <c r="E10" s="19" t="s">
        <v>9</v>
      </c>
      <c r="F10" s="185" t="e">
        <f>+'Elementos del Kits'!#REF!</f>
        <v>#REF!</v>
      </c>
      <c r="G10" s="185"/>
      <c r="H10" s="20" t="s">
        <v>8</v>
      </c>
      <c r="I10" s="7" t="e">
        <f>+'Elementos del Kits'!#REF!</f>
        <v>#REF!</v>
      </c>
      <c r="K10" s="7"/>
      <c r="L10" s="10"/>
      <c r="M10" s="10"/>
      <c r="N10" s="10"/>
    </row>
    <row r="11" spans="2:14"/>
    <row r="12" spans="2:14" ht="39" customHeight="1">
      <c r="B12" s="17" t="s">
        <v>13</v>
      </c>
      <c r="C12" s="18" t="s">
        <v>14</v>
      </c>
      <c r="D12" s="18" t="s">
        <v>26</v>
      </c>
      <c r="E12" s="18" t="s">
        <v>27</v>
      </c>
      <c r="F12" s="18" t="s">
        <v>16</v>
      </c>
      <c r="G12" s="18" t="s">
        <v>15</v>
      </c>
      <c r="H12" s="18" t="s">
        <v>24</v>
      </c>
      <c r="I12" s="18" t="s">
        <v>25</v>
      </c>
    </row>
    <row r="13" spans="2:14">
      <c r="B13" s="21" t="s">
        <v>18</v>
      </c>
      <c r="C13" s="11">
        <v>11977</v>
      </c>
      <c r="D13" s="12" t="e">
        <f>+'Elementos del Kits'!#REF!</f>
        <v>#REF!</v>
      </c>
      <c r="E13" s="12" t="e">
        <f>+D13*C13</f>
        <v>#REF!</v>
      </c>
      <c r="F13" s="23" t="e">
        <f>+#REF!</f>
        <v>#REF!</v>
      </c>
      <c r="G13" s="12" t="e">
        <f>+F13*C13</f>
        <v>#REF!</v>
      </c>
      <c r="H13" s="12" t="e">
        <f>+D13+F13</f>
        <v>#REF!</v>
      </c>
      <c r="I13" s="12" t="e">
        <f>+E13+G13</f>
        <v>#REF!</v>
      </c>
    </row>
    <row r="14" spans="2:14">
      <c r="B14" s="21" t="s">
        <v>19</v>
      </c>
      <c r="C14" s="11">
        <v>11833</v>
      </c>
      <c r="D14" s="12" t="e">
        <f>+'Elementos del Kits'!#REF!</f>
        <v>#REF!</v>
      </c>
      <c r="E14" s="12" t="e">
        <f t="shared" ref="E14:E18" si="0">+D14*C14</f>
        <v>#REF!</v>
      </c>
      <c r="F14" s="23" t="e">
        <f>+#REF!</f>
        <v>#REF!</v>
      </c>
      <c r="G14" s="12" t="e">
        <f t="shared" ref="G14:G18" si="1">+F14*C14</f>
        <v>#REF!</v>
      </c>
      <c r="H14" s="12" t="e">
        <f t="shared" ref="H14:H18" si="2">+D14+F14</f>
        <v>#REF!</v>
      </c>
      <c r="I14" s="12" t="e">
        <f t="shared" ref="I14:I18" si="3">+E14+G14</f>
        <v>#REF!</v>
      </c>
    </row>
    <row r="15" spans="2:14">
      <c r="B15" s="21" t="s">
        <v>20</v>
      </c>
      <c r="C15" s="11">
        <v>11509</v>
      </c>
      <c r="D15" s="12" t="e">
        <f>+'Elementos del Kits'!#REF!</f>
        <v>#REF!</v>
      </c>
      <c r="E15" s="12" t="e">
        <f t="shared" si="0"/>
        <v>#REF!</v>
      </c>
      <c r="F15" s="23" t="e">
        <f>+#REF!</f>
        <v>#REF!</v>
      </c>
      <c r="G15" s="12" t="e">
        <f t="shared" si="1"/>
        <v>#REF!</v>
      </c>
      <c r="H15" s="12" t="e">
        <f t="shared" si="2"/>
        <v>#REF!</v>
      </c>
      <c r="I15" s="12" t="e">
        <f t="shared" si="3"/>
        <v>#REF!</v>
      </c>
    </row>
    <row r="16" spans="2:14">
      <c r="B16" s="21" t="s">
        <v>21</v>
      </c>
      <c r="C16" s="11">
        <v>9096</v>
      </c>
      <c r="D16" s="12" t="e">
        <f>+'Elementos del Kits'!#REF!</f>
        <v>#REF!</v>
      </c>
      <c r="E16" s="12" t="e">
        <f t="shared" si="0"/>
        <v>#REF!</v>
      </c>
      <c r="F16" s="23" t="e">
        <f>+#REF!</f>
        <v>#REF!</v>
      </c>
      <c r="G16" s="12" t="e">
        <f t="shared" si="1"/>
        <v>#REF!</v>
      </c>
      <c r="H16" s="12" t="e">
        <f t="shared" si="2"/>
        <v>#REF!</v>
      </c>
      <c r="I16" s="12" t="e">
        <f t="shared" si="3"/>
        <v>#REF!</v>
      </c>
    </row>
    <row r="17" spans="2:13">
      <c r="B17" s="21" t="s">
        <v>22</v>
      </c>
      <c r="C17" s="11">
        <v>3665</v>
      </c>
      <c r="D17" s="12" t="e">
        <f>+'Elementos del Kits'!#REF!</f>
        <v>#REF!</v>
      </c>
      <c r="E17" s="12" t="e">
        <f t="shared" si="0"/>
        <v>#REF!</v>
      </c>
      <c r="F17" s="23" t="e">
        <f>+#REF!</f>
        <v>#REF!</v>
      </c>
      <c r="G17" s="12" t="e">
        <f t="shared" si="1"/>
        <v>#REF!</v>
      </c>
      <c r="H17" s="12" t="e">
        <f t="shared" si="2"/>
        <v>#REF!</v>
      </c>
      <c r="I17" s="12" t="e">
        <f t="shared" si="3"/>
        <v>#REF!</v>
      </c>
    </row>
    <row r="18" spans="2:13">
      <c r="B18" s="21" t="s">
        <v>23</v>
      </c>
      <c r="C18" s="11">
        <v>2568</v>
      </c>
      <c r="D18" s="12" t="e">
        <f>+'Elementos del Kits'!#REF!</f>
        <v>#REF!</v>
      </c>
      <c r="E18" s="12" t="e">
        <f t="shared" si="0"/>
        <v>#REF!</v>
      </c>
      <c r="F18" s="23" t="e">
        <f>+#REF!</f>
        <v>#REF!</v>
      </c>
      <c r="G18" s="12" t="e">
        <f t="shared" si="1"/>
        <v>#REF!</v>
      </c>
      <c r="H18" s="12" t="e">
        <f t="shared" si="2"/>
        <v>#REF!</v>
      </c>
      <c r="I18" s="12" t="e">
        <f t="shared" si="3"/>
        <v>#REF!</v>
      </c>
    </row>
    <row r="19" spans="2:13" ht="18" customHeight="1">
      <c r="B19" s="13" t="s">
        <v>17</v>
      </c>
      <c r="C19" s="14">
        <f>SUM(C13:C18)</f>
        <v>50648</v>
      </c>
      <c r="D19" s="12"/>
      <c r="E19" s="16" t="e">
        <f>SUM(E13:E18)</f>
        <v>#REF!</v>
      </c>
      <c r="F19" s="12"/>
      <c r="G19" s="16" t="e">
        <f>SUM(G13:G18)</f>
        <v>#REF!</v>
      </c>
      <c r="H19" s="16"/>
      <c r="I19" s="12"/>
    </row>
    <row r="20" spans="2:13" ht="18" customHeight="1">
      <c r="B20" s="180" t="s">
        <v>11</v>
      </c>
      <c r="C20" s="181"/>
      <c r="D20" s="181"/>
      <c r="E20" s="181"/>
      <c r="F20" s="182"/>
      <c r="G20" s="15"/>
      <c r="H20" s="15"/>
      <c r="I20" s="22" t="e">
        <f>+E19+G19</f>
        <v>#REF!</v>
      </c>
    </row>
    <row r="21" spans="2:13" ht="18.75" customHeight="1">
      <c r="M21" s="4"/>
    </row>
    <row r="22" spans="2:13"/>
    <row r="23" spans="2:13"/>
    <row r="24" spans="2:13"/>
    <row r="25" spans="2:13"/>
    <row r="26" spans="2:13"/>
    <row r="27" spans="2:13"/>
    <row r="28" spans="2:13"/>
    <row r="29" spans="2:13"/>
    <row r="30" spans="2:13"/>
  </sheetData>
  <mergeCells count="9">
    <mergeCell ref="B1:I6"/>
    <mergeCell ref="B7:I7"/>
    <mergeCell ref="B20:F20"/>
    <mergeCell ref="C8:D8"/>
    <mergeCell ref="C9:D9"/>
    <mergeCell ref="C10:D10"/>
    <mergeCell ref="F8:G8"/>
    <mergeCell ref="F9:G9"/>
    <mergeCell ref="F10:G10"/>
  </mergeCells>
  <pageMargins left="0.7" right="0.7" top="0.75" bottom="0.75"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6</vt:i4>
      </vt:variant>
    </vt:vector>
  </HeadingPairs>
  <TitlesOfParts>
    <vt:vector size="11" baseType="lpstr">
      <vt:lpstr>DIST KITS (Op1-2 CAJAS) </vt:lpstr>
      <vt:lpstr>DIST KITS (Op2-1 CAJA) </vt:lpstr>
      <vt:lpstr>Elementos del Kits</vt:lpstr>
      <vt:lpstr>Cantidad reciclaje</vt:lpstr>
      <vt:lpstr>RESUMEN</vt:lpstr>
      <vt:lpstr>'DIST KITS (Op1-2 CAJAS) '!Área_de_impresión</vt:lpstr>
      <vt:lpstr>'DIST KITS (Op2-1 CAJA) '!Área_de_impresión</vt:lpstr>
      <vt:lpstr>'Elementos del Kits'!Área_de_impresión</vt:lpstr>
      <vt:lpstr>'DIST KITS (Op1-2 CAJAS) '!Títulos_a_imprimir</vt:lpstr>
      <vt:lpstr>'DIST KITS (Op2-1 CAJA) '!Títulos_a_imprimir</vt:lpstr>
      <vt:lpstr>'Elementos del Kits'!Títulos_a_imprimir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Edna Johana Martinez Munoz</cp:lastModifiedBy>
  <cp:lastPrinted>2015-07-28T22:04:28Z</cp:lastPrinted>
  <dcterms:created xsi:type="dcterms:W3CDTF">2013-08-22T20:49:37Z</dcterms:created>
  <dcterms:modified xsi:type="dcterms:W3CDTF">2015-07-28T22:13:23Z</dcterms:modified>
</cp:coreProperties>
</file>