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Hector.arias\Documents\2014\Estudios de Mercado\Infraestructura E2\"/>
    </mc:Choice>
  </mc:AlternateContent>
  <bookViews>
    <workbookView xWindow="0" yWindow="0" windowWidth="15390" windowHeight="8085"/>
  </bookViews>
  <sheets>
    <sheet name="SDC 1" sheetId="20" r:id="rId1"/>
    <sheet name="INFO GENERAL Y FINANCIERA" sheetId="12" r:id="rId2"/>
    <sheet name="POLIZAS" sheetId="26" r:id="rId3"/>
    <sheet name="INFO EXPERIENCIA" sheetId="13" r:id="rId4"/>
  </sheets>
  <externalReferences>
    <externalReference r:id="rId5"/>
    <externalReference r:id="rId6"/>
  </externalReferences>
  <definedNames>
    <definedName name="_xlnm._FilterDatabase" localSheetId="3" hidden="1">'INFO EXPERIENCIA'!#REF!</definedName>
    <definedName name="_xlnm._FilterDatabase" localSheetId="1" hidden="1">'INFO GENERAL Y FINANCIERA'!$B$42:$AU$42</definedName>
    <definedName name="_xlnm._FilterDatabase" localSheetId="0" hidden="1">'SDC 1'!#REF!</definedName>
    <definedName name="_xlnm.Print_Area" localSheetId="3">'INFO EXPERIENCIA'!$B$2:$J$29</definedName>
    <definedName name="_xlnm.Print_Area" localSheetId="1">'INFO GENERAL Y FINANCIERA'!$B$2:$AO$55</definedName>
    <definedName name="_xlnm.Print_Area" localSheetId="2">POLIZAS!$B$2:$G$23</definedName>
    <definedName name="_xlnm.Print_Area" localSheetId="0">'SDC 1'!$B$2:$S$98</definedName>
    <definedName name="Decision">[1]lista!$A$6:$A$7</definedName>
    <definedName name="PARTICIPACION">[1]lista!$A$15:$A$17</definedName>
    <definedName name="Procedencia">[1]lista!$A$2:$A$3</definedName>
    <definedName name="tipo">[1]lista!$A$11:$A$13</definedName>
    <definedName name="_xlnm.Print_Titles" localSheetId="3">'INFO EXPERIENCIA'!$2:$12</definedName>
    <definedName name="_xlnm.Print_Titles" localSheetId="1">'INFO GENERAL Y FINANCIERA'!$2:$9</definedName>
    <definedName name="_xlnm.Print_Titles" localSheetId="0">'SDC 1'!$B:$F,'SDC 1'!$2:$14</definedName>
    <definedName name="x">[2]lista!$A$11:$A$13</definedName>
  </definedNames>
  <calcPr calcId="152511"/>
</workbook>
</file>

<file path=xl/calcChain.xml><?xml version="1.0" encoding="utf-8"?>
<calcChain xmlns="http://schemas.openxmlformats.org/spreadsheetml/2006/main">
  <c r="C11" i="13" l="1"/>
  <c r="E93" i="20" l="1"/>
  <c r="E91" i="20"/>
  <c r="E88" i="20"/>
  <c r="K81" i="20"/>
  <c r="I81" i="20"/>
  <c r="G81" i="20"/>
  <c r="E81" i="20"/>
  <c r="E77" i="20" l="1"/>
  <c r="E75" i="20"/>
  <c r="E72" i="20"/>
  <c r="J24" i="20"/>
  <c r="M24" i="20" s="1"/>
  <c r="P24" i="20" s="1"/>
  <c r="H42" i="20" l="1"/>
  <c r="E90" i="20" s="1"/>
  <c r="H41" i="20"/>
  <c r="K40" i="20"/>
  <c r="N40" i="20" s="1"/>
  <c r="I40" i="20"/>
  <c r="U40" i="20" s="1"/>
  <c r="K39" i="20"/>
  <c r="I39" i="20"/>
  <c r="U39" i="20" s="1"/>
  <c r="K38" i="20"/>
  <c r="I38" i="20"/>
  <c r="U38" i="20" s="1"/>
  <c r="E74" i="20" l="1"/>
  <c r="L39" i="20"/>
  <c r="N38" i="20"/>
  <c r="Q38" i="20" s="1"/>
  <c r="L38" i="20"/>
  <c r="N39" i="20"/>
  <c r="O40" i="20"/>
  <c r="W40" i="20" s="1"/>
  <c r="Q40" i="20"/>
  <c r="R40" i="20" s="1"/>
  <c r="L40" i="20"/>
  <c r="V40" i="20" s="1"/>
  <c r="X36" i="20"/>
  <c r="W36" i="20"/>
  <c r="V36" i="20"/>
  <c r="U36" i="20"/>
  <c r="S36" i="20"/>
  <c r="Y36" i="20" s="1"/>
  <c r="V39" i="20" l="1"/>
  <c r="R38" i="20"/>
  <c r="V38" i="20"/>
  <c r="O38" i="20"/>
  <c r="O39" i="20"/>
  <c r="Q39" i="20"/>
  <c r="X40" i="20"/>
  <c r="S40" i="20"/>
  <c r="Y40" i="20" s="1"/>
  <c r="K34" i="20"/>
  <c r="N34" i="20" s="1"/>
  <c r="I34" i="20"/>
  <c r="U34" i="20" s="1"/>
  <c r="K33" i="20"/>
  <c r="N33" i="20" s="1"/>
  <c r="I33" i="20"/>
  <c r="U33" i="20" s="1"/>
  <c r="K32" i="20"/>
  <c r="N32" i="20" s="1"/>
  <c r="I32" i="20"/>
  <c r="U32" i="20" s="1"/>
  <c r="K31" i="20"/>
  <c r="L31" i="20" s="1"/>
  <c r="I31" i="20"/>
  <c r="H35" i="20"/>
  <c r="E89" i="20" l="1"/>
  <c r="E73" i="20"/>
  <c r="U31" i="20"/>
  <c r="S38" i="20"/>
  <c r="Y38" i="20" s="1"/>
  <c r="X38" i="20"/>
  <c r="W38" i="20"/>
  <c r="R39" i="20"/>
  <c r="W39" i="20"/>
  <c r="L33" i="20"/>
  <c r="V33" i="20" s="1"/>
  <c r="Q34" i="20"/>
  <c r="R34" i="20" s="1"/>
  <c r="O34" i="20"/>
  <c r="W34" i="20" s="1"/>
  <c r="V31" i="20"/>
  <c r="Q32" i="20"/>
  <c r="R32" i="20" s="1"/>
  <c r="O32" i="20"/>
  <c r="W32" i="20" s="1"/>
  <c r="O33" i="20"/>
  <c r="W33" i="20" s="1"/>
  <c r="Q33" i="20"/>
  <c r="R33" i="20" s="1"/>
  <c r="N31" i="20"/>
  <c r="L32" i="20"/>
  <c r="V32" i="20" s="1"/>
  <c r="L34" i="20"/>
  <c r="V34" i="20" s="1"/>
  <c r="J13" i="13"/>
  <c r="J12" i="13"/>
  <c r="J11" i="13"/>
  <c r="G13" i="13"/>
  <c r="G12" i="13"/>
  <c r="G11" i="13"/>
  <c r="C13" i="13"/>
  <c r="C12" i="13"/>
  <c r="X39" i="20" l="1"/>
  <c r="S39" i="20"/>
  <c r="O31" i="20"/>
  <c r="Q31" i="20"/>
  <c r="X32" i="20"/>
  <c r="S32" i="20"/>
  <c r="Y32" i="20" s="1"/>
  <c r="X34" i="20"/>
  <c r="S34" i="20"/>
  <c r="Y34" i="20" s="1"/>
  <c r="X33" i="20"/>
  <c r="S33" i="20"/>
  <c r="Y33" i="20" s="1"/>
  <c r="I27" i="20"/>
  <c r="H28" i="20"/>
  <c r="H51" i="20"/>
  <c r="I22" i="20"/>
  <c r="H25" i="20"/>
  <c r="E86" i="20" l="1"/>
  <c r="E70" i="20"/>
  <c r="E87" i="20"/>
  <c r="E71" i="20"/>
  <c r="E92" i="20"/>
  <c r="E76" i="20"/>
  <c r="Y39" i="20"/>
  <c r="R31" i="20"/>
  <c r="W31" i="20"/>
  <c r="U27" i="20"/>
  <c r="U22" i="20"/>
  <c r="K27" i="20"/>
  <c r="L27" i="20" s="1"/>
  <c r="V27" i="20" s="1"/>
  <c r="X31" i="20" l="1"/>
  <c r="S31" i="20"/>
  <c r="Y31" i="20" s="1"/>
  <c r="N27" i="20"/>
  <c r="K23" i="20"/>
  <c r="L23" i="20" s="1"/>
  <c r="V23" i="20" s="1"/>
  <c r="I23" i="20"/>
  <c r="U23" i="20" s="1"/>
  <c r="K22" i="20"/>
  <c r="L22" i="20" s="1"/>
  <c r="V22" i="20" s="1"/>
  <c r="N22" i="20" l="1"/>
  <c r="Q22" i="20" s="1"/>
  <c r="N23" i="20"/>
  <c r="Q23" i="20" s="1"/>
  <c r="R23" i="20" s="1"/>
  <c r="X23" i="20" s="1"/>
  <c r="O27" i="20"/>
  <c r="W27" i="20" s="1"/>
  <c r="Q27" i="20"/>
  <c r="R27" i="20" s="1"/>
  <c r="R22" i="20" l="1"/>
  <c r="O23" i="20"/>
  <c r="W23" i="20" s="1"/>
  <c r="O22" i="20"/>
  <c r="W22" i="20" s="1"/>
  <c r="X27" i="20"/>
  <c r="S27" i="20"/>
  <c r="Y27" i="20" s="1"/>
  <c r="X22" i="20" l="1"/>
  <c r="S23" i="20"/>
  <c r="Y23" i="20" s="1"/>
  <c r="S22" i="20"/>
  <c r="Y22" i="20" s="1"/>
  <c r="K17" i="20"/>
  <c r="N17" i="20" s="1"/>
  <c r="I17" i="20"/>
  <c r="U17" i="20" s="1"/>
  <c r="Q17" i="20" l="1"/>
  <c r="R17" i="20" s="1"/>
  <c r="O17" i="20"/>
  <c r="W17" i="20" s="1"/>
  <c r="L17" i="20"/>
  <c r="V17" i="20" s="1"/>
  <c r="X17" i="20" l="1"/>
  <c r="S17" i="20"/>
  <c r="Y17" i="20" s="1"/>
  <c r="K37" i="20"/>
  <c r="I37" i="20"/>
  <c r="K42" i="20" l="1"/>
  <c r="G90" i="20" s="1"/>
  <c r="K41" i="20"/>
  <c r="U37" i="20"/>
  <c r="I42" i="20"/>
  <c r="F90" i="20" s="1"/>
  <c r="I41" i="20"/>
  <c r="L37" i="20"/>
  <c r="N37" i="20"/>
  <c r="K30" i="20"/>
  <c r="I30" i="20"/>
  <c r="K43" i="20"/>
  <c r="I43" i="20"/>
  <c r="F91" i="20" l="1"/>
  <c r="F75" i="20"/>
  <c r="N43" i="20"/>
  <c r="G91" i="20"/>
  <c r="G75" i="20"/>
  <c r="G74" i="20"/>
  <c r="F74" i="20"/>
  <c r="N42" i="20"/>
  <c r="I90" i="20" s="1"/>
  <c r="N41" i="20"/>
  <c r="L42" i="20"/>
  <c r="H90" i="20" s="1"/>
  <c r="L41" i="20"/>
  <c r="U43" i="20"/>
  <c r="Q37" i="20"/>
  <c r="V37" i="20"/>
  <c r="N30" i="20"/>
  <c r="N35" i="20" s="1"/>
  <c r="K35" i="20"/>
  <c r="U30" i="20"/>
  <c r="I35" i="20"/>
  <c r="O37" i="20"/>
  <c r="L30" i="20"/>
  <c r="Q43" i="20"/>
  <c r="O43" i="20"/>
  <c r="L43" i="20"/>
  <c r="K50" i="20"/>
  <c r="N50" i="20" s="1"/>
  <c r="I50" i="20"/>
  <c r="U50" i="20" s="1"/>
  <c r="K49" i="20"/>
  <c r="N49" i="20" s="1"/>
  <c r="I49" i="20"/>
  <c r="U49" i="20" s="1"/>
  <c r="K48" i="20"/>
  <c r="L48" i="20" s="1"/>
  <c r="V48" i="20" s="1"/>
  <c r="I48" i="20"/>
  <c r="U48" i="20" s="1"/>
  <c r="K47" i="20"/>
  <c r="L47" i="20" s="1"/>
  <c r="V47" i="20" s="1"/>
  <c r="I47" i="20"/>
  <c r="U47" i="20" s="1"/>
  <c r="K46" i="20"/>
  <c r="N46" i="20" s="1"/>
  <c r="I46" i="20"/>
  <c r="U46" i="20" s="1"/>
  <c r="K45" i="20"/>
  <c r="N45" i="20" s="1"/>
  <c r="I45" i="20"/>
  <c r="U45" i="20" s="1"/>
  <c r="K44" i="20"/>
  <c r="I44" i="20"/>
  <c r="J19" i="20"/>
  <c r="K19" i="20" s="1"/>
  <c r="H19" i="20"/>
  <c r="J20" i="20"/>
  <c r="K20" i="20" s="1"/>
  <c r="H20" i="20"/>
  <c r="K21" i="20"/>
  <c r="I21" i="20"/>
  <c r="K26" i="20"/>
  <c r="I26" i="20"/>
  <c r="J16" i="20"/>
  <c r="M16" i="20" s="1"/>
  <c r="H16" i="20"/>
  <c r="I16" i="20" s="1"/>
  <c r="U16" i="20" s="1"/>
  <c r="W43" i="20" l="1"/>
  <c r="J91" i="20"/>
  <c r="J75" i="20"/>
  <c r="I20" i="20"/>
  <c r="E85" i="20"/>
  <c r="E69" i="20"/>
  <c r="R43" i="20"/>
  <c r="K91" i="20"/>
  <c r="K75" i="20"/>
  <c r="I74" i="20"/>
  <c r="I91" i="20"/>
  <c r="I75" i="20"/>
  <c r="L19" i="20"/>
  <c r="G84" i="20"/>
  <c r="G68" i="20"/>
  <c r="L20" i="20"/>
  <c r="G85" i="20"/>
  <c r="G69" i="20"/>
  <c r="G89" i="20"/>
  <c r="G73" i="20"/>
  <c r="F89" i="20"/>
  <c r="F73" i="20"/>
  <c r="I19" i="20"/>
  <c r="E84" i="20"/>
  <c r="E68" i="20"/>
  <c r="V43" i="20"/>
  <c r="H91" i="20"/>
  <c r="H75" i="20"/>
  <c r="I89" i="20"/>
  <c r="I73" i="20"/>
  <c r="H74" i="20"/>
  <c r="O41" i="20"/>
  <c r="O42" i="20"/>
  <c r="J90" i="20" s="1"/>
  <c r="Q41" i="20"/>
  <c r="Q42" i="20"/>
  <c r="K90" i="20" s="1"/>
  <c r="Q30" i="20"/>
  <c r="R30" i="20" s="1"/>
  <c r="R35" i="20" s="1"/>
  <c r="W37" i="20"/>
  <c r="R37" i="20"/>
  <c r="O30" i="20"/>
  <c r="W30" i="20" s="1"/>
  <c r="V30" i="20"/>
  <c r="L35" i="20"/>
  <c r="U26" i="20"/>
  <c r="I28" i="20"/>
  <c r="L26" i="20"/>
  <c r="K28" i="20"/>
  <c r="U44" i="20"/>
  <c r="I51" i="20"/>
  <c r="N44" i="20"/>
  <c r="O44" i="20" s="1"/>
  <c r="K51" i="20"/>
  <c r="L21" i="20"/>
  <c r="K25" i="20"/>
  <c r="U21" i="20"/>
  <c r="I25" i="20"/>
  <c r="N47" i="20"/>
  <c r="Q47" i="20" s="1"/>
  <c r="R47" i="20" s="1"/>
  <c r="X47" i="20" s="1"/>
  <c r="L44" i="20"/>
  <c r="N48" i="20"/>
  <c r="Q48" i="20" s="1"/>
  <c r="R48" i="20" s="1"/>
  <c r="X48" i="20" s="1"/>
  <c r="X43" i="20"/>
  <c r="S43" i="20"/>
  <c r="Y43" i="20" s="1"/>
  <c r="M19" i="20"/>
  <c r="P19" i="20" s="1"/>
  <c r="Q19" i="20" s="1"/>
  <c r="M20" i="20"/>
  <c r="N20" i="20" s="1"/>
  <c r="N21" i="20"/>
  <c r="N26" i="20"/>
  <c r="O45" i="20"/>
  <c r="W45" i="20" s="1"/>
  <c r="Q45" i="20"/>
  <c r="R45" i="20" s="1"/>
  <c r="O49" i="20"/>
  <c r="W49" i="20" s="1"/>
  <c r="Q49" i="20"/>
  <c r="R49" i="20" s="1"/>
  <c r="Q46" i="20"/>
  <c r="R46" i="20" s="1"/>
  <c r="O46" i="20"/>
  <c r="W46" i="20" s="1"/>
  <c r="Q50" i="20"/>
  <c r="R50" i="20" s="1"/>
  <c r="O50" i="20"/>
  <c r="W50" i="20" s="1"/>
  <c r="L45" i="20"/>
  <c r="V45" i="20" s="1"/>
  <c r="L49" i="20"/>
  <c r="V49" i="20" s="1"/>
  <c r="L46" i="20"/>
  <c r="V46" i="20" s="1"/>
  <c r="L50" i="20"/>
  <c r="V50" i="20" s="1"/>
  <c r="N16" i="20"/>
  <c r="O16" i="20" s="1"/>
  <c r="W16" i="20" s="1"/>
  <c r="P16" i="20"/>
  <c r="Q16" i="20" s="1"/>
  <c r="R16" i="20" s="1"/>
  <c r="X16" i="20" s="1"/>
  <c r="K16" i="20"/>
  <c r="L16" i="20" s="1"/>
  <c r="V16" i="20" s="1"/>
  <c r="K29" i="20"/>
  <c r="I29" i="20"/>
  <c r="Q35" i="20" l="1"/>
  <c r="K89" i="20" s="1"/>
  <c r="L89" i="20"/>
  <c r="L73" i="20"/>
  <c r="U20" i="20"/>
  <c r="F85" i="20"/>
  <c r="F69" i="20"/>
  <c r="R19" i="20"/>
  <c r="K84" i="20"/>
  <c r="K68" i="20"/>
  <c r="G86" i="20"/>
  <c r="G70" i="20"/>
  <c r="F92" i="20"/>
  <c r="F76" i="20"/>
  <c r="F87" i="20"/>
  <c r="F71" i="20"/>
  <c r="H89" i="20"/>
  <c r="H73" i="20"/>
  <c r="L91" i="20"/>
  <c r="M91" i="20" s="1"/>
  <c r="L75" i="20"/>
  <c r="M75" i="20" s="1"/>
  <c r="O20" i="20"/>
  <c r="I85" i="20"/>
  <c r="I69" i="20"/>
  <c r="U29" i="20"/>
  <c r="F88" i="20"/>
  <c r="F72" i="20"/>
  <c r="L29" i="20"/>
  <c r="G88" i="20"/>
  <c r="G72" i="20"/>
  <c r="J74" i="20"/>
  <c r="U19" i="20"/>
  <c r="F84" i="20"/>
  <c r="F68" i="20"/>
  <c r="V20" i="20"/>
  <c r="H85" i="20"/>
  <c r="H69" i="20"/>
  <c r="V19" i="20"/>
  <c r="H84" i="20"/>
  <c r="H68" i="20"/>
  <c r="K74" i="20"/>
  <c r="F86" i="20"/>
  <c r="F70" i="20"/>
  <c r="G92" i="20"/>
  <c r="G76" i="20"/>
  <c r="G87" i="20"/>
  <c r="G71" i="20"/>
  <c r="R41" i="20"/>
  <c r="R42" i="20"/>
  <c r="L90" i="20" s="1"/>
  <c r="X37" i="20"/>
  <c r="S37" i="20"/>
  <c r="S30" i="20"/>
  <c r="Y30" i="20" s="1"/>
  <c r="X30" i="20"/>
  <c r="O35" i="20"/>
  <c r="Q26" i="20"/>
  <c r="N28" i="20"/>
  <c r="V26" i="20"/>
  <c r="L28" i="20"/>
  <c r="Q44" i="20"/>
  <c r="N51" i="20"/>
  <c r="V44" i="20"/>
  <c r="L51" i="20"/>
  <c r="W44" i="20"/>
  <c r="Q21" i="20"/>
  <c r="N25" i="20"/>
  <c r="V21" i="20"/>
  <c r="L25" i="20"/>
  <c r="O26" i="20"/>
  <c r="O48" i="20"/>
  <c r="W48" i="20" s="1"/>
  <c r="O47" i="20"/>
  <c r="W47" i="20" s="1"/>
  <c r="N19" i="20"/>
  <c r="O21" i="20"/>
  <c r="P20" i="20"/>
  <c r="Q20" i="20" s="1"/>
  <c r="N29" i="20"/>
  <c r="X45" i="20"/>
  <c r="S45" i="20"/>
  <c r="Y45" i="20" s="1"/>
  <c r="X46" i="20"/>
  <c r="S46" i="20"/>
  <c r="Y46" i="20" s="1"/>
  <c r="X49" i="20"/>
  <c r="S49" i="20"/>
  <c r="Y49" i="20" s="1"/>
  <c r="X50" i="20"/>
  <c r="S50" i="20"/>
  <c r="Y50" i="20" s="1"/>
  <c r="S16" i="20"/>
  <c r="Y16" i="20" s="1"/>
  <c r="K73" i="20" l="1"/>
  <c r="O29" i="20"/>
  <c r="I88" i="20"/>
  <c r="I72" i="20"/>
  <c r="H92" i="20"/>
  <c r="H76" i="20"/>
  <c r="H87" i="20"/>
  <c r="H71" i="20"/>
  <c r="S35" i="20"/>
  <c r="U35" i="20" s="1"/>
  <c r="J89" i="20"/>
  <c r="M89" i="20" s="1"/>
  <c r="J73" i="20"/>
  <c r="M73" i="20" s="1"/>
  <c r="V29" i="20"/>
  <c r="H88" i="20"/>
  <c r="H72" i="20"/>
  <c r="H86" i="20"/>
  <c r="H70" i="20"/>
  <c r="I86" i="20"/>
  <c r="I70" i="20"/>
  <c r="O19" i="20"/>
  <c r="I84" i="20"/>
  <c r="I68" i="20"/>
  <c r="X19" i="20"/>
  <c r="L84" i="20"/>
  <c r="L68" i="20"/>
  <c r="R20" i="20"/>
  <c r="S20" i="20" s="1"/>
  <c r="Y20" i="20" s="1"/>
  <c r="K85" i="20"/>
  <c r="K69" i="20"/>
  <c r="I92" i="20"/>
  <c r="I76" i="20"/>
  <c r="I87" i="20"/>
  <c r="I71" i="20"/>
  <c r="M90" i="20"/>
  <c r="L74" i="20"/>
  <c r="M74" i="20" s="1"/>
  <c r="W20" i="20"/>
  <c r="J85" i="20"/>
  <c r="J69" i="20"/>
  <c r="Y37" i="20"/>
  <c r="S41" i="20"/>
  <c r="U41" i="20" s="1"/>
  <c r="S42" i="20"/>
  <c r="U42" i="20" s="1"/>
  <c r="W26" i="20"/>
  <c r="O28" i="20"/>
  <c r="R26" i="20"/>
  <c r="Q28" i="20"/>
  <c r="O51" i="20"/>
  <c r="R44" i="20"/>
  <c r="Q51" i="20"/>
  <c r="W21" i="20"/>
  <c r="O25" i="20"/>
  <c r="R21" i="20"/>
  <c r="Q25" i="20"/>
  <c r="S47" i="20"/>
  <c r="Y47" i="20" s="1"/>
  <c r="S26" i="20"/>
  <c r="Y26" i="20" s="1"/>
  <c r="S48" i="20"/>
  <c r="Y48" i="20" s="1"/>
  <c r="Q29" i="20"/>
  <c r="K65" i="20"/>
  <c r="I65" i="20"/>
  <c r="G65" i="20"/>
  <c r="E65" i="20"/>
  <c r="K52" i="20"/>
  <c r="I52" i="20"/>
  <c r="J15" i="20"/>
  <c r="K15" i="20" s="1"/>
  <c r="K18" i="20" s="1"/>
  <c r="H15" i="20"/>
  <c r="P13" i="20"/>
  <c r="M13" i="20"/>
  <c r="J13" i="20"/>
  <c r="G13" i="20"/>
  <c r="R11" i="20"/>
  <c r="F93" i="20" l="1"/>
  <c r="F77" i="20"/>
  <c r="K86" i="20"/>
  <c r="K70" i="20"/>
  <c r="W19" i="20"/>
  <c r="J84" i="20"/>
  <c r="M84" i="20" s="1"/>
  <c r="J68" i="20"/>
  <c r="M68" i="20" s="1"/>
  <c r="N52" i="20"/>
  <c r="O52" i="20" s="1"/>
  <c r="G93" i="20"/>
  <c r="G77" i="20"/>
  <c r="S19" i="20"/>
  <c r="Y19" i="20" s="1"/>
  <c r="J87" i="20"/>
  <c r="J71" i="20"/>
  <c r="W29" i="20"/>
  <c r="J88" i="20"/>
  <c r="J72" i="20"/>
  <c r="R29" i="20"/>
  <c r="K88" i="20"/>
  <c r="K72" i="20"/>
  <c r="J86" i="20"/>
  <c r="J70" i="20"/>
  <c r="J92" i="20"/>
  <c r="J76" i="20"/>
  <c r="X20" i="20"/>
  <c r="L85" i="20"/>
  <c r="M85" i="20" s="1"/>
  <c r="L69" i="20"/>
  <c r="M69" i="20" s="1"/>
  <c r="K92" i="20"/>
  <c r="K76" i="20"/>
  <c r="G83" i="20"/>
  <c r="G94" i="20" s="1"/>
  <c r="G67" i="20"/>
  <c r="G78" i="20" s="1"/>
  <c r="K87" i="20"/>
  <c r="K71" i="20"/>
  <c r="H57" i="20"/>
  <c r="H53" i="20"/>
  <c r="K58" i="20"/>
  <c r="K59" i="20" s="1"/>
  <c r="K60" i="20" s="1"/>
  <c r="K54" i="20"/>
  <c r="K55" i="20" s="1"/>
  <c r="K56" i="20" s="1"/>
  <c r="X26" i="20"/>
  <c r="R28" i="20"/>
  <c r="R51" i="20"/>
  <c r="X44" i="20"/>
  <c r="S44" i="20"/>
  <c r="Y44" i="20" s="1"/>
  <c r="X21" i="20"/>
  <c r="R25" i="20"/>
  <c r="S21" i="20"/>
  <c r="Y21" i="20" s="1"/>
  <c r="H18" i="20"/>
  <c r="X29" i="20"/>
  <c r="L52" i="20"/>
  <c r="M15" i="20"/>
  <c r="P15" i="20" s="1"/>
  <c r="Q15" i="20" s="1"/>
  <c r="I15" i="20"/>
  <c r="L15" i="20"/>
  <c r="U52" i="20"/>
  <c r="Q52" i="20" l="1"/>
  <c r="G100" i="20"/>
  <c r="G101" i="20"/>
  <c r="S28" i="20"/>
  <c r="U28" i="20" s="1"/>
  <c r="L87" i="20"/>
  <c r="M87" i="20" s="1"/>
  <c r="L71" i="20"/>
  <c r="E83" i="20"/>
  <c r="E94" i="20" s="1"/>
  <c r="E67" i="20"/>
  <c r="E78" i="20" s="1"/>
  <c r="S29" i="20"/>
  <c r="Y29" i="20" s="1"/>
  <c r="L88" i="20"/>
  <c r="M88" i="20" s="1"/>
  <c r="L72" i="20"/>
  <c r="M72" i="20" s="1"/>
  <c r="M71" i="20"/>
  <c r="J93" i="20"/>
  <c r="J77" i="20"/>
  <c r="I93" i="20"/>
  <c r="I77" i="20"/>
  <c r="K93" i="20"/>
  <c r="K77" i="20"/>
  <c r="H93" i="20"/>
  <c r="H77" i="20"/>
  <c r="L86" i="20"/>
  <c r="M86" i="20" s="1"/>
  <c r="L70" i="20"/>
  <c r="M70" i="20" s="1"/>
  <c r="S51" i="20"/>
  <c r="U51" i="20" s="1"/>
  <c r="L92" i="20"/>
  <c r="M92" i="20" s="1"/>
  <c r="L76" i="20"/>
  <c r="M76" i="20" s="1"/>
  <c r="I18" i="20"/>
  <c r="I53" i="20"/>
  <c r="I57" i="20"/>
  <c r="H54" i="20"/>
  <c r="H55" i="20" s="1"/>
  <c r="H56" i="20" s="1"/>
  <c r="H58" i="20"/>
  <c r="H59" i="20" s="1"/>
  <c r="H60" i="20" s="1"/>
  <c r="Q57" i="20"/>
  <c r="Q53" i="20"/>
  <c r="S25" i="20"/>
  <c r="V52" i="20"/>
  <c r="Q18" i="20"/>
  <c r="V15" i="20"/>
  <c r="L18" i="20"/>
  <c r="N15" i="20"/>
  <c r="R15" i="20"/>
  <c r="U15" i="20"/>
  <c r="W52" i="20"/>
  <c r="R52" i="20"/>
  <c r="G57" i="20" l="1"/>
  <c r="E101" i="20"/>
  <c r="L93" i="20"/>
  <c r="M93" i="20" s="1"/>
  <c r="L77" i="20"/>
  <c r="M77" i="20" s="1"/>
  <c r="H83" i="20"/>
  <c r="H94" i="20" s="1"/>
  <c r="H67" i="20"/>
  <c r="H78" i="20" s="1"/>
  <c r="F83" i="20"/>
  <c r="F67" i="20"/>
  <c r="F78" i="20" s="1"/>
  <c r="E100" i="20"/>
  <c r="K83" i="20"/>
  <c r="K94" i="20" s="1"/>
  <c r="K67" i="20"/>
  <c r="K78" i="20" s="1"/>
  <c r="J18" i="20"/>
  <c r="L58" i="20"/>
  <c r="L54" i="20"/>
  <c r="L55" i="20" s="1"/>
  <c r="L56" i="20" s="1"/>
  <c r="G53" i="20"/>
  <c r="R57" i="20"/>
  <c r="R53" i="20"/>
  <c r="Q58" i="20"/>
  <c r="Q59" i="20" s="1"/>
  <c r="Q60" i="20" s="1"/>
  <c r="Q54" i="20"/>
  <c r="Q55" i="20" s="1"/>
  <c r="Q56" i="20" s="1"/>
  <c r="I58" i="20"/>
  <c r="I59" i="20" s="1"/>
  <c r="I60" i="20" s="1"/>
  <c r="I54" i="20"/>
  <c r="I55" i="20" s="1"/>
  <c r="I56" i="20" s="1"/>
  <c r="U25" i="20"/>
  <c r="X15" i="20"/>
  <c r="R18" i="20"/>
  <c r="N18" i="20"/>
  <c r="O15" i="20"/>
  <c r="S15" i="20" s="1"/>
  <c r="Y15" i="20" s="1"/>
  <c r="X52" i="20"/>
  <c r="S52" i="20"/>
  <c r="Y52" i="20" s="1"/>
  <c r="K101" i="20" l="1"/>
  <c r="I83" i="20"/>
  <c r="I94" i="20" s="1"/>
  <c r="I67" i="20"/>
  <c r="I78" i="20" s="1"/>
  <c r="L83" i="20"/>
  <c r="L94" i="20" s="1"/>
  <c r="L67" i="20"/>
  <c r="L78" i="20" s="1"/>
  <c r="F100" i="20"/>
  <c r="K100" i="20"/>
  <c r="F94" i="20"/>
  <c r="F101" i="20" s="1"/>
  <c r="H100" i="20"/>
  <c r="J53" i="20"/>
  <c r="P57" i="20"/>
  <c r="J57" i="20"/>
  <c r="N58" i="20"/>
  <c r="N59" i="20" s="1"/>
  <c r="N60" i="20" s="1"/>
  <c r="N54" i="20"/>
  <c r="N55" i="20" s="1"/>
  <c r="N56" i="20" s="1"/>
  <c r="L59" i="20"/>
  <c r="L60" i="20" s="1"/>
  <c r="H101" i="20" s="1"/>
  <c r="R58" i="20"/>
  <c r="S57" i="20" s="1"/>
  <c r="R54" i="20"/>
  <c r="S53" i="20" s="1"/>
  <c r="P53" i="20"/>
  <c r="W15" i="20"/>
  <c r="O18" i="20"/>
  <c r="P18" i="20"/>
  <c r="I101" i="20" l="1"/>
  <c r="I100" i="20"/>
  <c r="J83" i="20"/>
  <c r="J67" i="20"/>
  <c r="M18" i="20"/>
  <c r="O58" i="20"/>
  <c r="O54" i="20"/>
  <c r="O55" i="20" s="1"/>
  <c r="O56" i="20" s="1"/>
  <c r="R55" i="20"/>
  <c r="R56" i="20" s="1"/>
  <c r="L100" i="20" s="1"/>
  <c r="R59" i="20"/>
  <c r="R60" i="20" s="1"/>
  <c r="L101" i="20" s="1"/>
  <c r="S18" i="20"/>
  <c r="R102" i="20"/>
  <c r="J94" i="20" l="1"/>
  <c r="M83" i="20"/>
  <c r="M94" i="20" s="1"/>
  <c r="J78" i="20"/>
  <c r="M67" i="20"/>
  <c r="M78" i="20" s="1"/>
  <c r="U18" i="20"/>
  <c r="S58" i="20"/>
  <c r="S54" i="20"/>
  <c r="O59" i="20"/>
  <c r="O60" i="20" s="1"/>
  <c r="R103" i="20"/>
  <c r="R101" i="20"/>
  <c r="J101" i="20" l="1"/>
  <c r="J100" i="20"/>
  <c r="S55" i="20"/>
  <c r="U54" i="20"/>
  <c r="U58" i="20"/>
  <c r="S59" i="20"/>
  <c r="AD51" i="12"/>
  <c r="AD49" i="12"/>
  <c r="AD47" i="12"/>
  <c r="AD45" i="12"/>
  <c r="AD43" i="12"/>
  <c r="S60" i="20" l="1"/>
  <c r="U59" i="20"/>
  <c r="S56" i="20"/>
  <c r="M100" i="20" s="1"/>
  <c r="U55" i="20"/>
  <c r="U60" i="20" l="1"/>
  <c r="M101" i="20"/>
  <c r="U56" i="20"/>
  <c r="S103" i="20"/>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<sst xmlns="http://schemas.openxmlformats.org/spreadsheetml/2006/main" count="350" uniqueCount="199">
  <si>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</si>
  <si>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</si>
  <si>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</si>
  <si>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</si>
  <si>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</si>
  <si>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</si>
  <si>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</si>
  <si>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</si>
  <si>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</si>
  <si>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</si>
  <si>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</si>
  <si>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</si>
  <si>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</si>
  <si>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</si>
  <si>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</si>
  <si>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</si>
  <si>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</si>
  <si>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</si>
  <si>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</si>
  <si>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</si>
  <si>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</si>
  <si>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</si>
  <si>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</si>
  <si>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</si>
  <si>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</si>
  <si>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</si>
  <si>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</si>
  <si>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</si>
  <si>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</si>
  <si>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</si>
  <si>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</si>
  <si>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</si>
  <si>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</si>
  <si>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</si>
  <si>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</si>
  <si>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</si>
  <si>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</si>
  <si>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</si>
  <si>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</si>
  <si>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</si>
  <si>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</si>
  <si>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</si>
  <si>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</si>
  <si>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</si>
  <si>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</si>
  <si>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</si>
  <si>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</si>
  <si>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</si>
  <si>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</si>
  <si>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</si>
  <si>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</si>
  <si>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</si>
  <si>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</si>
  <si>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</si>
  <si>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</si>
  <si>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</si>
  <si>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</si>
  <si>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</si>
  <si>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</si>
  <si>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</si>
  <si>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</si>
  <si>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</si>
  <si>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</si>
  <si>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</si>
  <si>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</si>
  <si>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</si>
  <si>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</si>
  <si>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</si>
  <si>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</si>
  <si>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</si>
  <si>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</si>
  <si>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</si>
  <si>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</si>
  <si>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</si>
  <si>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</si>
  <si>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</si>
  <si>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</si>
  <si>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</si>
  <si>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</si>
  <si>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</si>
  <si>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</si>
  <si>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</si>
  <si>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</si>
  <si>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</si>
  <si>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</si>
  <si>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</si>
  <si>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</si>
  <si>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</si>
  <si>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</si>
  <si>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</si>
  <si>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</si>
  <si>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</si>
  <si>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</si>
  <si>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</si>
  <si>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</si>
  <si>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</si>
  <si>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</si>
  <si>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</si>
  <si>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</si>
  <si>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</si>
  <si>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</si>
  <si>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</si>
  <si>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</si>
  <si>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</si>
  <si>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2. Información Financiera  - A Diciembre 31 De 2013</t>
  </si>
  <si>
    <t>Valor Total Anual</t>
  </si>
  <si>
    <t>Servicio</t>
  </si>
  <si>
    <t>República de Colombia
Instituto Colombiano de Bienestar Familiar
Cecilia de la Fuente de Lleras 
Dirección de Abastecimiento</t>
  </si>
  <si>
    <t>La presente cotización:</t>
  </si>
  <si>
    <t>Subtotal mensual y anual antes de IVA</t>
  </si>
  <si>
    <t>IVA (Tarifa 16%)</t>
  </si>
  <si>
    <t>Total mensual y anual incluido IVA</t>
  </si>
  <si>
    <t>Valor Mensual
IVA Incluido</t>
  </si>
  <si>
    <t>Total Cotización</t>
  </si>
  <si>
    <t>Valor Total</t>
  </si>
  <si>
    <t>Total contratación</t>
  </si>
  <si>
    <t>Total IVA incluido</t>
  </si>
  <si>
    <t>Control</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</si>
  <si>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</si>
  <si>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No aplica</t>
  </si>
  <si>
    <t>Unidad</t>
  </si>
  <si>
    <r>
      <t xml:space="preserve">Cantidad por mes 
para cada año </t>
    </r>
    <r>
      <rPr>
        <sz val="10"/>
        <color rgb="FFFF0000"/>
        <rFont val="Arial"/>
        <family val="2"/>
      </rPr>
      <t>(2)</t>
    </r>
  </si>
  <si>
    <r>
      <t xml:space="preserve">Valor Unitario </t>
    </r>
    <r>
      <rPr>
        <sz val="10"/>
        <color rgb="FFFF0000"/>
        <rFont val="Arial"/>
        <family val="2"/>
      </rPr>
      <t>(3)</t>
    </r>
  </si>
  <si>
    <r>
      <t xml:space="preserve">Valor Mensual </t>
    </r>
    <r>
      <rPr>
        <sz val="10"/>
        <color rgb="FFFF0000"/>
        <rFont val="Arial"/>
        <family val="2"/>
      </rPr>
      <t>(3)</t>
    </r>
  </si>
  <si>
    <t>No Aplica</t>
  </si>
  <si>
    <t>Mes</t>
  </si>
  <si>
    <t>RESUMEN IVA INCLUIDO</t>
  </si>
  <si>
    <t>Valor Total Anual
IVA  Incluido</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</si>
  <si>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</si>
  <si>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Cotización - Servicios bajo la modalidad de Outsourcing para el arrendamiento de un Data Center Externo, administración, gestión, monitoreo y control especializado de un Centro de Datos local propio de la entidad y de las soluciones de Almacenamiento, Respaldo, Servidores, Aplicaciones, Bases de Datos, Seguridad, valores agregados y conexos, para el Instituto Colombiano de Bienestar Familiar (ICBF).</t>
  </si>
  <si>
    <t>Detalle</t>
  </si>
  <si>
    <t>Buen Manejo y correcta inversión del anticipo</t>
  </si>
  <si>
    <t>Plazo de Ejecución y Termino de liquidación del mismo</t>
  </si>
  <si>
    <t>Administración</t>
  </si>
  <si>
    <t>Centro de Computo</t>
  </si>
  <si>
    <t>Servidores Fisicos</t>
  </si>
  <si>
    <t>Servidores Virtuales</t>
  </si>
  <si>
    <t>Servidor</t>
  </si>
  <si>
    <t>Base de Datos</t>
  </si>
  <si>
    <t>Aplicación</t>
  </si>
  <si>
    <t>Valor Global</t>
  </si>
  <si>
    <t>Seguridad Perimetral</t>
  </si>
  <si>
    <t>Seguridad Avanzada de Red</t>
  </si>
  <si>
    <t>Seguridad de Acceso a la red ( NAC - Network Access Control)</t>
  </si>
  <si>
    <t>Seguridad en Aplicaciones WEB</t>
  </si>
  <si>
    <t>Seguridad en Bases de Datos</t>
  </si>
  <si>
    <t>Logs y Reportes</t>
  </si>
  <si>
    <t>Servicio de Security Information Event Management (SIEM)</t>
  </si>
  <si>
    <t>Subservicio I</t>
  </si>
  <si>
    <t xml:space="preserve"> Controlador de Dominio</t>
  </si>
  <si>
    <t>Administración y Monitoreo</t>
  </si>
  <si>
    <t>Custodia de medios</t>
  </si>
  <si>
    <t xml:space="preserve">Suministro, instalación, configuraración, mantenimiento, monitoreo y  gestión. </t>
  </si>
  <si>
    <t xml:space="preserve">administración y soporte </t>
  </si>
  <si>
    <t>Subtotal  -  Servidores</t>
  </si>
  <si>
    <t>SERVIDORES</t>
  </si>
  <si>
    <t>APLICACIONES</t>
  </si>
  <si>
    <t>BASES DE DATOS</t>
  </si>
  <si>
    <t>Operación, administración del servicio de Backup y sus herramientas</t>
  </si>
  <si>
    <r>
      <t xml:space="preserve">Renovación de soporte 7x24 de las soluciones de respaldo </t>
    </r>
    <r>
      <rPr>
        <sz val="9"/>
        <color rgb="FFFF0000"/>
        <rFont val="Arial"/>
        <family val="2"/>
      </rPr>
      <t>(4)</t>
    </r>
  </si>
  <si>
    <r>
      <t xml:space="preserve">Terabyte migrado </t>
    </r>
    <r>
      <rPr>
        <sz val="9"/>
        <color rgb="FFFF0000"/>
        <rFont val="Arial"/>
        <family val="2"/>
      </rPr>
      <t>(5)</t>
    </r>
  </si>
  <si>
    <t>Terabyte</t>
  </si>
  <si>
    <t>Subtotal  -  Respaldo (Backup)</t>
  </si>
  <si>
    <t>Operación y administración</t>
  </si>
  <si>
    <r>
      <t xml:space="preserve">Renovación de soporte 7x24 de las soluciones de almacenamiento </t>
    </r>
    <r>
      <rPr>
        <sz val="9"/>
        <color rgb="FFFF0000"/>
        <rFont val="Arial"/>
        <family val="2"/>
      </rPr>
      <t>(6)</t>
    </r>
  </si>
  <si>
    <t>Subtotal  -  Seguridad</t>
  </si>
  <si>
    <t>SEGURIDAD INFORMÁTICA</t>
  </si>
  <si>
    <t>TELEFONÍA IP</t>
  </si>
  <si>
    <t>RESPALDO (BACKUP)</t>
  </si>
  <si>
    <t>ALMACENAMIENTO</t>
  </si>
  <si>
    <t>CENTROS DE CÓMPUTO</t>
  </si>
  <si>
    <t>OFFICE 365</t>
  </si>
  <si>
    <t>HERRAMIENTAS DE GESTIÓN Y MONITOREO</t>
  </si>
  <si>
    <t>GOBERNABILIDAD</t>
  </si>
  <si>
    <t>Gestión y Administración del proyecto</t>
  </si>
  <si>
    <t>Subtotal  -  Almacenamiento</t>
  </si>
  <si>
    <t xml:space="preserve">Monitoreo y Administración de la Infraestructura Tecnológica del ICBF y Servicios expuesto en el numeral 6.10 </t>
  </si>
  <si>
    <t>Operación, Administración y Mantenimiento de las herramientas que están actualmente implementadas en el ICBF.</t>
  </si>
  <si>
    <t>Implementación  de la herramienta</t>
  </si>
  <si>
    <t>Correo Electrónico (On-Line / On-Premise)</t>
  </si>
  <si>
    <t xml:space="preserve">Lync (On-Line / On-Premise) </t>
  </si>
  <si>
    <t>Sharepoint (On-Line / On-Premise)</t>
  </si>
  <si>
    <t>Subtotal  -  Office 365</t>
  </si>
  <si>
    <t>Federación y Entorno Hibrido</t>
  </si>
  <si>
    <t>Plataforma Hibrida Office 365 (Consolas de Administración On-Line / On-Premise)</t>
  </si>
  <si>
    <t>Almacenamiento SAN  y NAS</t>
  </si>
  <si>
    <r>
      <t xml:space="preserve">System Center Operations Manager </t>
    </r>
    <r>
      <rPr>
        <sz val="9"/>
        <color rgb="FFFF0000"/>
        <rFont val="Arial"/>
        <family val="2"/>
      </rPr>
      <t>(7)</t>
    </r>
  </si>
  <si>
    <r>
      <t xml:space="preserve">Herramienta (s) adicionales en caso de ser requeridas </t>
    </r>
    <r>
      <rPr>
        <sz val="9"/>
        <color rgb="FFFF0000"/>
        <rFont val="Arial"/>
        <family val="2"/>
      </rPr>
      <t>(Opción 1 , Nota 8)</t>
    </r>
  </si>
  <si>
    <r>
      <t xml:space="preserve">Herramienta (s) adicionales en caso de ser requeridas </t>
    </r>
    <r>
      <rPr>
        <sz val="9"/>
        <color rgb="FFFF0000"/>
        <rFont val="Arial"/>
        <family val="2"/>
      </rPr>
      <t>(Opción 2 , Nota 8)</t>
    </r>
  </si>
  <si>
    <t>Administración y monitoreo de Licenciamiento</t>
  </si>
  <si>
    <r>
      <rPr>
        <sz val="11"/>
        <rFont val="Arial"/>
        <family val="2"/>
      </rPr>
      <t>• Por favor diligenciar solo las celdas en AMARILLO. Se deben llenar todas las casillas.</t>
    </r>
    <r>
      <rPr>
        <sz val="11"/>
        <color rgb="FF00B050"/>
        <rFont val="Arial"/>
        <family val="2"/>
      </rPr>
      <t xml:space="preserve">
</t>
    </r>
    <r>
      <rPr>
        <sz val="11"/>
        <rFont val="Arial"/>
        <family val="2"/>
      </rPr>
      <t>• Revisar todos los requerimientos que se exponen en el documento "Ficha de Condiciones Técnicas" y Anexos (FCT); y formular su cotización en concordancia con este.</t>
    </r>
    <r>
      <rPr>
        <sz val="11"/>
        <color rgb="FF00B050"/>
        <rFont val="Arial"/>
        <family val="2"/>
      </rPr>
      <t xml:space="preserve">
</t>
    </r>
    <r>
      <rPr>
        <sz val="11"/>
        <rFont val="Arial"/>
        <family val="2"/>
      </rPr>
      <t>• El valor de la cotización deber ser expresado en PESOS COLOMBIANOS.</t>
    </r>
    <r>
      <rPr>
        <sz val="11"/>
        <color rgb="FF00B050"/>
        <rFont val="Arial"/>
        <family val="2"/>
      </rPr>
      <t xml:space="preserve">
</t>
    </r>
    <r>
      <rPr>
        <sz val="11"/>
        <color theme="1"/>
        <rFont val="Arial"/>
        <family val="2"/>
      </rPr>
      <t>• Los valores unitarios deberán aproximarse por exceso o por defecto al entero más cercano. Si la cifra no está aproximada y aparece con centavos, el ICBF aproximará al entero inferior.</t>
    </r>
    <r>
      <rPr>
        <sz val="11"/>
        <color rgb="FF00B050"/>
        <rFont val="Arial"/>
        <family val="2"/>
      </rPr>
      <t xml:space="preserve">
</t>
    </r>
    <r>
      <rPr>
        <sz val="11"/>
        <color theme="1"/>
        <rFont val="Arial"/>
        <family val="2"/>
      </rPr>
      <t>• No modificar, agregar o quitar ningún ítem o sub-ítem.</t>
    </r>
    <r>
      <rPr>
        <sz val="11"/>
        <color rgb="FF00B050"/>
        <rFont val="Arial"/>
        <family val="2"/>
      </rPr>
      <t xml:space="preserve">
</t>
    </r>
    <r>
      <rPr>
        <sz val="11"/>
        <color theme="1"/>
        <rFont val="Arial"/>
        <family val="2"/>
      </rPr>
      <t>Notas:</t>
    </r>
    <r>
      <rPr>
        <sz val="11"/>
        <color rgb="FF00B050"/>
        <rFont val="Arial"/>
        <family val="2"/>
      </rPr>
      <t xml:space="preserve">
</t>
    </r>
    <r>
      <rPr>
        <sz val="11"/>
        <color rgb="FFFF0000"/>
        <rFont val="Arial"/>
        <family val="2"/>
      </rPr>
      <t>(1)</t>
    </r>
    <r>
      <rPr>
        <sz val="11"/>
        <color rgb="FF00B050"/>
        <rFont val="Arial"/>
        <family val="2"/>
      </rPr>
      <t xml:space="preserve"> </t>
    </r>
    <r>
      <rPr>
        <sz val="11"/>
        <color theme="1"/>
        <rFont val="Arial"/>
        <family val="2"/>
      </rPr>
      <t>El valor total de la cotización deberá incluir la totalidad de los meses contemplados en el plazo de ejecución del contrato (Numeral 9 de la FCT), teniendo en cuenta que durante la etapa de transición</t>
    </r>
    <r>
      <rPr>
        <sz val="11"/>
        <rFont val="Arial"/>
        <family val="2"/>
      </rPr>
      <t xml:space="preserve"> (primeros 15 dias de ejecución) n</t>
    </r>
    <r>
      <rPr>
        <sz val="11"/>
        <color theme="1"/>
        <rFont val="Arial"/>
        <family val="2"/>
      </rPr>
      <t>o se generará factura.  Se estima para el presente estudio de mercado que la etapa de transición será durante el mes</t>
    </r>
    <r>
      <rPr>
        <sz val="11"/>
        <rFont val="Arial"/>
        <family val="2"/>
      </rPr>
      <t xml:space="preserve"> de diciembre del 2014.</t>
    </r>
    <r>
      <rPr>
        <sz val="11"/>
        <color rgb="FF00B050"/>
        <rFont val="Arial"/>
        <family val="2"/>
      </rPr>
      <t xml:space="preserve"> </t>
    </r>
    <r>
      <rPr>
        <sz val="11"/>
        <color theme="1"/>
        <rFont val="Arial"/>
        <family val="2"/>
      </rPr>
      <t xml:space="preserve">Sin embargo, los meses facturables de operación del año 2015 dependerán de la fecha de legalización e inicio del contrato y del mes en el que efectivamente se realice la etapa de transición. Se precisa que los 7 meses facturables de operación contemplados para el año 2018, incluyen los 3 meses finales de entrega al futuro nuevo operador. 
</t>
    </r>
    <r>
      <rPr>
        <sz val="11"/>
        <color rgb="FFFF0000"/>
        <rFont val="Arial"/>
        <family val="2"/>
      </rPr>
      <t>(2)</t>
    </r>
    <r>
      <rPr>
        <sz val="11"/>
        <color theme="1"/>
        <rFont val="Arial"/>
        <family val="2"/>
      </rPr>
      <t xml:space="preserve"> Corresponde a las cantidades requeridas actualmente por la Entidad. El contratista estará en la capacidad de atender requerimientos adicionales de la Entidad.
</t>
    </r>
    <r>
      <rPr>
        <sz val="11"/>
        <color rgb="FFFF0000"/>
        <rFont val="Arial"/>
        <family val="2"/>
      </rPr>
      <t xml:space="preserve">(3) </t>
    </r>
    <r>
      <rPr>
        <sz val="11"/>
        <rFont val="Arial"/>
        <family val="2"/>
      </rPr>
      <t xml:space="preserve">Para el presente Estudio de mercado se deberá cotizar el valor unitario o mensual según corresponda para el año 2015.  Para los años 2016, 2017 y 2018 la actualización de precios será constante y se realizará de manera automática. </t>
    </r>
    <r>
      <rPr>
        <sz val="11"/>
        <color rgb="FFFF0000"/>
        <rFont val="Arial"/>
        <family val="2"/>
      </rPr>
      <t xml:space="preserve">
(4) </t>
    </r>
    <r>
      <rPr>
        <sz val="11"/>
        <rFont val="Arial"/>
        <family val="2"/>
      </rPr>
      <t xml:space="preserve">Corresponde al pago mensual por el suministro de la Renovación de soporte 7x24 de las soluciones de respaldo, el cual debe ser un valor mensual proporcional a los meses de duración de la etapa de operación a partir del mes de mayo de 2015. (El contrato de soporte actual 7x24 sobre la solución de respaldo en disco EMC AVAMAR finaliza el 30 de abril de 2015.) (para la vigencia 2015 se reconcoceran 8 meses - mayo a diciembre)
</t>
    </r>
    <r>
      <rPr>
        <sz val="11"/>
        <color rgb="FFFF0000"/>
        <rFont val="Arial"/>
        <family val="2"/>
      </rPr>
      <t>(5)</t>
    </r>
    <r>
      <rPr>
        <sz val="11"/>
        <rFont val="Arial"/>
        <family val="2"/>
      </rPr>
      <t xml:space="preserve"> Para el presente estudio de mercado se requiere determinar el valor unitario por TB migrado, para  el caso en el que la Entidad opte por tomar los servicios de migración de respaldos históricos a una solución distinta a la que actualmente tiene el ICBF, en este caso se pagará a EL CONTRATISTA mensualmente por TB migrado.
</t>
    </r>
    <r>
      <rPr>
        <sz val="11"/>
        <color rgb="FFFF0000"/>
        <rFont val="Arial"/>
        <family val="2"/>
      </rPr>
      <t>(6)</t>
    </r>
    <r>
      <rPr>
        <sz val="11"/>
        <rFont val="Arial"/>
        <family val="2"/>
      </rPr>
      <t xml:space="preserve"> Corresponde al pago mensual por el suministro de la Renovación de soporte 7x24 de las soluciones de almacenamiento SAN y NAS, el cual debe ser un valor mensual proporcional a los meses de duración de la etapa de operación a partir del mes de abril de 2015. (El contrato de soporte actual 7x24 sobre las soluciones de almacenamiento finaliza el 23 de marzo de 2015.) (para la vigencia 2015 se reconcoceran 9 meses - abril a diciembre)
</t>
    </r>
    <r>
      <rPr>
        <sz val="11"/>
        <color rgb="FFFF0000"/>
        <rFont val="Arial"/>
        <family val="2"/>
      </rPr>
      <t>(7)</t>
    </r>
    <r>
      <rPr>
        <sz val="11"/>
        <rFont val="Arial"/>
        <family val="2"/>
      </rPr>
      <t xml:space="preserve"> Para el presente estudio de mercado se requiere determinar el valor global, por la Implementación de la Herramienta System Center Operations Manager, se pagará a EL CONTRATISTA una sola vez un valor fijo global correspondiente a todas las actividades necesarias para la implementación, previa aceptación por parte del supervisor del contrato.
</t>
    </r>
    <r>
      <rPr>
        <sz val="11"/>
        <color rgb="FFFF0000"/>
        <rFont val="Arial"/>
        <family val="2"/>
      </rPr>
      <t xml:space="preserve">(8) </t>
    </r>
    <r>
      <rPr>
        <sz val="11"/>
        <rFont val="Arial"/>
        <family val="2"/>
      </rPr>
      <t xml:space="preserve">Suministrar Herramienta (s) en caso de que las herramientas del ICBF de forma comprobada técnicamente no cumplan algún requerimiento que se solicite: de acuerdo con lo definido en el numeral 6.10. de la FCT para el presente estudio de mercado los potenciales proveedores podrán cotizar una de las siguientes opciones o las dos:
(Opción 1) Pago por uso del servicio de las herramientas durante el tiempo de ejecución del presente contrato.
(Opción 2) Licenciamiento a perpetuidad de las herramientas que utilice EL CONTRATISTA en caso de ser necesario. </t>
    </r>
    <r>
      <rPr>
        <sz val="11"/>
        <color theme="1"/>
        <rFont val="Arial"/>
        <family val="2"/>
      </rPr>
      <t xml:space="preserve">
</t>
    </r>
    <r>
      <rPr>
        <sz val="11"/>
        <rFont val="Arial"/>
        <family val="2"/>
      </rPr>
      <t>La Entidad determinará, de acuerdo con el resultado del estudio y con análisis internos, la mejor opción para la Entidad, en cuanto a costo-beneficio.</t>
    </r>
    <r>
      <rPr>
        <sz val="11"/>
        <color rgb="FF00B050"/>
        <rFont val="Arial"/>
        <family val="2"/>
      </rPr>
      <t xml:space="preserve">
</t>
    </r>
    <r>
      <rPr>
        <sz val="11"/>
        <color theme="1"/>
        <rFont val="Arial"/>
        <family val="2"/>
      </rPr>
      <t xml:space="preserve">
</t>
    </r>
    <r>
      <rPr>
        <sz val="11"/>
        <color rgb="FFFF0000"/>
        <rFont val="Arial"/>
        <family val="2"/>
      </rPr>
      <t/>
    </r>
  </si>
  <si>
    <t>Subtotal  -  Herramientas de Gestión y Monitoreo (Escenario 1 - Opción 1 - Pago por servicio de las herramientas suministradas por el contratista</t>
  </si>
  <si>
    <r>
      <rPr>
        <b/>
        <sz val="9"/>
        <color theme="1"/>
        <rFont val="Arial"/>
        <family val="2"/>
      </rPr>
      <t>Escenario 1 -</t>
    </r>
    <r>
      <rPr>
        <sz val="9"/>
        <color theme="1"/>
        <rFont val="Arial"/>
        <family val="2"/>
      </rPr>
      <t xml:space="preserve"> (Teniendo en cuenta (Opción 1)  -  Herramientas de Gestión y Monitoreo  - Pago por uso del servicio de las herramientas suministradas por el contratista, durante el tiempo de ejecución del presente contrato.</t>
    </r>
  </si>
  <si>
    <r>
      <rPr>
        <b/>
        <sz val="9"/>
        <color theme="1"/>
        <rFont val="Arial"/>
        <family val="2"/>
      </rPr>
      <t>Escenario 2 -</t>
    </r>
    <r>
      <rPr>
        <sz val="9"/>
        <color theme="1"/>
        <rFont val="Arial"/>
        <family val="2"/>
      </rPr>
      <t xml:space="preserve"> (Teniendo en cuenta (Opción 2)  -  Herramientas de Gestión y Monitoreo  -  Licenciamiento a perpetuidad de las herramientas que utilice EL CONTRATISTA en caso de ser necesario. </t>
    </r>
  </si>
  <si>
    <t>Subtotal  -  Herramientas de Gestión y Monitoreo (Escenario 2 - Opción 2 - Licenciamiento a perpetuidad de las herramientas suministradas por el contratista</t>
  </si>
  <si>
    <t>RESUMEN IVA INCLUIDO ESCENARIO 1</t>
  </si>
  <si>
    <t>RESUMEN IVA INCLUIDO ESCENARIO 2</t>
  </si>
  <si>
    <t>HERRAMIENTAS DE GESTIÓN Y MONITOREO (OPCIÓN 2)</t>
  </si>
  <si>
    <t>HERRAMIENTAS DE GESTIÓN Y MONITOREO  (OPCIÓN 1)</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</si>
</sst>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240A]#,##0"/>
    <numFmt numFmtId="173" formatCode="_-* #,##0.00\ _€_-;\-* #,##0.00\ _€_-;_-* &quot;-&quot;??\ _€_-;_-@_-"/>
    <numFmt numFmtId="174" formatCode="d/mm/yyyy;@"/>
    <numFmt numFmtId="175" formatCode="&quot;Año&quot;\ 0"/>
    <numFmt numFmtId="176" formatCode="&quot;Año&quot;\ 0\ &quot;Nota (1)&quot;"/>
    <numFmt numFmtId="177" formatCode="[$-240A]dddd\ d&quot; de &quot;mmmm&quot; de &quot;yyyy;@"/>
    <numFmt numFmtId="178" formatCode="&quot;Año&quot;\ 0\ &quot;&quot;"/>
    <numFmt numFmtId="179" formatCode="_ [$€]\ * #,##0.00_ ;_ [$€]\ * \-#,##0.00_ ;_ [$€]\ * \-??_ ;_ @_ "/>
  </numFmts>
  <fonts count="31">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8"/>
      <color theme="1"/>
      <name val="Arial"/>
      <family val="2"/>
    </font>
    <font>
      <sz val="9"/>
      <name val="Arial"/>
      <family val="2"/>
    </font>
    <font>
      <sz val="9"/>
      <color indexed="81"/>
      <name val="Tahoma"/>
      <family val="2"/>
    </font>
    <font>
      <sz val="9"/>
      <color rgb="FF000000"/>
      <name val="Arial"/>
      <family val="2"/>
    </font>
    <font>
      <b/>
      <sz val="10"/>
      <color rgb="FFFF0000"/>
      <name val="Arial"/>
      <family val="2"/>
    </font>
    <font>
      <b/>
      <sz val="10"/>
      <name val="Arial"/>
      <family val="2"/>
    </font>
    <font>
      <b/>
      <u/>
      <sz val="10"/>
      <name val="Arial"/>
      <family val="2"/>
    </font>
    <font>
      <u/>
      <sz val="10"/>
      <name val="Arial"/>
      <family val="2"/>
    </font>
    <font>
      <sz val="11"/>
      <color theme="1"/>
      <name val="Calibri"/>
      <family val="2"/>
      <scheme val="minor"/>
    </font>
    <font>
      <b/>
      <sz val="14"/>
      <color theme="1"/>
      <name val="Arial"/>
      <family val="2"/>
    </font>
    <font>
      <sz val="10"/>
      <color rgb="FFFF0000"/>
      <name val="Arial"/>
      <family val="2"/>
    </font>
    <font>
      <b/>
      <sz val="9"/>
      <color theme="1"/>
      <name val="Arial"/>
      <family val="2"/>
    </font>
    <font>
      <i/>
      <sz val="8"/>
      <color rgb="FFFF0000"/>
      <name val="Arial"/>
      <family val="2"/>
    </font>
    <font>
      <sz val="11"/>
      <color rgb="FFFF0000"/>
      <name val="Arial"/>
      <family val="2"/>
    </font>
    <font>
      <i/>
      <sz val="11"/>
      <color theme="1"/>
      <name val="Arial"/>
      <family val="2"/>
    </font>
    <font>
      <sz val="9"/>
      <color rgb="FFFF0000"/>
      <name val="Arial"/>
      <family val="2"/>
    </font>
    <font>
      <b/>
      <sz val="9"/>
      <color rgb="FFFF0000"/>
      <name val="Arial"/>
      <family val="2"/>
    </font>
    <font>
      <sz val="10"/>
      <name val="MS Sans Serif"/>
      <family val="2"/>
    </font>
    <font>
      <sz val="11"/>
      <color rgb="FF00B050"/>
      <name val="Arial"/>
      <family val="2"/>
    </font>
    <font>
      <sz val="11"/>
      <name val="Arial"/>
      <family val="2"/>
    </font>
    <font>
      <b/>
      <i/>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9">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0" fontId="1" fillId="0" borderId="0"/>
    <xf numFmtId="164" fontId="1" fillId="0" borderId="0" applyFont="0" applyFill="0" applyBorder="0" applyAlignment="0" applyProtection="0"/>
    <xf numFmtId="173" fontId="18" fillId="0" borderId="0" applyFont="0" applyFill="0" applyBorder="0" applyAlignment="0" applyProtection="0"/>
    <xf numFmtId="179" fontId="6" fillId="0" borderId="0"/>
    <xf numFmtId="179" fontId="18" fillId="0" borderId="0"/>
    <xf numFmtId="0" fontId="18" fillId="0" borderId="0"/>
    <xf numFmtId="179" fontId="27" fillId="0" borderId="0"/>
  </cellStyleXfs>
  <cellXfs count="355">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9" fillId="0" borderId="0" xfId="0" applyFont="1" applyAlignment="1">
      <alignment horizontal="center"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1" fillId="0" borderId="0" xfId="0" applyFont="1" applyAlignment="1" applyProtection="1">
      <alignment vertical="center"/>
    </xf>
    <xf numFmtId="0" fontId="8" fillId="0" borderId="9" xfId="0" applyFont="1" applyFill="1" applyBorder="1" applyAlignment="1" applyProtection="1">
      <alignment vertical="center"/>
    </xf>
    <xf numFmtId="172" fontId="3" fillId="0" borderId="9" xfId="0" applyNumberFormat="1" applyFont="1" applyFill="1" applyBorder="1" applyAlignment="1" applyProtection="1">
      <alignment vertical="center" shrinkToFit="1"/>
    </xf>
    <xf numFmtId="172" fontId="3" fillId="0" borderId="0" xfId="0" applyNumberFormat="1" applyFont="1" applyFill="1" applyBorder="1" applyAlignment="1" applyProtection="1">
      <alignment vertical="center" shrinkToFit="1"/>
    </xf>
    <xf numFmtId="0" fontId="3" fillId="0" borderId="10" xfId="0" applyFont="1" applyBorder="1" applyAlignment="1" applyProtection="1">
      <alignment horizontal="left" vertical="center" indent="1"/>
    </xf>
    <xf numFmtId="172" fontId="3" fillId="0" borderId="9" xfId="0" applyNumberFormat="1" applyFont="1" applyFill="1" applyBorder="1" applyAlignment="1" applyProtection="1">
      <alignment vertical="center"/>
    </xf>
    <xf numFmtId="172" fontId="3" fillId="0" borderId="9" xfId="0" applyNumberFormat="1" applyFont="1" applyBorder="1" applyAlignment="1" applyProtection="1">
      <alignment shrinkToFit="1"/>
    </xf>
    <xf numFmtId="0" fontId="3" fillId="0" borderId="0" xfId="0" applyFont="1" applyAlignment="1" applyProtection="1">
      <alignment horizontal="center" vertical="center" wrapText="1"/>
    </xf>
    <xf numFmtId="0" fontId="22" fillId="0" borderId="0" xfId="0" applyFont="1" applyProtection="1"/>
    <xf numFmtId="172" fontId="3" fillId="0" borderId="12" xfId="0" applyNumberFormat="1" applyFont="1" applyFill="1" applyBorder="1" applyAlignment="1" applyProtection="1">
      <alignment vertical="center"/>
    </xf>
    <xf numFmtId="172" fontId="3" fillId="0" borderId="12" xfId="0" applyNumberFormat="1" applyFont="1" applyFill="1" applyBorder="1" applyAlignment="1" applyProtection="1">
      <alignment vertical="center" shrinkToFit="1"/>
    </xf>
    <xf numFmtId="0" fontId="4" fillId="3" borderId="9" xfId="2" applyFont="1" applyFill="1" applyBorder="1" applyAlignment="1">
      <alignment horizontal="center" vertical="center" wrapText="1"/>
    </xf>
    <xf numFmtId="0" fontId="3" fillId="0" borderId="0" xfId="0" applyFont="1" applyAlignment="1" applyProtection="1">
      <alignment vertical="center"/>
    </xf>
    <xf numFmtId="0" fontId="1" fillId="0" borderId="0" xfId="0" applyFont="1" applyBorder="1" applyAlignment="1" applyProtection="1">
      <alignment horizontal="center" vertical="center"/>
    </xf>
    <xf numFmtId="0" fontId="8" fillId="0" borderId="10" xfId="0" applyFont="1" applyFill="1" applyBorder="1" applyAlignment="1" applyProtection="1">
      <alignment vertical="center"/>
    </xf>
    <xf numFmtId="0" fontId="9" fillId="0" borderId="11" xfId="0" applyFont="1" applyFill="1" applyBorder="1" applyAlignment="1" applyProtection="1">
      <alignment vertical="center"/>
    </xf>
    <xf numFmtId="0" fontId="8" fillId="0" borderId="6" xfId="0" applyFont="1" applyFill="1" applyBorder="1" applyAlignment="1" applyProtection="1">
      <alignment vertical="center"/>
    </xf>
    <xf numFmtId="0" fontId="1" fillId="0" borderId="0" xfId="0" applyFont="1" applyBorder="1" applyAlignment="1" applyProtection="1">
      <alignment horizontal="left" vertical="top" wrapText="1"/>
    </xf>
    <xf numFmtId="176" fontId="3" fillId="0" borderId="0" xfId="0" applyNumberFormat="1" applyFont="1" applyFill="1" applyBorder="1" applyAlignment="1" applyProtection="1">
      <alignment horizontal="center" vertical="center" wrapText="1"/>
    </xf>
    <xf numFmtId="0" fontId="8" fillId="0" borderId="0" xfId="0" applyFont="1" applyFill="1" applyBorder="1" applyAlignment="1" applyProtection="1">
      <alignment horizontal="left" vertical="center" wrapText="1"/>
    </xf>
    <xf numFmtId="0" fontId="8" fillId="0" borderId="9" xfId="0" applyFont="1" applyFill="1" applyBorder="1" applyAlignment="1" applyProtection="1">
      <alignment horizontal="center" vertical="center" wrapText="1"/>
    </xf>
    <xf numFmtId="172" fontId="24" fillId="0" borderId="0" xfId="0" applyNumberFormat="1" applyFont="1" applyAlignment="1" applyProtection="1">
      <alignment vertical="center"/>
    </xf>
    <xf numFmtId="172" fontId="3" fillId="0" borderId="10" xfId="0" applyNumberFormat="1" applyFont="1" applyFill="1" applyBorder="1" applyAlignment="1" applyProtection="1">
      <alignment vertical="center"/>
    </xf>
    <xf numFmtId="172" fontId="3" fillId="0" borderId="11" xfId="0" applyNumberFormat="1" applyFont="1" applyFill="1" applyBorder="1" applyAlignment="1" applyProtection="1">
      <alignment vertical="center" shrinkToFit="1"/>
    </xf>
    <xf numFmtId="0" fontId="3" fillId="0" borderId="12" xfId="0" applyFont="1" applyBorder="1" applyAlignment="1" applyProtection="1">
      <alignment horizontal="left" vertical="center" indent="1"/>
    </xf>
    <xf numFmtId="0" fontId="8" fillId="0" borderId="12" xfId="0" applyFont="1" applyFill="1" applyBorder="1" applyAlignment="1" applyProtection="1">
      <alignment horizontal="left" vertical="center" wrapText="1"/>
    </xf>
    <xf numFmtId="0" fontId="1" fillId="0" borderId="10" xfId="0" applyFont="1" applyBorder="1" applyAlignment="1" applyProtection="1">
      <alignment vertical="center"/>
    </xf>
    <xf numFmtId="172" fontId="3" fillId="0" borderId="9" xfId="0" applyNumberFormat="1" applyFont="1" applyBorder="1" applyAlignment="1" applyProtection="1">
      <alignment vertical="center" shrinkToFit="1"/>
    </xf>
    <xf numFmtId="0" fontId="3" fillId="0" borderId="10" xfId="0" applyFont="1" applyBorder="1" applyAlignment="1" applyProtection="1">
      <alignment vertical="center" shrinkToFit="1"/>
    </xf>
    <xf numFmtId="172" fontId="3" fillId="0" borderId="0" xfId="0" applyNumberFormat="1" applyFont="1" applyBorder="1" applyAlignment="1" applyProtection="1">
      <alignment vertical="center"/>
    </xf>
    <xf numFmtId="172" fontId="3" fillId="0" borderId="0" xfId="0" applyNumberFormat="1" applyFont="1" applyBorder="1" applyAlignment="1" applyProtection="1">
      <alignment shrinkToFit="1"/>
    </xf>
    <xf numFmtId="0" fontId="1" fillId="0" borderId="9" xfId="0" applyFont="1" applyBorder="1" applyAlignment="1" applyProtection="1">
      <alignment horizontal="center" wrapText="1"/>
    </xf>
    <xf numFmtId="172" fontId="1" fillId="0" borderId="9" xfId="0" applyNumberFormat="1" applyFont="1" applyBorder="1" applyAlignment="1" applyProtection="1">
      <alignment vertical="center" shrinkToFit="1"/>
    </xf>
    <xf numFmtId="0" fontId="24" fillId="0" borderId="0" xfId="0" applyFont="1" applyAlignment="1" applyProtection="1">
      <alignment vertical="center"/>
    </xf>
    <xf numFmtId="172" fontId="3" fillId="0" borderId="0" xfId="0" applyNumberFormat="1" applyFont="1" applyAlignment="1" applyProtection="1">
      <alignment vertical="center"/>
    </xf>
    <xf numFmtId="0" fontId="3" fillId="0" borderId="9" xfId="0" applyFont="1" applyBorder="1" applyAlignment="1" applyProtection="1">
      <alignment horizontal="center" vertical="center" wrapText="1"/>
    </xf>
    <xf numFmtId="0" fontId="13" fillId="0" borderId="9" xfId="0" applyFont="1" applyFill="1" applyBorder="1" applyAlignment="1" applyProtection="1">
      <alignment vertical="center" wrapText="1"/>
    </xf>
    <xf numFmtId="175" fontId="3" fillId="0" borderId="9" xfId="0" applyNumberFormat="1" applyFont="1" applyBorder="1" applyAlignment="1" applyProtection="1">
      <alignment horizontal="center" vertical="center"/>
    </xf>
    <xf numFmtId="172" fontId="3" fillId="0" borderId="10" xfId="0" applyNumberFormat="1" applyFont="1" applyFill="1" applyBorder="1" applyAlignment="1" applyProtection="1">
      <alignment vertical="center" shrinkToFit="1"/>
    </xf>
    <xf numFmtId="3" fontId="3" fillId="0" borderId="10" xfId="0" applyNumberFormat="1" applyFont="1" applyFill="1" applyBorder="1" applyAlignment="1" applyProtection="1">
      <alignment vertical="center" shrinkToFit="1"/>
    </xf>
    <xf numFmtId="3" fontId="3" fillId="0" borderId="11" xfId="0" applyNumberFormat="1" applyFont="1" applyFill="1" applyBorder="1" applyAlignment="1" applyProtection="1">
      <alignment vertical="center" shrinkToFit="1"/>
    </xf>
    <xf numFmtId="172" fontId="2" fillId="0" borderId="10" xfId="0" applyNumberFormat="1" applyFont="1" applyFill="1" applyBorder="1" applyAlignment="1" applyProtection="1">
      <alignment vertical="center" shrinkToFit="1"/>
    </xf>
    <xf numFmtId="172" fontId="2" fillId="0" borderId="9" xfId="0" applyNumberFormat="1" applyFont="1" applyFill="1" applyBorder="1" applyAlignment="1" applyProtection="1">
      <alignment vertical="center"/>
    </xf>
    <xf numFmtId="172" fontId="2" fillId="0" borderId="9" xfId="0" applyNumberFormat="1" applyFont="1" applyFill="1" applyBorder="1" applyAlignment="1" applyProtection="1">
      <alignment vertical="center" shrinkToFit="1"/>
    </xf>
    <xf numFmtId="172" fontId="2" fillId="0" borderId="0" xfId="0" applyNumberFormat="1" applyFont="1" applyFill="1" applyBorder="1" applyAlignment="1" applyProtection="1">
      <alignment vertical="center" shrinkToFit="1"/>
    </xf>
    <xf numFmtId="172" fontId="30" fillId="0" borderId="0" xfId="0" applyNumberFormat="1" applyFont="1" applyAlignment="1" applyProtection="1">
      <alignment vertical="center"/>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left" vertical="center" wrapText="1" indent="1"/>
    </xf>
    <xf numFmtId="0" fontId="6"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wrapText="1"/>
    </xf>
    <xf numFmtId="0" fontId="21" fillId="0" borderId="10" xfId="0" applyFont="1" applyFill="1" applyBorder="1" applyAlignment="1" applyProtection="1">
      <alignment horizontal="left" vertical="center" indent="1"/>
    </xf>
    <xf numFmtId="0" fontId="8" fillId="0" borderId="9" xfId="0" applyFont="1" applyFill="1" applyBorder="1" applyAlignment="1" applyProtection="1">
      <alignment vertical="center" wrapText="1"/>
    </xf>
    <xf numFmtId="0" fontId="11" fillId="0" borderId="9" xfId="0" applyFont="1" applyFill="1" applyBorder="1" applyAlignment="1" applyProtection="1">
      <alignment horizontal="left" vertical="center" wrapText="1" indent="1"/>
    </xf>
    <xf numFmtId="172" fontId="2" fillId="0" borderId="12" xfId="0" applyNumberFormat="1" applyFont="1" applyFill="1" applyBorder="1" applyAlignment="1" applyProtection="1">
      <alignment vertical="center" shrinkToFit="1"/>
    </xf>
    <xf numFmtId="172" fontId="2" fillId="0" borderId="12" xfId="0" applyNumberFormat="1" applyFont="1" applyFill="1" applyBorder="1" applyAlignment="1" applyProtection="1">
      <alignment vertical="center"/>
    </xf>
    <xf numFmtId="172" fontId="24" fillId="0" borderId="0" xfId="0" applyNumberFormat="1" applyFont="1" applyFill="1" applyBorder="1" applyAlignment="1" applyProtection="1">
      <alignment vertical="center"/>
    </xf>
    <xf numFmtId="0" fontId="1" fillId="0" borderId="0" xfId="0" applyFont="1" applyFill="1" applyBorder="1" applyAlignment="1" applyProtection="1">
      <alignment vertical="center"/>
    </xf>
    <xf numFmtId="0" fontId="3" fillId="0" borderId="0" xfId="0" applyFont="1" applyBorder="1" applyAlignment="1" applyProtection="1">
      <alignment horizontal="left" vertical="center" indent="1"/>
    </xf>
    <xf numFmtId="0" fontId="1" fillId="0" borderId="0" xfId="0" applyFont="1" applyBorder="1" applyAlignment="1" applyProtection="1">
      <alignment vertical="center"/>
    </xf>
    <xf numFmtId="0" fontId="3" fillId="0" borderId="0" xfId="0" applyFont="1" applyBorder="1" applyAlignment="1" applyProtection="1">
      <alignment vertical="center" shrinkToFit="1"/>
    </xf>
    <xf numFmtId="172" fontId="3" fillId="0" borderId="0" xfId="0" applyNumberFormat="1" applyFont="1" applyAlignment="1" applyProtection="1">
      <alignment horizontal="center" vertical="center" wrapText="1"/>
    </xf>
    <xf numFmtId="0" fontId="21" fillId="0" borderId="10" xfId="0" applyFont="1" applyFill="1" applyBorder="1" applyAlignment="1" applyProtection="1">
      <alignment horizontal="left" vertical="center" wrapText="1" indent="1"/>
    </xf>
    <xf numFmtId="0" fontId="8" fillId="0" borderId="12" xfId="0" applyFont="1" applyFill="1" applyBorder="1" applyAlignment="1" applyProtection="1">
      <alignment horizontal="left" vertical="center" wrapText="1" indent="1"/>
    </xf>
    <xf numFmtId="0" fontId="1" fillId="0" borderId="9" xfId="0" applyFont="1" applyBorder="1" applyAlignment="1" applyProtection="1">
      <alignment horizontal="center" vertical="center"/>
    </xf>
    <xf numFmtId="0" fontId="8" fillId="0" borderId="13" xfId="0" applyFont="1" applyFill="1" applyBorder="1" applyAlignment="1" applyProtection="1">
      <alignment horizontal="left" vertical="center" wrapText="1" indent="1"/>
    </xf>
    <xf numFmtId="0" fontId="8" fillId="0" borderId="14" xfId="0" applyFont="1" applyFill="1" applyBorder="1" applyAlignment="1" applyProtection="1">
      <alignment horizontal="left" vertical="center" wrapText="1" indent="1"/>
    </xf>
    <xf numFmtId="0" fontId="8" fillId="0" borderId="9" xfId="0" applyFont="1" applyFill="1" applyBorder="1" applyAlignment="1" applyProtection="1">
      <alignment horizontal="left" vertical="center" wrapText="1" indent="1"/>
    </xf>
    <xf numFmtId="0" fontId="3" fillId="0" borderId="10" xfId="0" applyFont="1" applyBorder="1" applyAlignment="1" applyProtection="1">
      <alignment horizontal="left" indent="2"/>
    </xf>
    <xf numFmtId="0" fontId="3" fillId="0" borderId="12" xfId="0" applyFont="1" applyBorder="1" applyAlignment="1" applyProtection="1">
      <alignment horizontal="left" indent="2"/>
    </xf>
    <xf numFmtId="0" fontId="3" fillId="0" borderId="11" xfId="0" applyFont="1" applyBorder="1" applyAlignment="1" applyProtection="1">
      <alignment horizontal="left" indent="2"/>
    </xf>
    <xf numFmtId="0" fontId="8" fillId="0" borderId="13" xfId="0" applyFont="1" applyFill="1" applyBorder="1" applyAlignment="1" applyProtection="1">
      <alignment horizontal="left" vertical="center" wrapText="1" indent="1"/>
    </xf>
    <xf numFmtId="0" fontId="8" fillId="0" borderId="15" xfId="0" applyFont="1" applyFill="1" applyBorder="1" applyAlignment="1" applyProtection="1">
      <alignment horizontal="left" vertical="center" wrapText="1" indent="1"/>
    </xf>
    <xf numFmtId="0" fontId="8" fillId="0" borderId="14" xfId="0" applyFont="1" applyFill="1" applyBorder="1" applyAlignment="1" applyProtection="1">
      <alignment horizontal="left" vertical="center" wrapText="1" indent="1"/>
    </xf>
    <xf numFmtId="0" fontId="8" fillId="0" borderId="9" xfId="0" applyFont="1" applyFill="1" applyBorder="1" applyAlignment="1" applyProtection="1">
      <alignment horizontal="left" vertical="center" wrapText="1" indent="1"/>
    </xf>
    <xf numFmtId="0" fontId="1" fillId="0" borderId="13" xfId="0" applyFont="1" applyFill="1" applyBorder="1" applyAlignment="1" applyProtection="1">
      <alignment horizontal="left" vertical="center" wrapText="1" indent="1"/>
    </xf>
    <xf numFmtId="0" fontId="1" fillId="0" borderId="15" xfId="0" applyFont="1" applyFill="1" applyBorder="1" applyAlignment="1" applyProtection="1">
      <alignment horizontal="left" vertical="center" wrapText="1" indent="1"/>
    </xf>
    <xf numFmtId="0" fontId="1" fillId="0" borderId="14" xfId="0" applyFont="1" applyFill="1" applyBorder="1" applyAlignment="1" applyProtection="1">
      <alignment horizontal="left" vertical="center" wrapText="1" indent="1"/>
    </xf>
    <xf numFmtId="176" fontId="3" fillId="0" borderId="10" xfId="0" applyNumberFormat="1" applyFont="1" applyFill="1" applyBorder="1" applyAlignment="1" applyProtection="1">
      <alignment horizontal="center" vertical="center"/>
    </xf>
    <xf numFmtId="176" fontId="3" fillId="0" borderId="12" xfId="0" applyNumberFormat="1" applyFont="1" applyFill="1" applyBorder="1" applyAlignment="1" applyProtection="1">
      <alignment horizontal="center" vertical="center"/>
    </xf>
    <xf numFmtId="176" fontId="3" fillId="0" borderId="11" xfId="0" applyNumberFormat="1" applyFont="1" applyFill="1" applyBorder="1" applyAlignment="1" applyProtection="1">
      <alignment horizontal="center" vertical="center"/>
    </xf>
    <xf numFmtId="176" fontId="3" fillId="0" borderId="9" xfId="0" applyNumberFormat="1" applyFont="1" applyFill="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11" xfId="0" applyFont="1" applyBorder="1" applyAlignment="1" applyProtection="1">
      <alignment horizontal="center" vertical="center" wrapText="1"/>
    </xf>
    <xf numFmtId="178" fontId="3" fillId="0" borderId="10" xfId="0" applyNumberFormat="1" applyFont="1" applyFill="1" applyBorder="1" applyAlignment="1" applyProtection="1">
      <alignment horizontal="center" vertical="center"/>
    </xf>
    <xf numFmtId="178" fontId="3" fillId="0" borderId="12" xfId="0" applyNumberFormat="1" applyFont="1" applyFill="1" applyBorder="1" applyAlignment="1" applyProtection="1">
      <alignment horizontal="center" vertical="center"/>
    </xf>
    <xf numFmtId="178" fontId="3" fillId="0" borderId="11" xfId="0" applyNumberFormat="1" applyFont="1" applyFill="1" applyBorder="1" applyAlignment="1" applyProtection="1">
      <alignment horizontal="center" vertical="center"/>
    </xf>
    <xf numFmtId="0" fontId="1" fillId="0" borderId="9" xfId="0" applyFont="1" applyBorder="1" applyAlignment="1" applyProtection="1">
      <alignment horizontal="center" vertical="center" wrapText="1"/>
    </xf>
    <xf numFmtId="0" fontId="1" fillId="0" borderId="9" xfId="0" applyFont="1" applyBorder="1" applyAlignment="1" applyProtection="1">
      <alignment horizontal="center" vertical="center"/>
    </xf>
    <xf numFmtId="0" fontId="19" fillId="4" borderId="10" xfId="0" applyFont="1" applyFill="1" applyBorder="1" applyAlignment="1" applyProtection="1">
      <alignment horizontal="center" vertical="center" wrapText="1"/>
    </xf>
    <xf numFmtId="0" fontId="19" fillId="4" borderId="12" xfId="0" applyFont="1" applyFill="1" applyBorder="1" applyAlignment="1" applyProtection="1">
      <alignment horizontal="center" vertical="center" wrapText="1"/>
    </xf>
    <xf numFmtId="0" fontId="19" fillId="4" borderId="11" xfId="0" applyFont="1" applyFill="1" applyBorder="1" applyAlignment="1" applyProtection="1">
      <alignment horizontal="center" vertical="center" wrapText="1"/>
    </xf>
    <xf numFmtId="0" fontId="19" fillId="4" borderId="9" xfId="0" applyFont="1" applyFill="1" applyBorder="1" applyAlignment="1" applyProtection="1">
      <alignment horizontal="center" vertical="center"/>
    </xf>
    <xf numFmtId="0" fontId="1" fillId="0" borderId="9" xfId="0" applyFont="1" applyBorder="1" applyAlignment="1" applyProtection="1">
      <alignment horizontal="left" vertical="top" wrapText="1"/>
    </xf>
    <xf numFmtId="0" fontId="8" fillId="0" borderId="9" xfId="0" applyFont="1" applyBorder="1" applyAlignment="1" applyProtection="1">
      <alignment horizontal="left" vertical="top" wrapText="1"/>
    </xf>
    <xf numFmtId="0" fontId="8" fillId="0" borderId="9" xfId="0" applyFont="1" applyBorder="1" applyAlignment="1" applyProtection="1">
      <alignment horizontal="left" vertical="center" wrapText="1"/>
    </xf>
    <xf numFmtId="0" fontId="21" fillId="0" borderId="9" xfId="0" applyFont="1" applyFill="1" applyBorder="1" applyAlignment="1" applyProtection="1">
      <alignment horizontal="left" vertical="center"/>
    </xf>
    <xf numFmtId="0" fontId="8" fillId="4" borderId="10" xfId="0" applyFont="1" applyFill="1" applyBorder="1" applyAlignment="1" applyProtection="1">
      <alignment horizontal="center" vertical="center" wrapText="1"/>
    </xf>
    <xf numFmtId="0" fontId="8" fillId="4" borderId="12" xfId="0" applyFont="1" applyFill="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176" fontId="3" fillId="0" borderId="9" xfId="0" applyNumberFormat="1" applyFont="1" applyFill="1" applyBorder="1" applyAlignment="1" applyProtection="1">
      <alignment horizontal="center" vertical="center"/>
    </xf>
    <xf numFmtId="178" fontId="3" fillId="0" borderId="9" xfId="0" applyNumberFormat="1" applyFont="1" applyFill="1" applyBorder="1" applyAlignment="1" applyProtection="1">
      <alignment horizontal="center" vertical="center"/>
    </xf>
    <xf numFmtId="0" fontId="21" fillId="0" borderId="10" xfId="0" applyFont="1" applyFill="1" applyBorder="1" applyAlignment="1" applyProtection="1">
      <alignment horizontal="left" vertical="center" wrapText="1" indent="1"/>
    </xf>
    <xf numFmtId="0" fontId="21" fillId="0" borderId="12" xfId="0" applyFont="1" applyFill="1" applyBorder="1" applyAlignment="1" applyProtection="1">
      <alignment horizontal="left" vertical="center" wrapText="1" indent="1"/>
    </xf>
    <xf numFmtId="0" fontId="21" fillId="0" borderId="11" xfId="0" applyFont="1" applyFill="1" applyBorder="1" applyAlignment="1" applyProtection="1">
      <alignment horizontal="left" vertical="center" wrapText="1" indent="1"/>
    </xf>
    <xf numFmtId="0" fontId="8" fillId="0" borderId="12" xfId="0" applyFont="1" applyFill="1" applyBorder="1" applyAlignment="1" applyProtection="1">
      <alignment horizontal="left" vertical="center" wrapText="1" indent="1"/>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0" fillId="4" borderId="9" xfId="0" applyNumberFormat="1" applyFont="1" applyFill="1" applyBorder="1" applyAlignment="1">
      <alignment horizontal="center" vertical="center" wrapText="1"/>
    </xf>
    <xf numFmtId="0" fontId="10"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0" fillId="0" borderId="1" xfId="0" applyNumberFormat="1" applyFont="1" applyBorder="1" applyAlignment="1">
      <alignment horizontal="center" vertical="center" wrapText="1"/>
    </xf>
    <xf numFmtId="0" fontId="10" fillId="0" borderId="2" xfId="0" applyNumberFormat="1" applyFont="1" applyBorder="1" applyAlignment="1">
      <alignment horizontal="center" vertical="center" wrapText="1"/>
    </xf>
    <xf numFmtId="0" fontId="10" fillId="0" borderId="3" xfId="0" applyNumberFormat="1" applyFont="1" applyBorder="1" applyAlignment="1">
      <alignment horizontal="center" vertical="center" wrapText="1"/>
    </xf>
    <xf numFmtId="0" fontId="10" fillId="0" borderId="4" xfId="0" applyNumberFormat="1" applyFont="1" applyBorder="1" applyAlignment="1">
      <alignment horizontal="center" vertical="center" wrapText="1"/>
    </xf>
    <xf numFmtId="0" fontId="10" fillId="0" borderId="0" xfId="0" applyNumberFormat="1" applyFont="1" applyBorder="1" applyAlignment="1">
      <alignment horizontal="center" vertical="center" wrapText="1"/>
    </xf>
    <xf numFmtId="0" fontId="10" fillId="0" borderId="5" xfId="0" applyNumberFormat="1" applyFont="1" applyBorder="1" applyAlignment="1">
      <alignment horizontal="center" vertical="center" wrapText="1"/>
    </xf>
    <xf numFmtId="0" fontId="10" fillId="0" borderId="6" xfId="0" applyNumberFormat="1" applyFont="1" applyBorder="1" applyAlignment="1">
      <alignment horizontal="center" vertical="center" wrapText="1"/>
    </xf>
    <xf numFmtId="0" fontId="10" fillId="0" borderId="7" xfId="0" applyNumberFormat="1" applyFont="1" applyBorder="1" applyAlignment="1">
      <alignment horizontal="center" vertical="center" wrapText="1"/>
    </xf>
    <xf numFmtId="0" fontId="10"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0" fillId="0" borderId="10" xfId="0" applyNumberFormat="1" applyFont="1" applyBorder="1" applyAlignment="1">
      <alignment horizontal="center" vertical="center"/>
    </xf>
    <xf numFmtId="0" fontId="10" fillId="0" borderId="12" xfId="0" applyNumberFormat="1" applyFont="1" applyBorder="1" applyAlignment="1">
      <alignment horizontal="center" vertical="center"/>
    </xf>
    <xf numFmtId="0" fontId="10" fillId="0" borderId="11" xfId="0" applyNumberFormat="1" applyFont="1" applyBorder="1" applyAlignment="1">
      <alignment horizontal="center" vertical="center"/>
    </xf>
    <xf numFmtId="0" fontId="10" fillId="0" borderId="10" xfId="0" applyNumberFormat="1" applyFont="1" applyBorder="1" applyAlignment="1">
      <alignment horizontal="center" vertical="center" wrapText="1"/>
    </xf>
    <xf numFmtId="0" fontId="10" fillId="0" borderId="12" xfId="0" applyNumberFormat="1" applyFont="1" applyBorder="1" applyAlignment="1">
      <alignment horizontal="center" vertical="center" wrapText="1"/>
    </xf>
    <xf numFmtId="0" fontId="10"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0" fillId="4" borderId="10" xfId="0" applyNumberFormat="1" applyFont="1" applyFill="1" applyBorder="1" applyAlignment="1">
      <alignment horizontal="center" vertical="center" wrapText="1"/>
    </xf>
    <xf numFmtId="0" fontId="10" fillId="4" borderId="12" xfId="0" applyNumberFormat="1"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10" fillId="4" borderId="1" xfId="0" applyNumberFormat="1" applyFont="1" applyFill="1" applyBorder="1" applyAlignment="1">
      <alignment horizontal="center" vertical="center" wrapText="1"/>
    </xf>
    <xf numFmtId="0" fontId="10" fillId="4" borderId="2" xfId="0" applyNumberFormat="1" applyFont="1" applyFill="1" applyBorder="1" applyAlignment="1">
      <alignment horizontal="center" vertical="center" wrapText="1"/>
    </xf>
    <xf numFmtId="0" fontId="10" fillId="4" borderId="3" xfId="0" applyNumberFormat="1" applyFont="1" applyFill="1" applyBorder="1" applyAlignment="1">
      <alignment horizontal="center" vertical="center" wrapText="1"/>
    </xf>
    <xf numFmtId="0" fontId="10" fillId="4" borderId="6" xfId="0" applyNumberFormat="1" applyFont="1" applyFill="1" applyBorder="1" applyAlignment="1">
      <alignment horizontal="center" vertical="center" wrapText="1"/>
    </xf>
    <xf numFmtId="0" fontId="10" fillId="4" borderId="7" xfId="0" applyNumberFormat="1" applyFont="1" applyFill="1" applyBorder="1" applyAlignment="1">
      <alignment horizontal="center" vertical="center" wrapText="1"/>
    </xf>
    <xf numFmtId="0" fontId="10"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0" fillId="3" borderId="9" xfId="0" applyNumberFormat="1" applyFont="1" applyFill="1" applyBorder="1" applyAlignment="1">
      <alignment horizontal="center" vertical="center" wrapText="1"/>
    </xf>
    <xf numFmtId="0" fontId="10"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left" vertical="center" wrapText="1"/>
      <protection locked="0"/>
    </xf>
    <xf numFmtId="0" fontId="14" fillId="0" borderId="0" xfId="1" applyFont="1" applyFill="1" applyBorder="1" applyAlignment="1" applyProtection="1">
      <alignment horizontal="left" vertical="center" wrapText="1"/>
      <protection locked="0"/>
    </xf>
    <xf numFmtId="0" fontId="14"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9" fillId="0" borderId="13" xfId="0" applyFont="1" applyFill="1" applyBorder="1" applyAlignment="1" applyProtection="1">
      <alignment horizontal="left" vertical="center" wrapText="1" indent="1"/>
    </xf>
    <xf numFmtId="0" fontId="9" fillId="0" borderId="15" xfId="0" applyFont="1" applyFill="1" applyBorder="1" applyAlignment="1" applyProtection="1">
      <alignment horizontal="left" vertical="center" wrapText="1" indent="1"/>
    </xf>
    <xf numFmtId="0" fontId="9" fillId="0" borderId="14" xfId="0" applyFont="1" applyFill="1" applyBorder="1" applyAlignment="1" applyProtection="1">
      <alignment horizontal="left" vertical="center" wrapText="1" indent="1"/>
    </xf>
    <xf numFmtId="0" fontId="8" fillId="5" borderId="10" xfId="0" applyFont="1" applyFill="1" applyBorder="1" applyAlignment="1" applyProtection="1">
      <alignment vertical="center"/>
      <protection locked="0"/>
    </xf>
    <xf numFmtId="0" fontId="8" fillId="5" borderId="12" xfId="0" applyFont="1" applyFill="1" applyBorder="1" applyAlignment="1" applyProtection="1">
      <alignment vertical="center"/>
      <protection locked="0"/>
    </xf>
    <xf numFmtId="0" fontId="3" fillId="5" borderId="12" xfId="0" applyFont="1" applyFill="1" applyBorder="1" applyAlignment="1" applyProtection="1">
      <alignment horizontal="center" vertical="center" wrapText="1"/>
      <protection locked="0"/>
    </xf>
    <xf numFmtId="0" fontId="1" fillId="5" borderId="2" xfId="0" applyFont="1" applyFill="1" applyBorder="1" applyAlignment="1" applyProtection="1">
      <alignment vertical="center"/>
      <protection locked="0"/>
    </xf>
    <xf numFmtId="0" fontId="1" fillId="5" borderId="3" xfId="0" applyFont="1" applyFill="1" applyBorder="1" applyAlignment="1" applyProtection="1">
      <alignment vertical="center"/>
      <protection locked="0"/>
    </xf>
    <xf numFmtId="0" fontId="8" fillId="5" borderId="7" xfId="0" applyFont="1" applyFill="1" applyBorder="1" applyAlignment="1" applyProtection="1">
      <alignment vertical="center"/>
      <protection locked="0"/>
    </xf>
    <xf numFmtId="0" fontId="3" fillId="5" borderId="8"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left" vertical="center"/>
      <protection locked="0"/>
    </xf>
    <xf numFmtId="0" fontId="1" fillId="5" borderId="11" xfId="0" applyFont="1" applyFill="1" applyBorder="1" applyAlignment="1" applyProtection="1">
      <alignment vertical="center"/>
      <protection locked="0"/>
    </xf>
    <xf numFmtId="0" fontId="8" fillId="5" borderId="11" xfId="0" applyFont="1" applyFill="1" applyBorder="1" applyAlignment="1" applyProtection="1">
      <alignment vertical="center"/>
      <protection locked="0"/>
    </xf>
    <xf numFmtId="174" fontId="8" fillId="5" borderId="12" xfId="0" applyNumberFormat="1" applyFont="1" applyFill="1" applyBorder="1" applyAlignment="1" applyProtection="1">
      <alignment vertical="center"/>
      <protection locked="0"/>
    </xf>
    <xf numFmtId="174" fontId="8" fillId="5" borderId="11" xfId="0" applyNumberFormat="1" applyFont="1" applyFill="1" applyBorder="1" applyAlignment="1" applyProtection="1">
      <alignment vertical="center"/>
      <protection locked="0"/>
    </xf>
    <xf numFmtId="0" fontId="8" fillId="5" borderId="11" xfId="0" applyFont="1" applyFill="1" applyBorder="1" applyAlignment="1" applyProtection="1">
      <alignment horizontal="left" vertical="center"/>
      <protection locked="0"/>
    </xf>
    <xf numFmtId="177" fontId="8" fillId="5" borderId="10" xfId="0" applyNumberFormat="1" applyFont="1" applyFill="1" applyBorder="1" applyAlignment="1" applyProtection="1">
      <alignment horizontal="left" vertical="center"/>
      <protection locked="0"/>
    </xf>
    <xf numFmtId="177" fontId="8" fillId="5" borderId="11" xfId="0" applyNumberFormat="1" applyFont="1" applyFill="1" applyBorder="1" applyAlignment="1" applyProtection="1">
      <alignment horizontal="left" vertical="center"/>
      <protection locked="0"/>
    </xf>
    <xf numFmtId="172" fontId="3" fillId="5" borderId="9" xfId="0" applyNumberFormat="1" applyFont="1" applyFill="1" applyBorder="1" applyAlignment="1" applyProtection="1">
      <alignment vertical="center"/>
      <protection locked="0"/>
    </xf>
    <xf numFmtId="172" fontId="2" fillId="5" borderId="9" xfId="0" applyNumberFormat="1" applyFont="1" applyFill="1" applyBorder="1" applyAlignment="1" applyProtection="1">
      <alignment vertical="center"/>
      <protection locked="0"/>
    </xf>
    <xf numFmtId="172" fontId="3" fillId="5" borderId="9" xfId="0" applyNumberFormat="1" applyFont="1" applyFill="1" applyBorder="1" applyAlignment="1" applyProtection="1">
      <alignment vertical="center" shrinkToFit="1"/>
      <protection locked="0"/>
    </xf>
    <xf numFmtId="172" fontId="2" fillId="5" borderId="9" xfId="0" applyNumberFormat="1" applyFont="1" applyFill="1" applyBorder="1" applyAlignment="1" applyProtection="1">
      <alignment vertical="center" shrinkToFit="1"/>
      <protection locked="0"/>
    </xf>
    <xf numFmtId="0" fontId="9" fillId="0" borderId="0" xfId="0" applyFont="1" applyAlignment="1" applyProtection="1">
      <alignment vertical="center"/>
    </xf>
    <xf numFmtId="0" fontId="7" fillId="2" borderId="1" xfId="8" applyFont="1" applyFill="1" applyBorder="1" applyAlignment="1" applyProtection="1">
      <alignment horizontal="center" vertical="center" wrapText="1"/>
    </xf>
    <xf numFmtId="0" fontId="7" fillId="2" borderId="2" xfId="8" applyFont="1" applyFill="1" applyBorder="1" applyAlignment="1" applyProtection="1">
      <alignment horizontal="center" vertical="center" wrapText="1"/>
    </xf>
    <xf numFmtId="0" fontId="7" fillId="2" borderId="3" xfId="8" applyFont="1" applyFill="1" applyBorder="1" applyAlignment="1" applyProtection="1">
      <alignment horizontal="center" vertical="center" wrapText="1"/>
    </xf>
    <xf numFmtId="0" fontId="7" fillId="2" borderId="4" xfId="8" applyFont="1" applyFill="1" applyBorder="1" applyAlignment="1" applyProtection="1">
      <alignment horizontal="center" vertical="center" wrapText="1"/>
    </xf>
    <xf numFmtId="0" fontId="7" fillId="2" borderId="0" xfId="8" applyFont="1" applyFill="1" applyBorder="1" applyAlignment="1" applyProtection="1">
      <alignment horizontal="center" vertical="center" wrapText="1"/>
    </xf>
    <xf numFmtId="0" fontId="7" fillId="2" borderId="5" xfId="8" applyFont="1" applyFill="1" applyBorder="1" applyAlignment="1" applyProtection="1">
      <alignment horizontal="center" vertical="center" wrapText="1"/>
    </xf>
    <xf numFmtId="0" fontId="7" fillId="2" borderId="6" xfId="8" applyFont="1" applyFill="1" applyBorder="1" applyAlignment="1" applyProtection="1">
      <alignment horizontal="center" vertical="center" wrapText="1"/>
    </xf>
    <xf numFmtId="0" fontId="7" fillId="2" borderId="7" xfId="8" applyFont="1" applyFill="1" applyBorder="1" applyAlignment="1" applyProtection="1">
      <alignment horizontal="center" vertical="center" wrapText="1"/>
    </xf>
    <xf numFmtId="0" fontId="7" fillId="2" borderId="8" xfId="8" applyFont="1" applyFill="1" applyBorder="1" applyAlignment="1" applyProtection="1">
      <alignment horizontal="center" vertical="center" wrapText="1"/>
    </xf>
    <xf numFmtId="0" fontId="15" fillId="4" borderId="10" xfId="8" applyFont="1" applyFill="1" applyBorder="1" applyAlignment="1" applyProtection="1">
      <alignment horizontal="center" vertical="center" wrapText="1"/>
    </xf>
    <xf numFmtId="0" fontId="15" fillId="4" borderId="12" xfId="8" applyFont="1" applyFill="1" applyBorder="1" applyAlignment="1" applyProtection="1">
      <alignment horizontal="center" vertical="center" wrapText="1"/>
    </xf>
    <xf numFmtId="0" fontId="15" fillId="4" borderId="11" xfId="8" applyFont="1" applyFill="1" applyBorder="1" applyAlignment="1" applyProtection="1">
      <alignment horizontal="center" vertical="center" wrapText="1"/>
    </xf>
    <xf numFmtId="0" fontId="15" fillId="0" borderId="0" xfId="8" applyFont="1" applyFill="1" applyBorder="1" applyAlignment="1" applyProtection="1">
      <alignment horizontal="center" vertical="center" wrapText="1"/>
    </xf>
    <xf numFmtId="0" fontId="9" fillId="0" borderId="0" xfId="0" applyFont="1" applyFill="1" applyAlignment="1" applyProtection="1">
      <alignment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8" fillId="0" borderId="9" xfId="0" applyFont="1" applyFill="1" applyBorder="1" applyAlignment="1" applyProtection="1">
      <alignment horizontal="left" vertical="center"/>
    </xf>
    <xf numFmtId="0" fontId="8" fillId="0" borderId="10" xfId="0" applyFont="1" applyFill="1" applyBorder="1" applyAlignment="1" applyProtection="1">
      <alignment horizontal="left" vertical="center"/>
    </xf>
    <xf numFmtId="0" fontId="8" fillId="0" borderId="12" xfId="0" applyFont="1" applyFill="1" applyBorder="1" applyAlignment="1" applyProtection="1">
      <alignment horizontal="left" vertical="center"/>
    </xf>
    <xf numFmtId="0" fontId="13" fillId="0" borderId="9" xfId="0" applyFont="1" applyFill="1" applyBorder="1" applyAlignment="1" applyProtection="1">
      <alignment horizontal="left" vertical="center" wrapText="1"/>
    </xf>
    <xf numFmtId="169" fontId="11" fillId="0" borderId="11" xfId="0" applyNumberFormat="1" applyFont="1" applyFill="1" applyBorder="1" applyAlignment="1" applyProtection="1">
      <alignment horizontal="left" vertical="center" wrapText="1"/>
    </xf>
    <xf numFmtId="1" fontId="11" fillId="0" borderId="11" xfId="0" applyNumberFormat="1" applyFont="1" applyFill="1" applyBorder="1" applyAlignment="1" applyProtection="1">
      <alignment horizontal="left" vertical="center" wrapText="1"/>
    </xf>
    <xf numFmtId="0" fontId="6" fillId="0" borderId="0" xfId="8" applyFont="1" applyFill="1" applyBorder="1" applyAlignment="1" applyProtection="1">
      <alignment horizontal="left" vertical="center"/>
    </xf>
    <xf numFmtId="0" fontId="15" fillId="0" borderId="0" xfId="8" applyFont="1" applyFill="1" applyBorder="1" applyAlignment="1" applyProtection="1">
      <alignment horizontal="center" vertical="center"/>
    </xf>
    <xf numFmtId="0" fontId="6" fillId="0" borderId="0" xfId="8" applyFont="1" applyFill="1" applyBorder="1" applyAlignment="1" applyProtection="1">
      <alignment horizontal="left" vertical="center" wrapText="1"/>
    </xf>
    <xf numFmtId="0" fontId="6" fillId="0" borderId="0" xfId="8" applyFont="1" applyFill="1" applyBorder="1" applyAlignment="1" applyProtection="1">
      <alignment horizontal="left" vertical="center" wrapText="1"/>
    </xf>
    <xf numFmtId="0" fontId="15" fillId="2" borderId="9" xfId="8" applyNumberFormat="1" applyFont="1" applyFill="1" applyBorder="1" applyAlignment="1" applyProtection="1">
      <alignment horizontal="center" vertical="center" wrapText="1"/>
    </xf>
    <xf numFmtId="0" fontId="7" fillId="2" borderId="0" xfId="8" applyFont="1" applyFill="1" applyBorder="1" applyAlignment="1" applyProtection="1">
      <alignment horizontal="center" vertical="center"/>
    </xf>
    <xf numFmtId="0" fontId="7" fillId="2" borderId="0" xfId="8" applyFont="1" applyFill="1" applyBorder="1" applyAlignment="1" applyProtection="1">
      <alignment horizontal="left" vertical="center"/>
    </xf>
    <xf numFmtId="0" fontId="11" fillId="2" borderId="0" xfId="8" applyFont="1" applyFill="1" applyBorder="1" applyAlignment="1" applyProtection="1">
      <alignment horizontal="left" vertical="center"/>
    </xf>
    <xf numFmtId="170" fontId="7" fillId="2" borderId="0" xfId="8" applyNumberFormat="1" applyFont="1" applyFill="1" applyBorder="1" applyAlignment="1" applyProtection="1">
      <alignment horizontal="center" vertical="center"/>
    </xf>
    <xf numFmtId="0" fontId="7" fillId="2" borderId="0" xfId="8" applyFont="1" applyFill="1" applyBorder="1" applyAlignment="1" applyProtection="1">
      <alignment vertical="center"/>
    </xf>
    <xf numFmtId="171" fontId="7" fillId="2" borderId="0" xfId="8" applyNumberFormat="1" applyFont="1" applyFill="1" applyBorder="1" applyAlignment="1" applyProtection="1">
      <alignment vertical="center"/>
    </xf>
    <xf numFmtId="0" fontId="6" fillId="5" borderId="9" xfId="8" applyFont="1" applyFill="1" applyBorder="1" applyAlignment="1" applyProtection="1">
      <alignment horizontal="center" vertical="center" wrapText="1"/>
      <protection locked="0"/>
    </xf>
    <xf numFmtId="170" fontId="6" fillId="5" borderId="9" xfId="8" applyNumberFormat="1" applyFont="1" applyFill="1" applyBorder="1" applyAlignment="1" applyProtection="1">
      <alignment horizontal="center" vertical="center" wrapText="1"/>
      <protection locked="0"/>
    </xf>
    <xf numFmtId="171" fontId="6" fillId="5" borderId="9" xfId="8" applyNumberFormat="1" applyFont="1" applyFill="1" applyBorder="1" applyAlignment="1" applyProtection="1">
      <alignment horizontal="center" vertical="center" wrapText="1"/>
      <protection locked="0"/>
    </xf>
    <xf numFmtId="0" fontId="9" fillId="0" borderId="0" xfId="0" applyFont="1" applyAlignment="1" applyProtection="1">
      <alignment vertical="center"/>
      <protection locked="0"/>
    </xf>
  </cellXfs>
  <cellStyles count="19">
    <cellStyle name="Millares 2" xfId="4"/>
    <cellStyle name="Millares 3" xfId="14"/>
    <cellStyle name="Millares 5" xfId="5"/>
    <cellStyle name="Millares 8" xfId="13"/>
    <cellStyle name="Moneda 4" xfId="6"/>
    <cellStyle name="Moneda 5" xfId="7"/>
    <cellStyle name="Normal" xfId="0" builtinId="0"/>
    <cellStyle name="Normal 2" xfId="1"/>
    <cellStyle name="Normal 2 2" xfId="8"/>
    <cellStyle name="Normal 2 2 2" xfId="16"/>
    <cellStyle name="Normal 2 3" xfId="9"/>
    <cellStyle name="Normal 2 4" xfId="17"/>
    <cellStyle name="Normal 2 5" xfId="18"/>
    <cellStyle name="Normal 2 7 2" xfId="15"/>
    <cellStyle name="Normal 28" xfId="12"/>
    <cellStyle name="Normal 3" xfId="10"/>
    <cellStyle name="Normal 4" xfId="2"/>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1</xdr:row>
      <xdr:rowOff>67236</xdr:rowOff>
    </xdr:from>
    <xdr:to>
      <xdr:col>1</xdr:col>
      <xdr:colOff>922902</xdr:colOff>
      <xdr:row>1</xdr:row>
      <xdr:rowOff>705971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542924" y="162486"/>
          <a:ext cx="541903" cy="638735"/>
        </a:xfrm>
        <a:prstGeom prst="rect">
          <a:avLst/>
        </a:prstGeom>
        <a:noFill/>
        <a:ln w="9525">
          <a:noFill/>
          <a:miter lim="800000"/>
          <a:headEnd/>
          <a:tailEnd/>
        </a:ln>
      </xdr:spPr>
    </xdr:pic>
    <xdr:clientData/>
  </xdr:twoCellAnchor>
  <xdr:twoCellAnchor>
    <xdr:from>
      <xdr:col>17</xdr:col>
      <xdr:colOff>888827</xdr:colOff>
      <xdr:row>1</xdr:row>
      <xdr:rowOff>33618</xdr:rowOff>
    </xdr:from>
    <xdr:to>
      <xdr:col>18</xdr:col>
      <xdr:colOff>363201</xdr:colOff>
      <xdr:row>1</xdr:row>
      <xdr:rowOff>733425</xdr:rowOff>
    </xdr:to>
    <xdr:pic>
      <xdr:nvPicPr>
        <xdr:cNvPr id="3"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8662477" y="128868"/>
          <a:ext cx="617374" cy="6998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240506</xdr:colOff>
      <xdr:row>1</xdr:row>
      <xdr:rowOff>57150</xdr:rowOff>
    </xdr:from>
    <xdr:to>
      <xdr:col>9</xdr:col>
      <xdr:colOff>1053863</xdr:colOff>
      <xdr:row>6</xdr:row>
      <xdr:rowOff>63411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0937081" y="238125"/>
          <a:ext cx="813357" cy="882561"/>
        </a:xfrm>
        <a:prstGeom prst="rect">
          <a:avLst/>
        </a:prstGeom>
        <a:noFill/>
        <a:ln w="9525">
          <a:noFill/>
          <a:miter lim="800000"/>
          <a:headEnd/>
          <a:tailEnd/>
        </a:ln>
      </xdr:spPr>
    </xdr:pic>
    <xdr:clientData/>
  </xdr:twoCellAnchor>
  <xdr:twoCellAnchor>
    <xdr:from>
      <xdr:col>2</xdr:col>
      <xdr:colOff>314325</xdr:colOff>
      <xdr:row>2</xdr:row>
      <xdr:rowOff>71448</xdr:rowOff>
    </xdr:from>
    <xdr:to>
      <xdr:col>9</xdr:col>
      <xdr:colOff>114300</xdr:colOff>
      <xdr:row>7</xdr:row>
      <xdr:rowOff>47624</xdr:rowOff>
    </xdr:to>
    <xdr:sp macro="" textlink="">
      <xdr:nvSpPr>
        <xdr:cNvPr id="4" name="3 CuadroTexto"/>
        <xdr:cNvSpPr txBox="1"/>
      </xdr:nvSpPr>
      <xdr:spPr>
        <a:xfrm>
          <a:off x="1181100" y="328623"/>
          <a:ext cx="9629775"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Y175"/>
  <sheetViews>
    <sheetView showGridLines="0" tabSelected="1" view="pageBreakPreview" zoomScale="90" zoomScaleNormal="85" zoomScaleSheetLayoutView="90" workbookViewId="0">
      <selection activeCell="B10" sqref="B10:S10"/>
    </sheetView>
  </sheetViews>
  <sheetFormatPr baseColWidth="10" defaultColWidth="11.42578125" defaultRowHeight="0" customHeight="1" zeroHeight="1"/>
  <cols>
    <col min="1" max="1" width="2.42578125" style="41" customWidth="1"/>
    <col min="2" max="2" width="19.140625" style="53" customWidth="1"/>
    <col min="3" max="3" width="31.42578125" style="53" customWidth="1"/>
    <col min="4" max="4" width="32" style="53" customWidth="1"/>
    <col min="5" max="5" width="16" style="48" customWidth="1"/>
    <col min="6" max="6" width="16.5703125" style="41" customWidth="1"/>
    <col min="7" max="18" width="17.140625" style="41" customWidth="1"/>
    <col min="19" max="19" width="17.42578125" style="41" customWidth="1"/>
    <col min="20" max="20" width="3.5703125" style="41" customWidth="1"/>
    <col min="21" max="25" width="9.85546875" style="41" customWidth="1"/>
    <col min="26" max="16384" width="11.42578125" style="41"/>
  </cols>
  <sheetData>
    <row r="1" spans="2:25" ht="7.5" customHeight="1"/>
    <row r="2" spans="2:25" ht="60.75" customHeight="1">
      <c r="B2" s="128" t="s">
        <v>107</v>
      </c>
      <c r="C2" s="128"/>
      <c r="D2" s="128"/>
      <c r="E2" s="129"/>
      <c r="F2" s="129"/>
      <c r="G2" s="129"/>
      <c r="H2" s="129"/>
      <c r="I2" s="129"/>
      <c r="J2" s="129"/>
      <c r="K2" s="129"/>
      <c r="L2" s="129"/>
      <c r="M2" s="129"/>
      <c r="N2" s="129"/>
      <c r="O2" s="129"/>
      <c r="P2" s="129"/>
      <c r="Q2" s="129"/>
      <c r="R2" s="129"/>
      <c r="S2" s="129"/>
      <c r="T2" s="54"/>
    </row>
    <row r="3" spans="2:25" ht="3.75" customHeight="1">
      <c r="B3" s="41"/>
      <c r="C3" s="41"/>
      <c r="D3" s="41"/>
      <c r="E3" s="41"/>
    </row>
    <row r="4" spans="2:25" ht="40.5" customHeight="1">
      <c r="B4" s="130" t="s">
        <v>129</v>
      </c>
      <c r="C4" s="131"/>
      <c r="D4" s="131"/>
      <c r="E4" s="131"/>
      <c r="F4" s="131"/>
      <c r="G4" s="131"/>
      <c r="H4" s="131"/>
      <c r="I4" s="131"/>
      <c r="J4" s="131"/>
      <c r="K4" s="131"/>
      <c r="L4" s="131"/>
      <c r="M4" s="131"/>
      <c r="N4" s="131"/>
      <c r="O4" s="131"/>
      <c r="P4" s="131"/>
      <c r="Q4" s="131"/>
      <c r="R4" s="131"/>
      <c r="S4" s="132"/>
    </row>
    <row r="5" spans="2:25" ht="3.75" customHeight="1">
      <c r="B5" s="41"/>
      <c r="C5" s="41"/>
      <c r="D5" s="41"/>
      <c r="E5" s="41"/>
    </row>
    <row r="6" spans="2:25" ht="12" customHeight="1">
      <c r="B6" s="55" t="s">
        <v>23</v>
      </c>
      <c r="C6" s="298"/>
      <c r="D6" s="299"/>
      <c r="E6" s="300"/>
      <c r="F6" s="299"/>
      <c r="G6" s="301"/>
      <c r="H6" s="302"/>
      <c r="I6" s="56" t="s">
        <v>91</v>
      </c>
      <c r="J6" s="299"/>
      <c r="K6" s="299"/>
      <c r="L6" s="299"/>
      <c r="M6" s="307"/>
      <c r="N6" s="42" t="s">
        <v>88</v>
      </c>
      <c r="O6" s="305"/>
      <c r="P6" s="310"/>
      <c r="Q6" s="77" t="s">
        <v>92</v>
      </c>
      <c r="R6" s="305"/>
      <c r="S6" s="310"/>
    </row>
    <row r="7" spans="2:25" ht="12" customHeight="1">
      <c r="B7" s="42" t="s">
        <v>89</v>
      </c>
      <c r="C7" s="298"/>
      <c r="D7" s="303"/>
      <c r="E7" s="304"/>
      <c r="F7" s="57" t="s">
        <v>21</v>
      </c>
      <c r="G7" s="305"/>
      <c r="H7" s="306"/>
      <c r="I7" s="56" t="s">
        <v>20</v>
      </c>
      <c r="J7" s="299"/>
      <c r="K7" s="299"/>
      <c r="L7" s="308"/>
      <c r="M7" s="309"/>
      <c r="N7" s="77" t="s">
        <v>22</v>
      </c>
      <c r="O7" s="311"/>
      <c r="P7" s="312"/>
      <c r="Q7" s="77" t="s">
        <v>90</v>
      </c>
      <c r="R7" s="305"/>
      <c r="S7" s="310"/>
    </row>
    <row r="8" spans="2:25" ht="7.5" customHeight="1">
      <c r="B8" s="41"/>
      <c r="C8" s="41"/>
      <c r="D8" s="41"/>
      <c r="E8" s="41"/>
    </row>
    <row r="9" spans="2:25" ht="18" customHeight="1">
      <c r="B9" s="133" t="s">
        <v>67</v>
      </c>
      <c r="C9" s="133"/>
      <c r="D9" s="133"/>
      <c r="E9" s="133"/>
      <c r="F9" s="133"/>
      <c r="G9" s="133"/>
      <c r="H9" s="133"/>
      <c r="I9" s="133"/>
      <c r="J9" s="133"/>
      <c r="K9" s="133"/>
      <c r="L9" s="133"/>
      <c r="M9" s="133"/>
      <c r="N9" s="133"/>
      <c r="O9" s="133"/>
      <c r="P9" s="133"/>
      <c r="Q9" s="133"/>
      <c r="R9" s="133"/>
      <c r="S9" s="133"/>
    </row>
    <row r="10" spans="2:25" ht="294" customHeight="1">
      <c r="B10" s="134" t="s">
        <v>190</v>
      </c>
      <c r="C10" s="134"/>
      <c r="D10" s="134"/>
      <c r="E10" s="134"/>
      <c r="F10" s="134"/>
      <c r="G10" s="134"/>
      <c r="H10" s="134"/>
      <c r="I10" s="134"/>
      <c r="J10" s="134"/>
      <c r="K10" s="134"/>
      <c r="L10" s="134"/>
      <c r="M10" s="134"/>
      <c r="N10" s="134"/>
      <c r="O10" s="134"/>
      <c r="P10" s="134"/>
      <c r="Q10" s="134"/>
      <c r="R10" s="134"/>
      <c r="S10" s="134"/>
      <c r="T10" s="58"/>
    </row>
    <row r="11" spans="2:25" ht="6" customHeight="1">
      <c r="B11" s="41"/>
      <c r="C11" s="41"/>
      <c r="D11" s="41"/>
      <c r="E11" s="41"/>
      <c r="R11" s="41">
        <f>+R13+O13+L13+I13</f>
        <v>43</v>
      </c>
    </row>
    <row r="12" spans="2:25" ht="15" customHeight="1">
      <c r="B12" s="41"/>
      <c r="C12" s="41"/>
      <c r="D12" s="41"/>
      <c r="E12" s="41"/>
      <c r="G12" s="119">
        <v>2015</v>
      </c>
      <c r="H12" s="120"/>
      <c r="I12" s="121"/>
      <c r="J12" s="125">
        <v>2016</v>
      </c>
      <c r="K12" s="126"/>
      <c r="L12" s="127"/>
      <c r="M12" s="125">
        <v>2017</v>
      </c>
      <c r="N12" s="126"/>
      <c r="O12" s="127"/>
      <c r="P12" s="119">
        <v>2018</v>
      </c>
      <c r="Q12" s="120"/>
      <c r="R12" s="121"/>
      <c r="S12" s="122" t="s">
        <v>115</v>
      </c>
      <c r="T12" s="59"/>
    </row>
    <row r="13" spans="2:25" ht="57.75" customHeight="1">
      <c r="B13" s="60"/>
      <c r="C13" s="60"/>
      <c r="D13" s="60"/>
      <c r="E13" s="60"/>
      <c r="F13" s="60"/>
      <c r="G13" s="123" t="str">
        <f>+"Meses facturables de Operación "&amp;G12</f>
        <v>Meses facturables de Operación 2015</v>
      </c>
      <c r="H13" s="124"/>
      <c r="I13" s="105">
        <v>12</v>
      </c>
      <c r="J13" s="123" t="str">
        <f>+"Meses facturables de Operación "&amp;J12</f>
        <v>Meses facturables de Operación 2016</v>
      </c>
      <c r="K13" s="124"/>
      <c r="L13" s="105">
        <v>12</v>
      </c>
      <c r="M13" s="123" t="str">
        <f>+"Meses facturables de Operación "&amp;M12</f>
        <v>Meses facturables de Operación 2017</v>
      </c>
      <c r="N13" s="124"/>
      <c r="O13" s="105">
        <v>12</v>
      </c>
      <c r="P13" s="123" t="str">
        <f>+"Meses facturables de Operación "&amp;P12</f>
        <v>Meses facturables de Operación 2018</v>
      </c>
      <c r="Q13" s="124"/>
      <c r="R13" s="105">
        <v>7</v>
      </c>
      <c r="S13" s="122"/>
      <c r="T13" s="59"/>
    </row>
    <row r="14" spans="2:25" ht="25.5">
      <c r="B14" s="61" t="s">
        <v>106</v>
      </c>
      <c r="C14" s="61" t="s">
        <v>148</v>
      </c>
      <c r="D14" s="61" t="s">
        <v>130</v>
      </c>
      <c r="E14" s="61" t="s">
        <v>120</v>
      </c>
      <c r="F14" s="76" t="s">
        <v>121</v>
      </c>
      <c r="G14" s="76" t="s">
        <v>122</v>
      </c>
      <c r="H14" s="76" t="s">
        <v>123</v>
      </c>
      <c r="I14" s="76" t="s">
        <v>105</v>
      </c>
      <c r="J14" s="76" t="s">
        <v>122</v>
      </c>
      <c r="K14" s="76" t="s">
        <v>123</v>
      </c>
      <c r="L14" s="76" t="s">
        <v>105</v>
      </c>
      <c r="M14" s="76" t="s">
        <v>122</v>
      </c>
      <c r="N14" s="76" t="s">
        <v>123</v>
      </c>
      <c r="O14" s="76" t="s">
        <v>105</v>
      </c>
      <c r="P14" s="76" t="s">
        <v>122</v>
      </c>
      <c r="Q14" s="76" t="s">
        <v>123</v>
      </c>
      <c r="R14" s="76" t="s">
        <v>105</v>
      </c>
      <c r="S14" s="122"/>
      <c r="T14" s="59"/>
      <c r="U14" s="49" t="s">
        <v>117</v>
      </c>
      <c r="V14" s="49" t="s">
        <v>117</v>
      </c>
      <c r="W14" s="49" t="s">
        <v>117</v>
      </c>
      <c r="X14" s="49" t="s">
        <v>117</v>
      </c>
      <c r="Y14" s="49" t="s">
        <v>117</v>
      </c>
    </row>
    <row r="15" spans="2:25" ht="17.25" customHeight="1">
      <c r="B15" s="112" t="s">
        <v>155</v>
      </c>
      <c r="C15" s="108" t="s">
        <v>135</v>
      </c>
      <c r="D15" s="108" t="s">
        <v>133</v>
      </c>
      <c r="E15" s="108" t="s">
        <v>137</v>
      </c>
      <c r="F15" s="89">
        <v>79</v>
      </c>
      <c r="G15" s="313"/>
      <c r="H15" s="43">
        <f>+G15*$F15</f>
        <v>0</v>
      </c>
      <c r="I15" s="43">
        <f>+H15*I$13</f>
        <v>0</v>
      </c>
      <c r="J15" s="46">
        <f>+G15</f>
        <v>0</v>
      </c>
      <c r="K15" s="43">
        <f>+J15*$F15</f>
        <v>0</v>
      </c>
      <c r="L15" s="43">
        <f>+K15*L$13</f>
        <v>0</v>
      </c>
      <c r="M15" s="46">
        <f>+J15</f>
        <v>0</v>
      </c>
      <c r="N15" s="43">
        <f>+M15*$F15</f>
        <v>0</v>
      </c>
      <c r="O15" s="43">
        <f>+N15*O$13</f>
        <v>0</v>
      </c>
      <c r="P15" s="46">
        <f>+M15</f>
        <v>0</v>
      </c>
      <c r="Q15" s="43">
        <f>+P15*$F15</f>
        <v>0</v>
      </c>
      <c r="R15" s="43">
        <f>+Q15*R$13</f>
        <v>0</v>
      </c>
      <c r="S15" s="43">
        <f t="shared" ref="S15" si="0">+R15+O15+L15+I15</f>
        <v>0</v>
      </c>
      <c r="T15" s="44"/>
      <c r="U15" s="62">
        <f>+I15/I$13/$F15-G15</f>
        <v>0</v>
      </c>
      <c r="V15" s="62">
        <f>+L15/L$13/$F15-J15</f>
        <v>0</v>
      </c>
      <c r="W15" s="62">
        <f>+O15/O$13-N15</f>
        <v>0</v>
      </c>
      <c r="X15" s="62">
        <f>+R15/R$13-Q15</f>
        <v>0</v>
      </c>
      <c r="Y15" s="62">
        <f t="shared" ref="Y15" si="1">+S15-R15-O15-L15-I15</f>
        <v>0</v>
      </c>
    </row>
    <row r="16" spans="2:25" ht="17.25" customHeight="1">
      <c r="B16" s="113"/>
      <c r="C16" s="108" t="s">
        <v>136</v>
      </c>
      <c r="D16" s="108" t="s">
        <v>133</v>
      </c>
      <c r="E16" s="108" t="s">
        <v>137</v>
      </c>
      <c r="F16" s="89">
        <v>153</v>
      </c>
      <c r="G16" s="313"/>
      <c r="H16" s="43">
        <f>+G16*$F16</f>
        <v>0</v>
      </c>
      <c r="I16" s="43">
        <f>+H16*I$13</f>
        <v>0</v>
      </c>
      <c r="J16" s="46">
        <f>+G16</f>
        <v>0</v>
      </c>
      <c r="K16" s="43">
        <f>+J16*$F16</f>
        <v>0</v>
      </c>
      <c r="L16" s="43">
        <f>+K16*L$13</f>
        <v>0</v>
      </c>
      <c r="M16" s="46">
        <f>+J16</f>
        <v>0</v>
      </c>
      <c r="N16" s="43">
        <f>+M16*$F16</f>
        <v>0</v>
      </c>
      <c r="O16" s="43">
        <f>+N16*O$13</f>
        <v>0</v>
      </c>
      <c r="P16" s="46">
        <f>+M16</f>
        <v>0</v>
      </c>
      <c r="Q16" s="43">
        <f>+P16*$F16</f>
        <v>0</v>
      </c>
      <c r="R16" s="43">
        <f>+Q16*R$13</f>
        <v>0</v>
      </c>
      <c r="S16" s="43">
        <f>+R16+O16+L16+I16</f>
        <v>0</v>
      </c>
      <c r="T16" s="44"/>
      <c r="U16" s="62">
        <f>+I16/I$13/$F16-G16</f>
        <v>0</v>
      </c>
      <c r="V16" s="62">
        <f>+L16/L$13/$F16-J16</f>
        <v>0</v>
      </c>
      <c r="W16" s="62">
        <f>+O16/O$13-N16</f>
        <v>0</v>
      </c>
      <c r="X16" s="62">
        <f>+R16/R$13-Q16</f>
        <v>0</v>
      </c>
      <c r="Y16" s="62">
        <f t="shared" ref="Y16:Y17" si="2">+S16-R16-O16-L16-I16</f>
        <v>0</v>
      </c>
    </row>
    <row r="17" spans="2:25" ht="18" customHeight="1">
      <c r="B17" s="113"/>
      <c r="C17" s="108" t="s">
        <v>149</v>
      </c>
      <c r="D17" s="108" t="s">
        <v>150</v>
      </c>
      <c r="E17" s="108" t="s">
        <v>125</v>
      </c>
      <c r="F17" s="90" t="s">
        <v>124</v>
      </c>
      <c r="G17" s="43"/>
      <c r="H17" s="313"/>
      <c r="I17" s="43">
        <f>+H17*I$13</f>
        <v>0</v>
      </c>
      <c r="J17" s="43"/>
      <c r="K17" s="46">
        <f t="shared" ref="K17" si="3">+H17</f>
        <v>0</v>
      </c>
      <c r="L17" s="43">
        <f>+K17*L$13</f>
        <v>0</v>
      </c>
      <c r="M17" s="43"/>
      <c r="N17" s="46">
        <f t="shared" ref="N17" si="4">+K17</f>
        <v>0</v>
      </c>
      <c r="O17" s="43">
        <f>+N17*O$13</f>
        <v>0</v>
      </c>
      <c r="P17" s="43"/>
      <c r="Q17" s="46">
        <f t="shared" ref="Q17" si="5">+N17</f>
        <v>0</v>
      </c>
      <c r="R17" s="43">
        <f>+Q17*R$13</f>
        <v>0</v>
      </c>
      <c r="S17" s="43">
        <f t="shared" ref="S17" si="6">+R17+O17+L17+I17</f>
        <v>0</v>
      </c>
      <c r="T17" s="44"/>
      <c r="U17" s="62">
        <f>+I17/I$13-H17</f>
        <v>0</v>
      </c>
      <c r="V17" s="62">
        <f>+L17/L$13-K17</f>
        <v>0</v>
      </c>
      <c r="W17" s="62">
        <f>+O17/O$13-N17</f>
        <v>0</v>
      </c>
      <c r="X17" s="62">
        <f>+R17/R$13-Q17</f>
        <v>0</v>
      </c>
      <c r="Y17" s="62">
        <f t="shared" si="2"/>
        <v>0</v>
      </c>
    </row>
    <row r="18" spans="2:25" ht="18" customHeight="1">
      <c r="B18" s="114"/>
      <c r="C18" s="103" t="s">
        <v>154</v>
      </c>
      <c r="D18" s="104"/>
      <c r="E18" s="104"/>
      <c r="F18" s="91"/>
      <c r="G18" s="82"/>
      <c r="H18" s="83">
        <f>+SUM(H15:H17)</f>
        <v>0</v>
      </c>
      <c r="I18" s="84">
        <f>+SUM(I15:I17)</f>
        <v>0</v>
      </c>
      <c r="J18" s="82">
        <f>+L18/L13-K18</f>
        <v>0</v>
      </c>
      <c r="K18" s="83">
        <f>+SUM(K15:K17)</f>
        <v>0</v>
      </c>
      <c r="L18" s="84">
        <f>+SUM(L15:L17)</f>
        <v>0</v>
      </c>
      <c r="M18" s="82">
        <f>+O18/O13-N18</f>
        <v>0</v>
      </c>
      <c r="N18" s="83">
        <f>+SUM(N15:N17)</f>
        <v>0</v>
      </c>
      <c r="O18" s="84">
        <f>+SUM(O15:O17)</f>
        <v>0</v>
      </c>
      <c r="P18" s="82">
        <f>+R18/R13-Q18</f>
        <v>0</v>
      </c>
      <c r="Q18" s="83">
        <f>+SUM(Q15:Q17)</f>
        <v>0</v>
      </c>
      <c r="R18" s="84">
        <f>+SUM(R15:R17)</f>
        <v>0</v>
      </c>
      <c r="S18" s="84">
        <f>+R18+O18+L18+I18</f>
        <v>0</v>
      </c>
      <c r="T18" s="44"/>
      <c r="U18" s="62">
        <f>+S18-R18-O18-L18-I18</f>
        <v>0</v>
      </c>
      <c r="V18" s="62"/>
      <c r="W18" s="62"/>
      <c r="X18" s="62"/>
      <c r="Y18" s="62"/>
    </row>
    <row r="19" spans="2:25" ht="18" customHeight="1">
      <c r="B19" s="108" t="s">
        <v>156</v>
      </c>
      <c r="C19" s="108" t="s">
        <v>119</v>
      </c>
      <c r="D19" s="108" t="s">
        <v>133</v>
      </c>
      <c r="E19" s="108" t="s">
        <v>139</v>
      </c>
      <c r="F19" s="90">
        <v>68</v>
      </c>
      <c r="G19" s="314"/>
      <c r="H19" s="84">
        <f>+G19*$F19</f>
        <v>0</v>
      </c>
      <c r="I19" s="84">
        <f>+H19*I$13</f>
        <v>0</v>
      </c>
      <c r="J19" s="83">
        <f>+G19</f>
        <v>0</v>
      </c>
      <c r="K19" s="84">
        <f>+J19*$F19</f>
        <v>0</v>
      </c>
      <c r="L19" s="84">
        <f>+K19*L$13</f>
        <v>0</v>
      </c>
      <c r="M19" s="83">
        <f>+J19</f>
        <v>0</v>
      </c>
      <c r="N19" s="84">
        <f>+M19*$F19</f>
        <v>0</v>
      </c>
      <c r="O19" s="84">
        <f>+N19*O$13</f>
        <v>0</v>
      </c>
      <c r="P19" s="83">
        <f>+M19</f>
        <v>0</v>
      </c>
      <c r="Q19" s="84">
        <f>+P19*$F19</f>
        <v>0</v>
      </c>
      <c r="R19" s="84">
        <f>+Q19*R$13</f>
        <v>0</v>
      </c>
      <c r="S19" s="84">
        <f>+R19+O19+L19+I19</f>
        <v>0</v>
      </c>
      <c r="T19" s="44"/>
      <c r="U19" s="62">
        <f>+I19/I$13/$F19-G19</f>
        <v>0</v>
      </c>
      <c r="V19" s="62">
        <f>+L19/L$13/$F19-J19</f>
        <v>0</v>
      </c>
      <c r="W19" s="62">
        <f>+O19/O$13-N19</f>
        <v>0</v>
      </c>
      <c r="X19" s="62">
        <f>+R19/R$13-Q19</f>
        <v>0</v>
      </c>
      <c r="Y19" s="62">
        <f>+S19-R19-O19-L19-I19</f>
        <v>0</v>
      </c>
    </row>
    <row r="20" spans="2:25" ht="26.1" customHeight="1">
      <c r="B20" s="108" t="s">
        <v>157</v>
      </c>
      <c r="C20" s="108" t="s">
        <v>119</v>
      </c>
      <c r="D20" s="108" t="s">
        <v>133</v>
      </c>
      <c r="E20" s="108" t="s">
        <v>138</v>
      </c>
      <c r="F20" s="90">
        <v>139</v>
      </c>
      <c r="G20" s="314"/>
      <c r="H20" s="84">
        <f>+G20*$F20</f>
        <v>0</v>
      </c>
      <c r="I20" s="84">
        <f>+H20*I$13</f>
        <v>0</v>
      </c>
      <c r="J20" s="83">
        <f>+G20</f>
        <v>0</v>
      </c>
      <c r="K20" s="84">
        <f>+J20*$F20</f>
        <v>0</v>
      </c>
      <c r="L20" s="84">
        <f>+K20*L$13</f>
        <v>0</v>
      </c>
      <c r="M20" s="83">
        <f>+J20</f>
        <v>0</v>
      </c>
      <c r="N20" s="84">
        <f>+M20*$F20</f>
        <v>0</v>
      </c>
      <c r="O20" s="84">
        <f>+N20*O$13</f>
        <v>0</v>
      </c>
      <c r="P20" s="83">
        <f>+M20</f>
        <v>0</v>
      </c>
      <c r="Q20" s="84">
        <f>+P20*$F20</f>
        <v>0</v>
      </c>
      <c r="R20" s="84">
        <f>+Q20*R$13</f>
        <v>0</v>
      </c>
      <c r="S20" s="84">
        <f>+R20+O20+L20+I20</f>
        <v>0</v>
      </c>
      <c r="T20" s="44"/>
      <c r="U20" s="62">
        <f>+I20/I$13/$F20-G20</f>
        <v>0</v>
      </c>
      <c r="V20" s="62">
        <f>+L20/L$13/$F20-J20</f>
        <v>0</v>
      </c>
      <c r="W20" s="62">
        <f>+O20/O$13-N20</f>
        <v>0</v>
      </c>
      <c r="X20" s="62">
        <f>+R20/R$13-Q20</f>
        <v>0</v>
      </c>
      <c r="Y20" s="62">
        <f>+S20-R20-O20-L20-I20</f>
        <v>0</v>
      </c>
    </row>
    <row r="21" spans="2:25" ht="26.1" customHeight="1">
      <c r="B21" s="112" t="s">
        <v>168</v>
      </c>
      <c r="C21" s="108" t="s">
        <v>158</v>
      </c>
      <c r="D21" s="108" t="s">
        <v>119</v>
      </c>
      <c r="E21" s="108" t="s">
        <v>125</v>
      </c>
      <c r="F21" s="90" t="s">
        <v>124</v>
      </c>
      <c r="G21" s="43"/>
      <c r="H21" s="313"/>
      <c r="I21" s="43">
        <f>+H21*I$13</f>
        <v>0</v>
      </c>
      <c r="J21" s="43"/>
      <c r="K21" s="46">
        <f t="shared" ref="K21" si="7">+H21</f>
        <v>0</v>
      </c>
      <c r="L21" s="43">
        <f>+K21*L$13</f>
        <v>0</v>
      </c>
      <c r="M21" s="43"/>
      <c r="N21" s="46">
        <f t="shared" ref="N21" si="8">+K21</f>
        <v>0</v>
      </c>
      <c r="O21" s="43">
        <f>+N21*O$13</f>
        <v>0</v>
      </c>
      <c r="P21" s="43"/>
      <c r="Q21" s="46">
        <f t="shared" ref="Q21" si="9">+N21</f>
        <v>0</v>
      </c>
      <c r="R21" s="43">
        <f>+Q21*R$13</f>
        <v>0</v>
      </c>
      <c r="S21" s="43">
        <f t="shared" ref="S21" si="10">+R21+O21+L21+I21</f>
        <v>0</v>
      </c>
      <c r="T21" s="44"/>
      <c r="U21" s="62">
        <f>+I21/I$13-H21</f>
        <v>0</v>
      </c>
      <c r="V21" s="62">
        <f>+L21/L$13-K21</f>
        <v>0</v>
      </c>
      <c r="W21" s="62">
        <f>+O21/O$13-N21</f>
        <v>0</v>
      </c>
      <c r="X21" s="62">
        <f>+R21/R$13-Q21</f>
        <v>0</v>
      </c>
      <c r="Y21" s="62">
        <f t="shared" ref="Y21" si="11">+S21-R21-O21-L21-I21</f>
        <v>0</v>
      </c>
    </row>
    <row r="22" spans="2:25" ht="26.1" customHeight="1">
      <c r="B22" s="113"/>
      <c r="C22" s="108" t="s">
        <v>159</v>
      </c>
      <c r="D22" s="108" t="s">
        <v>119</v>
      </c>
      <c r="E22" s="108" t="s">
        <v>125</v>
      </c>
      <c r="F22" s="90" t="s">
        <v>124</v>
      </c>
      <c r="G22" s="43"/>
      <c r="H22" s="313"/>
      <c r="I22" s="43">
        <f>+H22*8</f>
        <v>0</v>
      </c>
      <c r="J22" s="43"/>
      <c r="K22" s="46">
        <f t="shared" ref="K22:K23" si="12">+H22</f>
        <v>0</v>
      </c>
      <c r="L22" s="43">
        <f>+K22*L$13</f>
        <v>0</v>
      </c>
      <c r="M22" s="43"/>
      <c r="N22" s="46">
        <f t="shared" ref="N22:N23" si="13">+K22</f>
        <v>0</v>
      </c>
      <c r="O22" s="43">
        <f>+N22*O$13</f>
        <v>0</v>
      </c>
      <c r="P22" s="43"/>
      <c r="Q22" s="46">
        <f t="shared" ref="Q22:Q23" si="14">+N22</f>
        <v>0</v>
      </c>
      <c r="R22" s="43">
        <f>+Q22*R$13</f>
        <v>0</v>
      </c>
      <c r="S22" s="43">
        <f t="shared" ref="S22:S23" si="15">+R22+O22+L22+I22</f>
        <v>0</v>
      </c>
      <c r="T22" s="44"/>
      <c r="U22" s="62">
        <f>+I22/8-H22</f>
        <v>0</v>
      </c>
      <c r="V22" s="62">
        <f>+L22/L$13-K22</f>
        <v>0</v>
      </c>
      <c r="W22" s="62">
        <f>+O22/O$13-N22</f>
        <v>0</v>
      </c>
      <c r="X22" s="62">
        <f>+R22/R$13-Q22</f>
        <v>0</v>
      </c>
      <c r="Y22" s="62">
        <f t="shared" ref="Y22:Y23" si="16">+S22-R22-O22-L22-I22</f>
        <v>0</v>
      </c>
    </row>
    <row r="23" spans="2:25" ht="18" customHeight="1">
      <c r="B23" s="113"/>
      <c r="C23" s="108" t="s">
        <v>151</v>
      </c>
      <c r="D23" s="108" t="s">
        <v>119</v>
      </c>
      <c r="E23" s="108" t="s">
        <v>125</v>
      </c>
      <c r="F23" s="90" t="s">
        <v>124</v>
      </c>
      <c r="G23" s="43"/>
      <c r="H23" s="313"/>
      <c r="I23" s="43">
        <f>+H23*I$13</f>
        <v>0</v>
      </c>
      <c r="J23" s="43"/>
      <c r="K23" s="46">
        <f t="shared" si="12"/>
        <v>0</v>
      </c>
      <c r="L23" s="43">
        <f>+K23*L$13</f>
        <v>0</v>
      </c>
      <c r="M23" s="43"/>
      <c r="N23" s="46">
        <f t="shared" si="13"/>
        <v>0</v>
      </c>
      <c r="O23" s="43">
        <f>+N23*O$13</f>
        <v>0</v>
      </c>
      <c r="P23" s="43"/>
      <c r="Q23" s="46">
        <f t="shared" si="14"/>
        <v>0</v>
      </c>
      <c r="R23" s="43">
        <f>+Q23*R$13</f>
        <v>0</v>
      </c>
      <c r="S23" s="43">
        <f t="shared" si="15"/>
        <v>0</v>
      </c>
      <c r="T23" s="44"/>
      <c r="U23" s="62">
        <f>+I23/I$13-H23</f>
        <v>0</v>
      </c>
      <c r="V23" s="62">
        <f>+L23/L$13-K23</f>
        <v>0</v>
      </c>
      <c r="W23" s="62">
        <f>+O23/O$13-N23</f>
        <v>0</v>
      </c>
      <c r="X23" s="62">
        <f>+R23/R$13-Q23</f>
        <v>0</v>
      </c>
      <c r="Y23" s="62">
        <f t="shared" si="16"/>
        <v>0</v>
      </c>
    </row>
    <row r="24" spans="2:25" ht="18" customHeight="1">
      <c r="B24" s="113"/>
      <c r="C24" s="108" t="s">
        <v>160</v>
      </c>
      <c r="D24" s="108" t="s">
        <v>119</v>
      </c>
      <c r="E24" s="108" t="s">
        <v>161</v>
      </c>
      <c r="F24" s="90" t="s">
        <v>124</v>
      </c>
      <c r="G24" s="313"/>
      <c r="H24" s="80"/>
      <c r="I24" s="81"/>
      <c r="J24" s="79">
        <f>+G24</f>
        <v>0</v>
      </c>
      <c r="K24" s="50"/>
      <c r="L24" s="64"/>
      <c r="M24" s="79">
        <f>+J24</f>
        <v>0</v>
      </c>
      <c r="N24" s="50"/>
      <c r="O24" s="64"/>
      <c r="P24" s="79">
        <f>+M24</f>
        <v>0</v>
      </c>
      <c r="Q24" s="50"/>
      <c r="R24" s="64"/>
      <c r="S24" s="43"/>
      <c r="T24" s="44"/>
      <c r="U24" s="62"/>
      <c r="V24" s="62"/>
      <c r="W24" s="62"/>
      <c r="X24" s="62"/>
      <c r="Y24" s="62"/>
    </row>
    <row r="25" spans="2:25" ht="18" customHeight="1">
      <c r="B25" s="114"/>
      <c r="C25" s="103" t="s">
        <v>162</v>
      </c>
      <c r="D25" s="104"/>
      <c r="E25" s="104"/>
      <c r="F25" s="91"/>
      <c r="G25" s="82"/>
      <c r="H25" s="83">
        <f>+SUM(H21:H24)</f>
        <v>0</v>
      </c>
      <c r="I25" s="84">
        <f>+SUM(I21:I24)</f>
        <v>0</v>
      </c>
      <c r="J25" s="82"/>
      <c r="K25" s="83">
        <f>+SUM(K21:K24)</f>
        <v>0</v>
      </c>
      <c r="L25" s="84">
        <f>+SUM(L21:L24)</f>
        <v>0</v>
      </c>
      <c r="M25" s="82"/>
      <c r="N25" s="83">
        <f>+SUM(N21:N24)</f>
        <v>0</v>
      </c>
      <c r="O25" s="84">
        <f>+SUM(O21:O24)</f>
        <v>0</v>
      </c>
      <c r="P25" s="82"/>
      <c r="Q25" s="83">
        <f>+SUM(Q21:Q24)</f>
        <v>0</v>
      </c>
      <c r="R25" s="84">
        <f>+SUM(R21:R24)</f>
        <v>0</v>
      </c>
      <c r="S25" s="84">
        <f>+R25+O25+L25+I25</f>
        <v>0</v>
      </c>
      <c r="T25" s="44"/>
      <c r="U25" s="62">
        <f>+S25-R25-O25-L25-I25</f>
        <v>0</v>
      </c>
      <c r="V25" s="62"/>
      <c r="W25" s="62"/>
      <c r="X25" s="62"/>
      <c r="Y25" s="62"/>
    </row>
    <row r="26" spans="2:25" ht="18" customHeight="1">
      <c r="B26" s="295" t="s">
        <v>169</v>
      </c>
      <c r="C26" s="108" t="s">
        <v>185</v>
      </c>
      <c r="D26" s="108" t="s">
        <v>163</v>
      </c>
      <c r="E26" s="108" t="s">
        <v>125</v>
      </c>
      <c r="F26" s="90" t="s">
        <v>124</v>
      </c>
      <c r="G26" s="43"/>
      <c r="H26" s="313"/>
      <c r="I26" s="43">
        <f>+H26*I$13</f>
        <v>0</v>
      </c>
      <c r="J26" s="43"/>
      <c r="K26" s="46">
        <f t="shared" ref="K26:K27" si="17">+H26</f>
        <v>0</v>
      </c>
      <c r="L26" s="43">
        <f>+K26*L$13</f>
        <v>0</v>
      </c>
      <c r="M26" s="43"/>
      <c r="N26" s="46">
        <f t="shared" ref="N26:N27" si="18">+K26</f>
        <v>0</v>
      </c>
      <c r="O26" s="43">
        <f>+N26*O$13</f>
        <v>0</v>
      </c>
      <c r="P26" s="43"/>
      <c r="Q26" s="46">
        <f t="shared" ref="Q26:Q27" si="19">+N26</f>
        <v>0</v>
      </c>
      <c r="R26" s="43">
        <f>+Q26*R$13</f>
        <v>0</v>
      </c>
      <c r="S26" s="43">
        <f t="shared" ref="S26:S27" si="20">+R26+O26+L26+I26</f>
        <v>0</v>
      </c>
      <c r="T26" s="44"/>
      <c r="U26" s="62">
        <f>+I26/I$13-H26</f>
        <v>0</v>
      </c>
      <c r="V26" s="62">
        <f>+L26/L$13-K26</f>
        <v>0</v>
      </c>
      <c r="W26" s="62">
        <f>+O26/O$13-N26</f>
        <v>0</v>
      </c>
      <c r="X26" s="62">
        <f>+R26/R$13-Q26</f>
        <v>0</v>
      </c>
      <c r="Y26" s="62">
        <f t="shared" ref="Y26:Y27" si="21">+S26-R26-O26-L26-I26</f>
        <v>0</v>
      </c>
    </row>
    <row r="27" spans="2:25" ht="26.1" customHeight="1">
      <c r="B27" s="296"/>
      <c r="C27" s="108" t="s">
        <v>164</v>
      </c>
      <c r="D27" s="108" t="s">
        <v>119</v>
      </c>
      <c r="E27" s="108" t="s">
        <v>125</v>
      </c>
      <c r="F27" s="90" t="s">
        <v>124</v>
      </c>
      <c r="G27" s="43"/>
      <c r="H27" s="313"/>
      <c r="I27" s="43">
        <f>+H27*9</f>
        <v>0</v>
      </c>
      <c r="J27" s="43"/>
      <c r="K27" s="46">
        <f t="shared" si="17"/>
        <v>0</v>
      </c>
      <c r="L27" s="43">
        <f>+K27*L$13</f>
        <v>0</v>
      </c>
      <c r="M27" s="43"/>
      <c r="N27" s="46">
        <f t="shared" si="18"/>
        <v>0</v>
      </c>
      <c r="O27" s="43">
        <f>+N27*O$13</f>
        <v>0</v>
      </c>
      <c r="P27" s="43"/>
      <c r="Q27" s="46">
        <f t="shared" si="19"/>
        <v>0</v>
      </c>
      <c r="R27" s="43">
        <f>+Q27*R$13</f>
        <v>0</v>
      </c>
      <c r="S27" s="43">
        <f t="shared" si="20"/>
        <v>0</v>
      </c>
      <c r="T27" s="44"/>
      <c r="U27" s="62">
        <f>+I27/9-H27</f>
        <v>0</v>
      </c>
      <c r="V27" s="62">
        <f>+L27/L$13-K27</f>
        <v>0</v>
      </c>
      <c r="W27" s="62">
        <f>+O27/O$13-N27</f>
        <v>0</v>
      </c>
      <c r="X27" s="62">
        <f>+R27/R$13-Q27</f>
        <v>0</v>
      </c>
      <c r="Y27" s="62">
        <f t="shared" si="21"/>
        <v>0</v>
      </c>
    </row>
    <row r="28" spans="2:25" ht="18" customHeight="1">
      <c r="B28" s="297"/>
      <c r="C28" s="103" t="s">
        <v>175</v>
      </c>
      <c r="D28" s="104"/>
      <c r="E28" s="104"/>
      <c r="F28" s="91"/>
      <c r="G28" s="82"/>
      <c r="H28" s="83">
        <f>+SUM(H26:H27)</f>
        <v>0</v>
      </c>
      <c r="I28" s="84">
        <f>+SUM(I26:I27)</f>
        <v>0</v>
      </c>
      <c r="J28" s="82"/>
      <c r="K28" s="83">
        <f>+SUM(K26:K27)</f>
        <v>0</v>
      </c>
      <c r="L28" s="84">
        <f>+SUM(L26:L27)</f>
        <v>0</v>
      </c>
      <c r="M28" s="82"/>
      <c r="N28" s="83">
        <f>+SUM(N26:N27)</f>
        <v>0</v>
      </c>
      <c r="O28" s="84">
        <f>+SUM(O26:O27)</f>
        <v>0</v>
      </c>
      <c r="P28" s="82"/>
      <c r="Q28" s="83">
        <f>+SUM(Q26:Q27)</f>
        <v>0</v>
      </c>
      <c r="R28" s="84">
        <f>+SUM(R26:R27)</f>
        <v>0</v>
      </c>
      <c r="S28" s="84">
        <f>+R28+O28+L28+I28</f>
        <v>0</v>
      </c>
      <c r="T28" s="44"/>
      <c r="U28" s="62">
        <f>+S28-R28-O28-L28-I28</f>
        <v>0</v>
      </c>
      <c r="V28" s="62"/>
      <c r="W28" s="62"/>
      <c r="X28" s="62"/>
      <c r="Y28" s="62"/>
    </row>
    <row r="29" spans="2:25" ht="24.75" customHeight="1">
      <c r="B29" s="107" t="s">
        <v>170</v>
      </c>
      <c r="C29" s="108" t="s">
        <v>134</v>
      </c>
      <c r="D29" s="108" t="s">
        <v>133</v>
      </c>
      <c r="E29" s="108" t="s">
        <v>125</v>
      </c>
      <c r="F29" s="90" t="s">
        <v>124</v>
      </c>
      <c r="G29" s="43"/>
      <c r="H29" s="314"/>
      <c r="I29" s="84">
        <f t="shared" ref="I29" si="22">+H29*I$13</f>
        <v>0</v>
      </c>
      <c r="J29" s="84"/>
      <c r="K29" s="83">
        <f t="shared" ref="K29" si="23">+H29</f>
        <v>0</v>
      </c>
      <c r="L29" s="84">
        <f t="shared" ref="L29" si="24">+K29*L$13</f>
        <v>0</v>
      </c>
      <c r="M29" s="84"/>
      <c r="N29" s="83">
        <f t="shared" ref="N29" si="25">+K29</f>
        <v>0</v>
      </c>
      <c r="O29" s="84">
        <f t="shared" ref="O29" si="26">+N29*O$13</f>
        <v>0</v>
      </c>
      <c r="P29" s="84"/>
      <c r="Q29" s="83">
        <f t="shared" ref="Q29" si="27">+N29</f>
        <v>0</v>
      </c>
      <c r="R29" s="84">
        <f t="shared" ref="R29" si="28">+Q29*R$13</f>
        <v>0</v>
      </c>
      <c r="S29" s="84">
        <f t="shared" ref="S29" si="29">+R29+O29+L29+I29</f>
        <v>0</v>
      </c>
      <c r="T29" s="85"/>
      <c r="U29" s="86">
        <f t="shared" ref="U29" si="30">+I29/I$13-H29</f>
        <v>0</v>
      </c>
      <c r="V29" s="86">
        <f t="shared" ref="V29" si="31">+L29/L$13-K29</f>
        <v>0</v>
      </c>
      <c r="W29" s="86">
        <f t="shared" ref="W29" si="32">+O29/O$13-N29</f>
        <v>0</v>
      </c>
      <c r="X29" s="86">
        <f t="shared" ref="X29" si="33">+R29/R$13-Q29</f>
        <v>0</v>
      </c>
      <c r="Y29" s="86">
        <f t="shared" ref="Y29" si="34">+S29-R29-O29-L29-I29</f>
        <v>0</v>
      </c>
    </row>
    <row r="30" spans="2:25" ht="17.25" customHeight="1">
      <c r="B30" s="112" t="s">
        <v>171</v>
      </c>
      <c r="C30" s="108" t="s">
        <v>183</v>
      </c>
      <c r="D30" s="108" t="s">
        <v>153</v>
      </c>
      <c r="E30" s="108" t="s">
        <v>125</v>
      </c>
      <c r="F30" s="90" t="s">
        <v>124</v>
      </c>
      <c r="G30" s="46"/>
      <c r="H30" s="315"/>
      <c r="I30" s="43">
        <f>+H30*I$13</f>
        <v>0</v>
      </c>
      <c r="J30" s="46"/>
      <c r="K30" s="43">
        <f t="shared" ref="K30" si="35">+H30</f>
        <v>0</v>
      </c>
      <c r="L30" s="43">
        <f>+K30*L$13</f>
        <v>0</v>
      </c>
      <c r="M30" s="46"/>
      <c r="N30" s="43">
        <f t="shared" ref="N30" si="36">+K30</f>
        <v>0</v>
      </c>
      <c r="O30" s="43">
        <f>+N30*O$13</f>
        <v>0</v>
      </c>
      <c r="P30" s="46"/>
      <c r="Q30" s="43">
        <f t="shared" ref="Q30" si="37">+N30</f>
        <v>0</v>
      </c>
      <c r="R30" s="43">
        <f>+Q30*R$13</f>
        <v>0</v>
      </c>
      <c r="S30" s="43">
        <f t="shared" ref="S30" si="38">+R30+O30+L30+I30</f>
        <v>0</v>
      </c>
      <c r="T30" s="44"/>
      <c r="U30" s="62">
        <f>+I30/I$13-H30</f>
        <v>0</v>
      </c>
      <c r="V30" s="62">
        <f>+L30/L$13-K30</f>
        <v>0</v>
      </c>
      <c r="W30" s="62">
        <f>+O30/O$13-N30</f>
        <v>0</v>
      </c>
      <c r="X30" s="62">
        <f>+R30/R$13-Q30</f>
        <v>0</v>
      </c>
      <c r="Y30" s="62">
        <f t="shared" ref="Y30" si="39">+S30-R30-O30-L30-I30</f>
        <v>0</v>
      </c>
    </row>
    <row r="31" spans="2:25" ht="40.5" customHeight="1">
      <c r="B31" s="113"/>
      <c r="C31" s="106" t="s">
        <v>184</v>
      </c>
      <c r="D31" s="108" t="s">
        <v>153</v>
      </c>
      <c r="E31" s="108" t="s">
        <v>125</v>
      </c>
      <c r="F31" s="90" t="s">
        <v>124</v>
      </c>
      <c r="G31" s="46"/>
      <c r="H31" s="315"/>
      <c r="I31" s="43">
        <f t="shared" ref="I31:I34" si="40">+H31*I$13</f>
        <v>0</v>
      </c>
      <c r="J31" s="46"/>
      <c r="K31" s="43">
        <f t="shared" ref="K31:K34" si="41">+H31</f>
        <v>0</v>
      </c>
      <c r="L31" s="43">
        <f t="shared" ref="L31:L34" si="42">+K31*L$13</f>
        <v>0</v>
      </c>
      <c r="M31" s="46"/>
      <c r="N31" s="43">
        <f t="shared" ref="N31:N34" si="43">+K31</f>
        <v>0</v>
      </c>
      <c r="O31" s="43">
        <f t="shared" ref="O31:O34" si="44">+N31*O$13</f>
        <v>0</v>
      </c>
      <c r="P31" s="46"/>
      <c r="Q31" s="43">
        <f t="shared" ref="Q31:Q34" si="45">+N31</f>
        <v>0</v>
      </c>
      <c r="R31" s="43">
        <f t="shared" ref="R31:R34" si="46">+Q31*R$13</f>
        <v>0</v>
      </c>
      <c r="S31" s="43">
        <f t="shared" ref="S31:S34" si="47">+R31+O31+L31+I31</f>
        <v>0</v>
      </c>
      <c r="T31" s="44"/>
      <c r="U31" s="62">
        <f t="shared" ref="U31:U34" si="48">+I31/I$13-H31</f>
        <v>0</v>
      </c>
      <c r="V31" s="62">
        <f t="shared" ref="V31:V34" si="49">+L31/L$13-K31</f>
        <v>0</v>
      </c>
      <c r="W31" s="62">
        <f t="shared" ref="W31:W34" si="50">+O31/O$13-N31</f>
        <v>0</v>
      </c>
      <c r="X31" s="62">
        <f t="shared" ref="X31:X34" si="51">+R31/R$13-Q31</f>
        <v>0</v>
      </c>
      <c r="Y31" s="62">
        <f t="shared" ref="Y31:Y34" si="52">+S31-R31-O31-L31-I31</f>
        <v>0</v>
      </c>
    </row>
    <row r="32" spans="2:25" ht="26.25" customHeight="1">
      <c r="B32" s="113"/>
      <c r="C32" s="106" t="s">
        <v>179</v>
      </c>
      <c r="D32" s="108" t="s">
        <v>153</v>
      </c>
      <c r="E32" s="108" t="s">
        <v>125</v>
      </c>
      <c r="F32" s="90" t="s">
        <v>124</v>
      </c>
      <c r="G32" s="46"/>
      <c r="H32" s="315"/>
      <c r="I32" s="43">
        <f t="shared" si="40"/>
        <v>0</v>
      </c>
      <c r="J32" s="46"/>
      <c r="K32" s="43">
        <f t="shared" si="41"/>
        <v>0</v>
      </c>
      <c r="L32" s="43">
        <f t="shared" si="42"/>
        <v>0</v>
      </c>
      <c r="M32" s="46"/>
      <c r="N32" s="43">
        <f t="shared" si="43"/>
        <v>0</v>
      </c>
      <c r="O32" s="43">
        <f t="shared" si="44"/>
        <v>0</v>
      </c>
      <c r="P32" s="46"/>
      <c r="Q32" s="43">
        <f t="shared" si="45"/>
        <v>0</v>
      </c>
      <c r="R32" s="43">
        <f t="shared" si="46"/>
        <v>0</v>
      </c>
      <c r="S32" s="43">
        <f t="shared" si="47"/>
        <v>0</v>
      </c>
      <c r="T32" s="44"/>
      <c r="U32" s="62">
        <f t="shared" si="48"/>
        <v>0</v>
      </c>
      <c r="V32" s="62">
        <f t="shared" si="49"/>
        <v>0</v>
      </c>
      <c r="W32" s="62">
        <f t="shared" si="50"/>
        <v>0</v>
      </c>
      <c r="X32" s="62">
        <f t="shared" si="51"/>
        <v>0</v>
      </c>
      <c r="Y32" s="62">
        <f t="shared" si="52"/>
        <v>0</v>
      </c>
    </row>
    <row r="33" spans="2:25" ht="18" customHeight="1">
      <c r="B33" s="113"/>
      <c r="C33" s="106" t="s">
        <v>180</v>
      </c>
      <c r="D33" s="108" t="s">
        <v>153</v>
      </c>
      <c r="E33" s="108" t="s">
        <v>125</v>
      </c>
      <c r="F33" s="90" t="s">
        <v>124</v>
      </c>
      <c r="G33" s="46"/>
      <c r="H33" s="315"/>
      <c r="I33" s="43">
        <f t="shared" si="40"/>
        <v>0</v>
      </c>
      <c r="J33" s="46"/>
      <c r="K33" s="43">
        <f t="shared" si="41"/>
        <v>0</v>
      </c>
      <c r="L33" s="43">
        <f t="shared" si="42"/>
        <v>0</v>
      </c>
      <c r="M33" s="46"/>
      <c r="N33" s="43">
        <f t="shared" si="43"/>
        <v>0</v>
      </c>
      <c r="O33" s="43">
        <f t="shared" si="44"/>
        <v>0</v>
      </c>
      <c r="P33" s="46"/>
      <c r="Q33" s="43">
        <f t="shared" si="45"/>
        <v>0</v>
      </c>
      <c r="R33" s="43">
        <f t="shared" si="46"/>
        <v>0</v>
      </c>
      <c r="S33" s="43">
        <f t="shared" si="47"/>
        <v>0</v>
      </c>
      <c r="T33" s="44"/>
      <c r="U33" s="62">
        <f t="shared" si="48"/>
        <v>0</v>
      </c>
      <c r="V33" s="62">
        <f t="shared" si="49"/>
        <v>0</v>
      </c>
      <c r="W33" s="62">
        <f t="shared" si="50"/>
        <v>0</v>
      </c>
      <c r="X33" s="62">
        <f t="shared" si="51"/>
        <v>0</v>
      </c>
      <c r="Y33" s="62">
        <f t="shared" si="52"/>
        <v>0</v>
      </c>
    </row>
    <row r="34" spans="2:25" ht="18" customHeight="1">
      <c r="B34" s="113"/>
      <c r="C34" s="106" t="s">
        <v>181</v>
      </c>
      <c r="D34" s="108" t="s">
        <v>153</v>
      </c>
      <c r="E34" s="108" t="s">
        <v>125</v>
      </c>
      <c r="F34" s="90" t="s">
        <v>124</v>
      </c>
      <c r="G34" s="46"/>
      <c r="H34" s="315"/>
      <c r="I34" s="43">
        <f t="shared" si="40"/>
        <v>0</v>
      </c>
      <c r="J34" s="46"/>
      <c r="K34" s="43">
        <f t="shared" si="41"/>
        <v>0</v>
      </c>
      <c r="L34" s="43">
        <f t="shared" si="42"/>
        <v>0</v>
      </c>
      <c r="M34" s="46"/>
      <c r="N34" s="43">
        <f t="shared" si="43"/>
        <v>0</v>
      </c>
      <c r="O34" s="43">
        <f t="shared" si="44"/>
        <v>0</v>
      </c>
      <c r="P34" s="46"/>
      <c r="Q34" s="43">
        <f t="shared" si="45"/>
        <v>0</v>
      </c>
      <c r="R34" s="43">
        <f t="shared" si="46"/>
        <v>0</v>
      </c>
      <c r="S34" s="43">
        <f t="shared" si="47"/>
        <v>0</v>
      </c>
      <c r="T34" s="44"/>
      <c r="U34" s="62">
        <f t="shared" si="48"/>
        <v>0</v>
      </c>
      <c r="V34" s="62">
        <f t="shared" si="49"/>
        <v>0</v>
      </c>
      <c r="W34" s="62">
        <f t="shared" si="50"/>
        <v>0</v>
      </c>
      <c r="X34" s="62">
        <f t="shared" si="51"/>
        <v>0</v>
      </c>
      <c r="Y34" s="62">
        <f t="shared" si="52"/>
        <v>0</v>
      </c>
    </row>
    <row r="35" spans="2:25" ht="18" customHeight="1">
      <c r="B35" s="114"/>
      <c r="C35" s="92" t="s">
        <v>182</v>
      </c>
      <c r="D35" s="104"/>
      <c r="E35" s="104"/>
      <c r="F35" s="91"/>
      <c r="G35" s="82"/>
      <c r="H35" s="84">
        <f>+SUM(H30:H34)</f>
        <v>0</v>
      </c>
      <c r="I35" s="84">
        <f>+SUM(I30:I34)</f>
        <v>0</v>
      </c>
      <c r="J35" s="82"/>
      <c r="K35" s="84">
        <f>+SUM(K30:K34)</f>
        <v>0</v>
      </c>
      <c r="L35" s="84">
        <f>+SUM(L30:L34)</f>
        <v>0</v>
      </c>
      <c r="M35" s="82"/>
      <c r="N35" s="84">
        <f>+SUM(N30:N34)</f>
        <v>0</v>
      </c>
      <c r="O35" s="84">
        <f>+SUM(O30:O34)</f>
        <v>0</v>
      </c>
      <c r="P35" s="82"/>
      <c r="Q35" s="84">
        <f>+SUM(Q30:Q34)</f>
        <v>0</v>
      </c>
      <c r="R35" s="84">
        <f>+SUM(R30:R34)</f>
        <v>0</v>
      </c>
      <c r="S35" s="84">
        <f t="shared" ref="S35:S40" si="53">+R35+O35+L35+I35</f>
        <v>0</v>
      </c>
      <c r="T35" s="44"/>
      <c r="U35" s="62">
        <f>+S35-R35-O35-L35-I35</f>
        <v>0</v>
      </c>
      <c r="V35" s="62"/>
      <c r="W35" s="62"/>
      <c r="X35" s="62"/>
      <c r="Y35" s="62"/>
    </row>
    <row r="36" spans="2:25" ht="26.25" customHeight="1">
      <c r="B36" s="116" t="s">
        <v>172</v>
      </c>
      <c r="C36" s="106" t="s">
        <v>186</v>
      </c>
      <c r="D36" s="108" t="s">
        <v>178</v>
      </c>
      <c r="E36" s="93" t="s">
        <v>140</v>
      </c>
      <c r="F36" s="61" t="s">
        <v>124</v>
      </c>
      <c r="G36" s="63"/>
      <c r="H36" s="64"/>
      <c r="I36" s="315"/>
      <c r="J36" s="63"/>
      <c r="K36" s="51"/>
      <c r="L36" s="64"/>
      <c r="M36" s="63"/>
      <c r="N36" s="51"/>
      <c r="O36" s="64"/>
      <c r="P36" s="63"/>
      <c r="Q36" s="51"/>
      <c r="R36" s="64"/>
      <c r="S36" s="43">
        <f t="shared" si="53"/>
        <v>0</v>
      </c>
      <c r="T36" s="44"/>
      <c r="U36" s="62">
        <f>+SUM($J$36:$R$36)</f>
        <v>0</v>
      </c>
      <c r="V36" s="62">
        <f>+SUM($J$36:$R$36)</f>
        <v>0</v>
      </c>
      <c r="W36" s="62">
        <f>+SUM($J$36:$R$36)</f>
        <v>0</v>
      </c>
      <c r="X36" s="62">
        <f>+SUM($J$36:$R$36)</f>
        <v>0</v>
      </c>
      <c r="Y36" s="62">
        <f>+S36-R36-O36-L36-I36</f>
        <v>0</v>
      </c>
    </row>
    <row r="37" spans="2:25" ht="51" customHeight="1">
      <c r="B37" s="117"/>
      <c r="C37" s="108" t="s">
        <v>176</v>
      </c>
      <c r="D37" s="108" t="s">
        <v>177</v>
      </c>
      <c r="E37" s="108" t="s">
        <v>125</v>
      </c>
      <c r="F37" s="61" t="s">
        <v>124</v>
      </c>
      <c r="G37" s="43"/>
      <c r="H37" s="313"/>
      <c r="I37" s="43">
        <f>+H37*I$13</f>
        <v>0</v>
      </c>
      <c r="J37" s="43"/>
      <c r="K37" s="46">
        <f>+H37</f>
        <v>0</v>
      </c>
      <c r="L37" s="43">
        <f>+K37*L$13</f>
        <v>0</v>
      </c>
      <c r="M37" s="43"/>
      <c r="N37" s="46">
        <f>+K37</f>
        <v>0</v>
      </c>
      <c r="O37" s="43">
        <f>+N37*O$13</f>
        <v>0</v>
      </c>
      <c r="P37" s="43"/>
      <c r="Q37" s="46">
        <f>+N37</f>
        <v>0</v>
      </c>
      <c r="R37" s="43">
        <f>+Q37*R$13</f>
        <v>0</v>
      </c>
      <c r="S37" s="43">
        <f t="shared" si="53"/>
        <v>0</v>
      </c>
      <c r="T37" s="44"/>
      <c r="U37" s="62">
        <f>+I37/I$13-H37</f>
        <v>0</v>
      </c>
      <c r="V37" s="62">
        <f>+L37/L$13-K37</f>
        <v>0</v>
      </c>
      <c r="W37" s="62">
        <f>+O37/O$13-N37</f>
        <v>0</v>
      </c>
      <c r="X37" s="62">
        <f>+R37/R$13-Q37</f>
        <v>0</v>
      </c>
      <c r="Y37" s="62">
        <f>+S37-R37-O37-L37-I37</f>
        <v>0</v>
      </c>
    </row>
    <row r="38" spans="2:25" ht="25.5" customHeight="1">
      <c r="B38" s="117"/>
      <c r="C38" s="107" t="s">
        <v>187</v>
      </c>
      <c r="D38" s="108" t="s">
        <v>119</v>
      </c>
      <c r="E38" s="88" t="s">
        <v>125</v>
      </c>
      <c r="F38" s="87" t="s">
        <v>124</v>
      </c>
      <c r="G38" s="43"/>
      <c r="H38" s="313"/>
      <c r="I38" s="43">
        <f>+H38*I$13</f>
        <v>0</v>
      </c>
      <c r="J38" s="43"/>
      <c r="K38" s="46">
        <f>+H38</f>
        <v>0</v>
      </c>
      <c r="L38" s="43">
        <f>+K38*L$13</f>
        <v>0</v>
      </c>
      <c r="M38" s="43"/>
      <c r="N38" s="46">
        <f>+K38</f>
        <v>0</v>
      </c>
      <c r="O38" s="43">
        <f>+N38*O$13</f>
        <v>0</v>
      </c>
      <c r="P38" s="43"/>
      <c r="Q38" s="46">
        <f>+N38</f>
        <v>0</v>
      </c>
      <c r="R38" s="43">
        <f>+Q38*R$13</f>
        <v>0</v>
      </c>
      <c r="S38" s="43">
        <f t="shared" si="53"/>
        <v>0</v>
      </c>
      <c r="T38" s="44"/>
      <c r="U38" s="62">
        <f>+I38/I$13-H38</f>
        <v>0</v>
      </c>
      <c r="V38" s="62">
        <f>+L38/L$13-K38</f>
        <v>0</v>
      </c>
      <c r="W38" s="62">
        <f>+O38/O$13-N38</f>
        <v>0</v>
      </c>
      <c r="X38" s="62">
        <f>+R38/R$13-Q38</f>
        <v>0</v>
      </c>
      <c r="Y38" s="62">
        <f>+S38-R38-O38-L38-I38</f>
        <v>0</v>
      </c>
    </row>
    <row r="39" spans="2:25" ht="25.5" customHeight="1">
      <c r="B39" s="117"/>
      <c r="C39" s="107" t="s">
        <v>188</v>
      </c>
      <c r="D39" s="108" t="s">
        <v>119</v>
      </c>
      <c r="E39" s="88" t="s">
        <v>125</v>
      </c>
      <c r="F39" s="87" t="s">
        <v>124</v>
      </c>
      <c r="G39" s="43"/>
      <c r="H39" s="313"/>
      <c r="I39" s="43">
        <f>+H39*I$13</f>
        <v>0</v>
      </c>
      <c r="J39" s="43"/>
      <c r="K39" s="46">
        <f>+H39</f>
        <v>0</v>
      </c>
      <c r="L39" s="43">
        <f>+K39*L$13</f>
        <v>0</v>
      </c>
      <c r="M39" s="43"/>
      <c r="N39" s="46">
        <f>+K39</f>
        <v>0</v>
      </c>
      <c r="O39" s="43">
        <f>+N39*O$13</f>
        <v>0</v>
      </c>
      <c r="P39" s="43"/>
      <c r="Q39" s="46">
        <f>+N39</f>
        <v>0</v>
      </c>
      <c r="R39" s="43">
        <f>+Q39*R$13</f>
        <v>0</v>
      </c>
      <c r="S39" s="43">
        <f t="shared" si="53"/>
        <v>0</v>
      </c>
      <c r="T39" s="44"/>
      <c r="U39" s="62">
        <f>+I39/I$13-H39</f>
        <v>0</v>
      </c>
      <c r="V39" s="62">
        <f>+L39/L$13-K39</f>
        <v>0</v>
      </c>
      <c r="W39" s="62">
        <f>+O39/O$13-N39</f>
        <v>0</v>
      </c>
      <c r="X39" s="62">
        <f>+R39/R$13-Q39</f>
        <v>0</v>
      </c>
      <c r="Y39" s="62">
        <f>+S39-R39-O39-L39-I39</f>
        <v>0</v>
      </c>
    </row>
    <row r="40" spans="2:25" ht="25.5" customHeight="1">
      <c r="B40" s="117"/>
      <c r="C40" s="107" t="s">
        <v>189</v>
      </c>
      <c r="D40" s="108" t="s">
        <v>119</v>
      </c>
      <c r="E40" s="88" t="s">
        <v>125</v>
      </c>
      <c r="F40" s="87" t="s">
        <v>124</v>
      </c>
      <c r="G40" s="43"/>
      <c r="H40" s="313"/>
      <c r="I40" s="43">
        <f>+H40*I$13</f>
        <v>0</v>
      </c>
      <c r="J40" s="43"/>
      <c r="K40" s="46">
        <f>+H40</f>
        <v>0</v>
      </c>
      <c r="L40" s="43">
        <f>+K40*L$13</f>
        <v>0</v>
      </c>
      <c r="M40" s="43"/>
      <c r="N40" s="46">
        <f>+K40</f>
        <v>0</v>
      </c>
      <c r="O40" s="43">
        <f>+N40*O$13</f>
        <v>0</v>
      </c>
      <c r="P40" s="43"/>
      <c r="Q40" s="46">
        <f>+N40</f>
        <v>0</v>
      </c>
      <c r="R40" s="43">
        <f>+Q40*R$13</f>
        <v>0</v>
      </c>
      <c r="S40" s="43">
        <f t="shared" si="53"/>
        <v>0</v>
      </c>
      <c r="T40" s="44"/>
      <c r="U40" s="62">
        <f>+I40/I$13-H40</f>
        <v>0</v>
      </c>
      <c r="V40" s="62">
        <f>+L40/L$13-K40</f>
        <v>0</v>
      </c>
      <c r="W40" s="62">
        <f>+O40/O$13-N40</f>
        <v>0</v>
      </c>
      <c r="X40" s="62">
        <f>+R40/R$13-Q40</f>
        <v>0</v>
      </c>
      <c r="Y40" s="62">
        <f>+S40-R40-O40-L40-I40</f>
        <v>0</v>
      </c>
    </row>
    <row r="41" spans="2:25" ht="25.5" customHeight="1">
      <c r="B41" s="117"/>
      <c r="C41" s="148" t="s">
        <v>191</v>
      </c>
      <c r="D41" s="149"/>
      <c r="E41" s="149"/>
      <c r="F41" s="150"/>
      <c r="G41" s="82"/>
      <c r="H41" s="84">
        <f>+SUM(H36:H38)+H40</f>
        <v>0</v>
      </c>
      <c r="I41" s="84">
        <f>+SUM(I36:I38)+I40</f>
        <v>0</v>
      </c>
      <c r="J41" s="82"/>
      <c r="K41" s="84">
        <f>+SUM(K36:K38)+K40</f>
        <v>0</v>
      </c>
      <c r="L41" s="84">
        <f>+SUM(L36:L38)+L40</f>
        <v>0</v>
      </c>
      <c r="M41" s="82"/>
      <c r="N41" s="84">
        <f>+SUM(N36:N38)+N40</f>
        <v>0</v>
      </c>
      <c r="O41" s="84">
        <f>+SUM(O36:O38)+O40</f>
        <v>0</v>
      </c>
      <c r="P41" s="82"/>
      <c r="Q41" s="84">
        <f>+SUM(Q36:Q38)+Q40</f>
        <v>0</v>
      </c>
      <c r="R41" s="84">
        <f>+SUM(R36:R38)+R40</f>
        <v>0</v>
      </c>
      <c r="S41" s="84">
        <f>+SUM(S36:S38)+S40</f>
        <v>0</v>
      </c>
      <c r="T41" s="44"/>
      <c r="U41" s="62">
        <f>+S41-R41-O41-L41-I41</f>
        <v>0</v>
      </c>
      <c r="V41" s="62"/>
      <c r="W41" s="62"/>
      <c r="X41" s="62"/>
      <c r="Y41" s="62"/>
    </row>
    <row r="42" spans="2:25" ht="25.5" customHeight="1">
      <c r="B42" s="118"/>
      <c r="C42" s="148" t="s">
        <v>194</v>
      </c>
      <c r="D42" s="149"/>
      <c r="E42" s="149"/>
      <c r="F42" s="150"/>
      <c r="G42" s="82"/>
      <c r="H42" s="84">
        <f>+SUM(H36:H37)+SUM(H39:H40)</f>
        <v>0</v>
      </c>
      <c r="I42" s="84">
        <f>+SUM(I36:I37)+SUM(I39:I40)</f>
        <v>0</v>
      </c>
      <c r="J42" s="82"/>
      <c r="K42" s="84">
        <f>+SUM(K36:K37)+SUM(K39:K40)</f>
        <v>0</v>
      </c>
      <c r="L42" s="84">
        <f>+SUM(L36:L37)+SUM(L39:L40)</f>
        <v>0</v>
      </c>
      <c r="M42" s="82"/>
      <c r="N42" s="84">
        <f>+SUM(N36:N37)+SUM(N39:N40)</f>
        <v>0</v>
      </c>
      <c r="O42" s="84">
        <f>+SUM(O36:O37)+SUM(O39:O40)</f>
        <v>0</v>
      </c>
      <c r="P42" s="82"/>
      <c r="Q42" s="84">
        <f>+SUM(Q36:Q37)+SUM(Q39:Q40)</f>
        <v>0</v>
      </c>
      <c r="R42" s="84">
        <f>+SUM(R36:R37)+SUM(R39:R40)</f>
        <v>0</v>
      </c>
      <c r="S42" s="84">
        <f>+SUM(S36:S37)+SUM(S39:S40)</f>
        <v>0</v>
      </c>
      <c r="T42" s="44"/>
      <c r="U42" s="62">
        <f>+S42-R42-O42-L42-I42</f>
        <v>0</v>
      </c>
      <c r="V42" s="62"/>
      <c r="W42" s="62"/>
      <c r="X42" s="62"/>
      <c r="Y42" s="62"/>
    </row>
    <row r="43" spans="2:25" ht="18" customHeight="1">
      <c r="B43" s="108" t="s">
        <v>167</v>
      </c>
      <c r="C43" s="108" t="s">
        <v>124</v>
      </c>
      <c r="D43" s="108" t="s">
        <v>133</v>
      </c>
      <c r="E43" s="108" t="s">
        <v>125</v>
      </c>
      <c r="F43" s="90" t="s">
        <v>124</v>
      </c>
      <c r="G43" s="46"/>
      <c r="H43" s="316"/>
      <c r="I43" s="84">
        <f t="shared" ref="I43:I50" si="54">+H43*I$13</f>
        <v>0</v>
      </c>
      <c r="J43" s="83"/>
      <c r="K43" s="84">
        <f t="shared" ref="K43" si="55">+H43</f>
        <v>0</v>
      </c>
      <c r="L43" s="84">
        <f t="shared" ref="L43:L50" si="56">+K43*L$13</f>
        <v>0</v>
      </c>
      <c r="M43" s="83"/>
      <c r="N43" s="84">
        <f t="shared" ref="N43" si="57">+K43</f>
        <v>0</v>
      </c>
      <c r="O43" s="84">
        <f t="shared" ref="O43:O50" si="58">+N43*O$13</f>
        <v>0</v>
      </c>
      <c r="P43" s="83"/>
      <c r="Q43" s="84">
        <f t="shared" ref="Q43" si="59">+N43</f>
        <v>0</v>
      </c>
      <c r="R43" s="84">
        <f t="shared" ref="R43:R50" si="60">+Q43*R$13</f>
        <v>0</v>
      </c>
      <c r="S43" s="84">
        <f t="shared" ref="S43" si="61">+R43+O43+L43+I43</f>
        <v>0</v>
      </c>
      <c r="T43" s="44"/>
      <c r="U43" s="62">
        <f t="shared" ref="U43:U50" si="62">+I43/I$13-H43</f>
        <v>0</v>
      </c>
      <c r="V43" s="62">
        <f t="shared" ref="V43:V50" si="63">+L43/L$13-K43</f>
        <v>0</v>
      </c>
      <c r="W43" s="62">
        <f t="shared" ref="W43:W50" si="64">+O43/O$13-N43</f>
        <v>0</v>
      </c>
      <c r="X43" s="62">
        <f t="shared" ref="X43:X50" si="65">+R43/R$13-Q43</f>
        <v>0</v>
      </c>
      <c r="Y43" s="62">
        <f t="shared" ref="Y43" si="66">+S43-R43-O43-L43-I43</f>
        <v>0</v>
      </c>
    </row>
    <row r="44" spans="2:25" ht="39" customHeight="1">
      <c r="B44" s="115" t="s">
        <v>166</v>
      </c>
      <c r="C44" s="108" t="s">
        <v>141</v>
      </c>
      <c r="D44" s="108" t="s">
        <v>152</v>
      </c>
      <c r="E44" s="108" t="s">
        <v>125</v>
      </c>
      <c r="F44" s="61" t="s">
        <v>124</v>
      </c>
      <c r="G44" s="43"/>
      <c r="H44" s="313"/>
      <c r="I44" s="43">
        <f t="shared" si="54"/>
        <v>0</v>
      </c>
      <c r="J44" s="43"/>
      <c r="K44" s="46">
        <f t="shared" ref="K44:K50" si="67">+H44</f>
        <v>0</v>
      </c>
      <c r="L44" s="43">
        <f t="shared" si="56"/>
        <v>0</v>
      </c>
      <c r="M44" s="43"/>
      <c r="N44" s="46">
        <f t="shared" ref="N44:N50" si="68">+K44</f>
        <v>0</v>
      </c>
      <c r="O44" s="43">
        <f t="shared" si="58"/>
        <v>0</v>
      </c>
      <c r="P44" s="43"/>
      <c r="Q44" s="46">
        <f t="shared" ref="Q44:Q50" si="69">+N44</f>
        <v>0</v>
      </c>
      <c r="R44" s="43">
        <f t="shared" si="60"/>
        <v>0</v>
      </c>
      <c r="S44" s="43">
        <f t="shared" ref="S44:S50" si="70">+R44+O44+L44+I44</f>
        <v>0</v>
      </c>
      <c r="T44" s="44"/>
      <c r="U44" s="62">
        <f t="shared" si="62"/>
        <v>0</v>
      </c>
      <c r="V44" s="62">
        <f t="shared" si="63"/>
        <v>0</v>
      </c>
      <c r="W44" s="62">
        <f t="shared" si="64"/>
        <v>0</v>
      </c>
      <c r="X44" s="62">
        <f t="shared" si="65"/>
        <v>0</v>
      </c>
      <c r="Y44" s="62">
        <f t="shared" ref="Y44:Y50" si="71">+S44-R44-O44-L44-I44</f>
        <v>0</v>
      </c>
    </row>
    <row r="45" spans="2:25" ht="39" customHeight="1">
      <c r="B45" s="115"/>
      <c r="C45" s="108" t="s">
        <v>142</v>
      </c>
      <c r="D45" s="108" t="s">
        <v>152</v>
      </c>
      <c r="E45" s="108" t="s">
        <v>125</v>
      </c>
      <c r="F45" s="61" t="s">
        <v>124</v>
      </c>
      <c r="G45" s="43"/>
      <c r="H45" s="313"/>
      <c r="I45" s="43">
        <f t="shared" si="54"/>
        <v>0</v>
      </c>
      <c r="J45" s="43"/>
      <c r="K45" s="46">
        <f t="shared" si="67"/>
        <v>0</v>
      </c>
      <c r="L45" s="43">
        <f t="shared" si="56"/>
        <v>0</v>
      </c>
      <c r="M45" s="43"/>
      <c r="N45" s="46">
        <f t="shared" si="68"/>
        <v>0</v>
      </c>
      <c r="O45" s="43">
        <f t="shared" si="58"/>
        <v>0</v>
      </c>
      <c r="P45" s="43"/>
      <c r="Q45" s="46">
        <f t="shared" si="69"/>
        <v>0</v>
      </c>
      <c r="R45" s="43">
        <f t="shared" si="60"/>
        <v>0</v>
      </c>
      <c r="S45" s="43">
        <f t="shared" si="70"/>
        <v>0</v>
      </c>
      <c r="T45" s="44"/>
      <c r="U45" s="62">
        <f t="shared" si="62"/>
        <v>0</v>
      </c>
      <c r="V45" s="62">
        <f t="shared" si="63"/>
        <v>0</v>
      </c>
      <c r="W45" s="62">
        <f t="shared" si="64"/>
        <v>0</v>
      </c>
      <c r="X45" s="62">
        <f t="shared" si="65"/>
        <v>0</v>
      </c>
      <c r="Y45" s="62">
        <f t="shared" si="71"/>
        <v>0</v>
      </c>
    </row>
    <row r="46" spans="2:25" ht="39" customHeight="1">
      <c r="B46" s="115"/>
      <c r="C46" s="108" t="s">
        <v>143</v>
      </c>
      <c r="D46" s="108" t="s">
        <v>152</v>
      </c>
      <c r="E46" s="108" t="s">
        <v>125</v>
      </c>
      <c r="F46" s="61" t="s">
        <v>124</v>
      </c>
      <c r="G46" s="43"/>
      <c r="H46" s="313"/>
      <c r="I46" s="43">
        <f t="shared" si="54"/>
        <v>0</v>
      </c>
      <c r="J46" s="43"/>
      <c r="K46" s="46">
        <f t="shared" si="67"/>
        <v>0</v>
      </c>
      <c r="L46" s="43">
        <f t="shared" si="56"/>
        <v>0</v>
      </c>
      <c r="M46" s="43"/>
      <c r="N46" s="46">
        <f t="shared" si="68"/>
        <v>0</v>
      </c>
      <c r="O46" s="43">
        <f t="shared" si="58"/>
        <v>0</v>
      </c>
      <c r="P46" s="43"/>
      <c r="Q46" s="46">
        <f t="shared" si="69"/>
        <v>0</v>
      </c>
      <c r="R46" s="43">
        <f t="shared" si="60"/>
        <v>0</v>
      </c>
      <c r="S46" s="43">
        <f t="shared" si="70"/>
        <v>0</v>
      </c>
      <c r="T46" s="44"/>
      <c r="U46" s="62">
        <f t="shared" si="62"/>
        <v>0</v>
      </c>
      <c r="V46" s="62">
        <f t="shared" si="63"/>
        <v>0</v>
      </c>
      <c r="W46" s="62">
        <f t="shared" si="64"/>
        <v>0</v>
      </c>
      <c r="X46" s="62">
        <f t="shared" si="65"/>
        <v>0</v>
      </c>
      <c r="Y46" s="62">
        <f t="shared" si="71"/>
        <v>0</v>
      </c>
    </row>
    <row r="47" spans="2:25" ht="39" customHeight="1">
      <c r="B47" s="115"/>
      <c r="C47" s="108" t="s">
        <v>144</v>
      </c>
      <c r="D47" s="108" t="s">
        <v>152</v>
      </c>
      <c r="E47" s="108" t="s">
        <v>125</v>
      </c>
      <c r="F47" s="61" t="s">
        <v>124</v>
      </c>
      <c r="G47" s="43"/>
      <c r="H47" s="313"/>
      <c r="I47" s="43">
        <f t="shared" si="54"/>
        <v>0</v>
      </c>
      <c r="J47" s="43"/>
      <c r="K47" s="46">
        <f t="shared" si="67"/>
        <v>0</v>
      </c>
      <c r="L47" s="43">
        <f t="shared" si="56"/>
        <v>0</v>
      </c>
      <c r="M47" s="43"/>
      <c r="N47" s="46">
        <f t="shared" si="68"/>
        <v>0</v>
      </c>
      <c r="O47" s="43">
        <f t="shared" si="58"/>
        <v>0</v>
      </c>
      <c r="P47" s="43"/>
      <c r="Q47" s="46">
        <f t="shared" si="69"/>
        <v>0</v>
      </c>
      <c r="R47" s="43">
        <f t="shared" si="60"/>
        <v>0</v>
      </c>
      <c r="S47" s="43">
        <f t="shared" si="70"/>
        <v>0</v>
      </c>
      <c r="T47" s="44"/>
      <c r="U47" s="62">
        <f t="shared" si="62"/>
        <v>0</v>
      </c>
      <c r="V47" s="62">
        <f t="shared" si="63"/>
        <v>0</v>
      </c>
      <c r="W47" s="62">
        <f t="shared" si="64"/>
        <v>0</v>
      </c>
      <c r="X47" s="62">
        <f t="shared" si="65"/>
        <v>0</v>
      </c>
      <c r="Y47" s="62">
        <f t="shared" si="71"/>
        <v>0</v>
      </c>
    </row>
    <row r="48" spans="2:25" ht="39" customHeight="1">
      <c r="B48" s="115"/>
      <c r="C48" s="108" t="s">
        <v>145</v>
      </c>
      <c r="D48" s="108" t="s">
        <v>152</v>
      </c>
      <c r="E48" s="108" t="s">
        <v>125</v>
      </c>
      <c r="F48" s="61" t="s">
        <v>124</v>
      </c>
      <c r="G48" s="43"/>
      <c r="H48" s="313"/>
      <c r="I48" s="43">
        <f t="shared" si="54"/>
        <v>0</v>
      </c>
      <c r="J48" s="43"/>
      <c r="K48" s="46">
        <f t="shared" si="67"/>
        <v>0</v>
      </c>
      <c r="L48" s="43">
        <f t="shared" si="56"/>
        <v>0</v>
      </c>
      <c r="M48" s="43"/>
      <c r="N48" s="46">
        <f t="shared" si="68"/>
        <v>0</v>
      </c>
      <c r="O48" s="43">
        <f t="shared" si="58"/>
        <v>0</v>
      </c>
      <c r="P48" s="43"/>
      <c r="Q48" s="46">
        <f t="shared" si="69"/>
        <v>0</v>
      </c>
      <c r="R48" s="43">
        <f t="shared" si="60"/>
        <v>0</v>
      </c>
      <c r="S48" s="43">
        <f t="shared" si="70"/>
        <v>0</v>
      </c>
      <c r="T48" s="44"/>
      <c r="U48" s="62">
        <f t="shared" si="62"/>
        <v>0</v>
      </c>
      <c r="V48" s="62">
        <f t="shared" si="63"/>
        <v>0</v>
      </c>
      <c r="W48" s="62">
        <f t="shared" si="64"/>
        <v>0</v>
      </c>
      <c r="X48" s="62">
        <f t="shared" si="65"/>
        <v>0</v>
      </c>
      <c r="Y48" s="62">
        <f t="shared" si="71"/>
        <v>0</v>
      </c>
    </row>
    <row r="49" spans="2:25" ht="39" customHeight="1">
      <c r="B49" s="115"/>
      <c r="C49" s="108" t="s">
        <v>146</v>
      </c>
      <c r="D49" s="108" t="s">
        <v>152</v>
      </c>
      <c r="E49" s="108" t="s">
        <v>125</v>
      </c>
      <c r="F49" s="61" t="s">
        <v>124</v>
      </c>
      <c r="G49" s="43"/>
      <c r="H49" s="313"/>
      <c r="I49" s="43">
        <f t="shared" si="54"/>
        <v>0</v>
      </c>
      <c r="J49" s="43"/>
      <c r="K49" s="46">
        <f t="shared" si="67"/>
        <v>0</v>
      </c>
      <c r="L49" s="43">
        <f t="shared" si="56"/>
        <v>0</v>
      </c>
      <c r="M49" s="43"/>
      <c r="N49" s="46">
        <f t="shared" si="68"/>
        <v>0</v>
      </c>
      <c r="O49" s="43">
        <f t="shared" si="58"/>
        <v>0</v>
      </c>
      <c r="P49" s="43"/>
      <c r="Q49" s="46">
        <f t="shared" si="69"/>
        <v>0</v>
      </c>
      <c r="R49" s="43">
        <f t="shared" si="60"/>
        <v>0</v>
      </c>
      <c r="S49" s="43">
        <f t="shared" si="70"/>
        <v>0</v>
      </c>
      <c r="T49" s="44"/>
      <c r="U49" s="62">
        <f t="shared" si="62"/>
        <v>0</v>
      </c>
      <c r="V49" s="62">
        <f t="shared" si="63"/>
        <v>0</v>
      </c>
      <c r="W49" s="62">
        <f t="shared" si="64"/>
        <v>0</v>
      </c>
      <c r="X49" s="62">
        <f t="shared" si="65"/>
        <v>0</v>
      </c>
      <c r="Y49" s="62">
        <f t="shared" si="71"/>
        <v>0</v>
      </c>
    </row>
    <row r="50" spans="2:25" ht="39" customHeight="1">
      <c r="B50" s="115"/>
      <c r="C50" s="108" t="s">
        <v>147</v>
      </c>
      <c r="D50" s="108" t="s">
        <v>152</v>
      </c>
      <c r="E50" s="108" t="s">
        <v>125</v>
      </c>
      <c r="F50" s="61" t="s">
        <v>124</v>
      </c>
      <c r="G50" s="43"/>
      <c r="H50" s="313"/>
      <c r="I50" s="43">
        <f t="shared" si="54"/>
        <v>0</v>
      </c>
      <c r="J50" s="43"/>
      <c r="K50" s="46">
        <f t="shared" si="67"/>
        <v>0</v>
      </c>
      <c r="L50" s="43">
        <f t="shared" si="56"/>
        <v>0</v>
      </c>
      <c r="M50" s="43"/>
      <c r="N50" s="46">
        <f t="shared" si="68"/>
        <v>0</v>
      </c>
      <c r="O50" s="43">
        <f t="shared" si="58"/>
        <v>0</v>
      </c>
      <c r="P50" s="43"/>
      <c r="Q50" s="46">
        <f t="shared" si="69"/>
        <v>0</v>
      </c>
      <c r="R50" s="43">
        <f t="shared" si="60"/>
        <v>0</v>
      </c>
      <c r="S50" s="43">
        <f t="shared" si="70"/>
        <v>0</v>
      </c>
      <c r="T50" s="44"/>
      <c r="U50" s="62">
        <f t="shared" si="62"/>
        <v>0</v>
      </c>
      <c r="V50" s="62">
        <f t="shared" si="63"/>
        <v>0</v>
      </c>
      <c r="W50" s="62">
        <f t="shared" si="64"/>
        <v>0</v>
      </c>
      <c r="X50" s="62">
        <f t="shared" si="65"/>
        <v>0</v>
      </c>
      <c r="Y50" s="62">
        <f t="shared" si="71"/>
        <v>0</v>
      </c>
    </row>
    <row r="51" spans="2:25" ht="18" customHeight="1">
      <c r="B51" s="115"/>
      <c r="C51" s="92" t="s">
        <v>165</v>
      </c>
      <c r="D51" s="104"/>
      <c r="E51" s="104"/>
      <c r="F51" s="91"/>
      <c r="G51" s="82"/>
      <c r="H51" s="84">
        <f>+SUM(H44:H50)</f>
        <v>0</v>
      </c>
      <c r="I51" s="84">
        <f>+SUM(I44:I50)</f>
        <v>0</v>
      </c>
      <c r="J51" s="82"/>
      <c r="K51" s="84">
        <f>+SUM(K44:K50)</f>
        <v>0</v>
      </c>
      <c r="L51" s="84">
        <f>+SUM(L44:L50)</f>
        <v>0</v>
      </c>
      <c r="M51" s="82"/>
      <c r="N51" s="84">
        <f>+SUM(N44:N50)</f>
        <v>0</v>
      </c>
      <c r="O51" s="84">
        <f>+SUM(O44:O50)</f>
        <v>0</v>
      </c>
      <c r="P51" s="82"/>
      <c r="Q51" s="84">
        <f>+SUM(Q44:Q50)</f>
        <v>0</v>
      </c>
      <c r="R51" s="84">
        <f>+SUM(R44:R50)</f>
        <v>0</v>
      </c>
      <c r="S51" s="84">
        <f>+R51+O51+L51+I51</f>
        <v>0</v>
      </c>
      <c r="T51" s="44"/>
      <c r="U51" s="62">
        <f>+S51-R51-O51-L51-I51</f>
        <v>0</v>
      </c>
      <c r="V51" s="62"/>
      <c r="W51" s="62"/>
      <c r="X51" s="62"/>
      <c r="Y51" s="62"/>
    </row>
    <row r="52" spans="2:25" ht="18" customHeight="1">
      <c r="B52" s="108" t="s">
        <v>173</v>
      </c>
      <c r="C52" s="94" t="s">
        <v>174</v>
      </c>
      <c r="D52" s="94" t="s">
        <v>119</v>
      </c>
      <c r="E52" s="94" t="s">
        <v>125</v>
      </c>
      <c r="F52" s="89" t="s">
        <v>124</v>
      </c>
      <c r="G52" s="46"/>
      <c r="H52" s="316"/>
      <c r="I52" s="84">
        <f>+H52*I$13</f>
        <v>0</v>
      </c>
      <c r="J52" s="83"/>
      <c r="K52" s="84">
        <f t="shared" ref="K52" si="72">+H52</f>
        <v>0</v>
      </c>
      <c r="L52" s="84">
        <f>+K52*L$13</f>
        <v>0</v>
      </c>
      <c r="M52" s="83"/>
      <c r="N52" s="84">
        <f t="shared" ref="N52" si="73">+K52</f>
        <v>0</v>
      </c>
      <c r="O52" s="84">
        <f>+N52*O$13</f>
        <v>0</v>
      </c>
      <c r="P52" s="83"/>
      <c r="Q52" s="84">
        <f t="shared" ref="Q52" si="74">+N52</f>
        <v>0</v>
      </c>
      <c r="R52" s="84">
        <f>+Q52*R$13</f>
        <v>0</v>
      </c>
      <c r="S52" s="84">
        <f t="shared" ref="S52" si="75">+R52+O52+L52+I52</f>
        <v>0</v>
      </c>
      <c r="T52" s="44"/>
      <c r="U52" s="62">
        <f>+I52/I$13-H52</f>
        <v>0</v>
      </c>
      <c r="V52" s="62">
        <f>+L52/L$13-K52</f>
        <v>0</v>
      </c>
      <c r="W52" s="62">
        <f>+O52/O$13-N52</f>
        <v>0</v>
      </c>
      <c r="X52" s="62">
        <f>+R52/R$13-Q52</f>
        <v>0</v>
      </c>
      <c r="Y52" s="62">
        <f t="shared" ref="Y52" si="76">+S52-R52-O52-L52-I52</f>
        <v>0</v>
      </c>
    </row>
    <row r="53" spans="2:25" s="98" customFormat="1" ht="41.25" customHeight="1">
      <c r="B53" s="151" t="s">
        <v>192</v>
      </c>
      <c r="C53" s="151"/>
      <c r="D53" s="151"/>
      <c r="E53" s="151"/>
      <c r="F53" s="151"/>
      <c r="G53" s="50">
        <f>+H53-H54</f>
        <v>0</v>
      </c>
      <c r="H53" s="95">
        <f>+H15+H16+H17+H19+H20+H21+H22+H23+H26+H27+H29+H30+H31+H32+H33+H34+H36+H37+H38+H40+H43+SUM(H44:H50)+H52</f>
        <v>0</v>
      </c>
      <c r="I53" s="95">
        <f>+I15+I16+I17+I19+I20+I21+I22+I23+I26+I27+I29+I30+I31+I32+I33+I34+I36+I37+I38+I40+I43+SUM(I44:I50)+I52</f>
        <v>0</v>
      </c>
      <c r="J53" s="96">
        <f>+I53-I54</f>
        <v>0</v>
      </c>
      <c r="K53" s="95"/>
      <c r="L53" s="95"/>
      <c r="M53" s="96"/>
      <c r="N53" s="95"/>
      <c r="O53" s="95"/>
      <c r="P53" s="50">
        <f>+Q53-Q54</f>
        <v>0</v>
      </c>
      <c r="Q53" s="95">
        <f>+Q15+Q16+Q17+Q19+Q20+Q21+Q22+Q23+Q26+Q27+Q29+Q30+Q31+Q32+Q33+Q34+Q36+Q37+Q38+Q40+Q43+SUM(Q44:Q50)+Q52</f>
        <v>0</v>
      </c>
      <c r="R53" s="95">
        <f>+R15+R16+R17+R19+R20+R21+R22+R23+R26+R27+R29+R30+R31+R32+R33+R34+R36+R37+R38+R40+R43+SUM(R44:R50)+R52</f>
        <v>0</v>
      </c>
      <c r="S53" s="96">
        <f>+R53-R54</f>
        <v>0</v>
      </c>
      <c r="T53" s="44"/>
      <c r="U53" s="97"/>
      <c r="V53" s="97"/>
      <c r="W53" s="97"/>
      <c r="X53" s="97"/>
      <c r="Y53" s="97"/>
    </row>
    <row r="54" spans="2:25" ht="15" customHeight="1">
      <c r="B54" s="45" t="s">
        <v>109</v>
      </c>
      <c r="C54" s="65"/>
      <c r="D54" s="65"/>
      <c r="E54" s="66"/>
      <c r="F54" s="66"/>
      <c r="G54" s="67"/>
      <c r="H54" s="68">
        <f>+H18+H19+H20+H25+H28+H29+H35+H41+H43+H51+H52</f>
        <v>0</v>
      </c>
      <c r="I54" s="68">
        <f>+I18+I19+I20+I25+I28+I29+I35+I41+I43+I51+I52</f>
        <v>0</v>
      </c>
      <c r="J54" s="69"/>
      <c r="K54" s="68">
        <f>+K18+K19+K20+K25+K28+K29+K35+K41+K43+K51+K52</f>
        <v>0</v>
      </c>
      <c r="L54" s="68">
        <f>+L18+L19+L20+L25+L28+L29+L35+L41+L43+L51+L52</f>
        <v>0</v>
      </c>
      <c r="M54" s="69"/>
      <c r="N54" s="68">
        <f>+N18+N19+N20+N25+N28+N29+N35+N41+N43+N51+N52</f>
        <v>0</v>
      </c>
      <c r="O54" s="68">
        <f>+O18+O19+O20+O25+O28+O29+O35+O41+O43+O51+O52</f>
        <v>0</v>
      </c>
      <c r="P54" s="69"/>
      <c r="Q54" s="68">
        <f>+Q18+Q19+Q20+Q25+Q28+Q29+Q35+Q41+Q43+Q51+Q52</f>
        <v>0</v>
      </c>
      <c r="R54" s="68">
        <f>+R18+R19+R20+R25+R28+R29+R35+R41+R43+R51+R52</f>
        <v>0</v>
      </c>
      <c r="S54" s="68">
        <f>+S18+S19+S20+S25+S28+S29+S35+S41+S43+S51+S52</f>
        <v>0</v>
      </c>
      <c r="T54" s="70"/>
      <c r="U54" s="62">
        <f>+S54-R54-O54-L54-I54</f>
        <v>0</v>
      </c>
    </row>
    <row r="55" spans="2:25" ht="14.25">
      <c r="B55" s="45" t="s">
        <v>110</v>
      </c>
      <c r="C55" s="65"/>
      <c r="D55" s="65"/>
      <c r="E55" s="66"/>
      <c r="F55" s="66"/>
      <c r="G55" s="67"/>
      <c r="H55" s="47">
        <f>+H54*16%</f>
        <v>0</v>
      </c>
      <c r="I55" s="47">
        <f>+I54*16%</f>
        <v>0</v>
      </c>
      <c r="J55" s="69"/>
      <c r="K55" s="47">
        <f>+K54*16%</f>
        <v>0</v>
      </c>
      <c r="L55" s="47">
        <f>+L54*16%</f>
        <v>0</v>
      </c>
      <c r="M55" s="69"/>
      <c r="N55" s="47">
        <f>+N54*16%</f>
        <v>0</v>
      </c>
      <c r="O55" s="47">
        <f>+O54*16%</f>
        <v>0</v>
      </c>
      <c r="P55" s="69"/>
      <c r="Q55" s="47">
        <f>+Q54*16%</f>
        <v>0</v>
      </c>
      <c r="R55" s="47">
        <f>+R54*16%</f>
        <v>0</v>
      </c>
      <c r="S55" s="47">
        <f>+S54*16%</f>
        <v>0</v>
      </c>
      <c r="T55" s="71"/>
      <c r="U55" s="62">
        <f>+S55-R55-O55-L55-I55</f>
        <v>0</v>
      </c>
    </row>
    <row r="56" spans="2:25" ht="14.25">
      <c r="B56" s="45" t="s">
        <v>111</v>
      </c>
      <c r="C56" s="65"/>
      <c r="D56" s="65"/>
      <c r="E56" s="66"/>
      <c r="F56" s="66"/>
      <c r="G56" s="67"/>
      <c r="H56" s="47">
        <f>+H55+H54</f>
        <v>0</v>
      </c>
      <c r="I56" s="47">
        <f>+I54+I55</f>
        <v>0</v>
      </c>
      <c r="J56" s="69"/>
      <c r="K56" s="47">
        <f>+K55+K54</f>
        <v>0</v>
      </c>
      <c r="L56" s="47">
        <f>+L54+L55</f>
        <v>0</v>
      </c>
      <c r="M56" s="69"/>
      <c r="N56" s="47">
        <f>+N55+N54</f>
        <v>0</v>
      </c>
      <c r="O56" s="47">
        <f>+O54+O55</f>
        <v>0</v>
      </c>
      <c r="P56" s="69"/>
      <c r="Q56" s="47">
        <f>+Q55+Q54</f>
        <v>0</v>
      </c>
      <c r="R56" s="47">
        <f>+R54+R55</f>
        <v>0</v>
      </c>
      <c r="S56" s="47">
        <f>+S54+S55</f>
        <v>0</v>
      </c>
      <c r="T56" s="71"/>
      <c r="U56" s="62">
        <f>+S56-R56-O56-L56-I56</f>
        <v>0</v>
      </c>
    </row>
    <row r="57" spans="2:25" s="98" customFormat="1" ht="41.25" customHeight="1">
      <c r="B57" s="151" t="s">
        <v>193</v>
      </c>
      <c r="C57" s="151"/>
      <c r="D57" s="151"/>
      <c r="E57" s="151"/>
      <c r="F57" s="151"/>
      <c r="G57" s="50">
        <f>+H57-H58</f>
        <v>0</v>
      </c>
      <c r="H57" s="95">
        <f>+H15+H16+H17+H19+H20+H21+H22+H23+H26+H27+H29+H30+H31+H32+H33+H34+H36+H37+H39+H40+H43+SUM(H44:H50)+H52</f>
        <v>0</v>
      </c>
      <c r="I57" s="95">
        <f>+I15+I16+I17+I19+I20+I21+I22+I23+I26+I27+I29+I30+I31+I32+I33+I34+I36+I37+I39+I40+I43+SUM(I44:I50)+I52</f>
        <v>0</v>
      </c>
      <c r="J57" s="96">
        <f>+I57-I58</f>
        <v>0</v>
      </c>
      <c r="K57" s="95"/>
      <c r="L57" s="95"/>
      <c r="M57" s="96"/>
      <c r="N57" s="95"/>
      <c r="O57" s="95"/>
      <c r="P57" s="50">
        <f>+Q57-Q58</f>
        <v>0</v>
      </c>
      <c r="Q57" s="95">
        <f>+Q15+Q16+Q17+Q19+Q20+Q21+Q22+Q23+Q26+Q27+Q29+Q30+Q31+Q32+Q33+Q34+Q36+Q37+Q39+Q40+Q43+SUM(Q44:Q50)+Q52</f>
        <v>0</v>
      </c>
      <c r="R57" s="95">
        <f>+R15+R16+R17+R19+R20+R21+R22+R23+R26+R27+R29+R30+R31+R32+R33+R34+R36+R37+R39+R40+R43+SUM(R44:R50)+R52</f>
        <v>0</v>
      </c>
      <c r="S57" s="96">
        <f>+R57-R58</f>
        <v>0</v>
      </c>
      <c r="T57" s="44"/>
      <c r="U57" s="97"/>
      <c r="V57" s="97"/>
      <c r="W57" s="97"/>
      <c r="X57" s="97"/>
      <c r="Y57" s="97"/>
    </row>
    <row r="58" spans="2:25" ht="15" customHeight="1">
      <c r="B58" s="45" t="s">
        <v>109</v>
      </c>
      <c r="C58" s="65"/>
      <c r="D58" s="65"/>
      <c r="E58" s="66"/>
      <c r="F58" s="66"/>
      <c r="G58" s="67"/>
      <c r="H58" s="68">
        <f>+H18+H19+H20+H25+H28+H29+H35+H42+H43+H51+H52</f>
        <v>0</v>
      </c>
      <c r="I58" s="68">
        <f>+I18+I19+I20+I25+I28+I29+I35+I42+I43+I51+I52</f>
        <v>0</v>
      </c>
      <c r="J58" s="69"/>
      <c r="K58" s="68">
        <f>+K18+K19+K20+K25+K28+K29+K35+K42+K43+K51+K52</f>
        <v>0</v>
      </c>
      <c r="L58" s="68">
        <f>+L18+L19+L20+L25+L28+L29+L35+L42+L43+L51+L52</f>
        <v>0</v>
      </c>
      <c r="M58" s="69"/>
      <c r="N58" s="68">
        <f>+N18+N19+N20+N25+N28+N29+N35+N42+N43+N51+N52</f>
        <v>0</v>
      </c>
      <c r="O58" s="68">
        <f>+O18+O19+O20+O25+O28+O29+O35+O42+O43+O51+O52</f>
        <v>0</v>
      </c>
      <c r="P58" s="69"/>
      <c r="Q58" s="68">
        <f>+Q18+Q19+Q20+Q25+Q28+Q29+Q35+Q42+Q43+Q51+Q52</f>
        <v>0</v>
      </c>
      <c r="R58" s="68">
        <f>+R18+R19+R20+R25+R28+R29+R35+R42+R43+R51+R52</f>
        <v>0</v>
      </c>
      <c r="S58" s="68">
        <f>+S18+S19+S20+S25+S28+S29+S35+S42+S43+S51+S52</f>
        <v>0</v>
      </c>
      <c r="T58" s="70"/>
      <c r="U58" s="62">
        <f>+S58-R58-O58-L58-I58</f>
        <v>0</v>
      </c>
    </row>
    <row r="59" spans="2:25" ht="14.25">
      <c r="B59" s="45" t="s">
        <v>110</v>
      </c>
      <c r="C59" s="65"/>
      <c r="D59" s="65"/>
      <c r="E59" s="66"/>
      <c r="F59" s="66"/>
      <c r="G59" s="67"/>
      <c r="H59" s="47">
        <f>+H58*16%</f>
        <v>0</v>
      </c>
      <c r="I59" s="47">
        <f>+I58*16%</f>
        <v>0</v>
      </c>
      <c r="J59" s="69"/>
      <c r="K59" s="47">
        <f>+K58*16%</f>
        <v>0</v>
      </c>
      <c r="L59" s="47">
        <f>+L58*16%</f>
        <v>0</v>
      </c>
      <c r="M59" s="69"/>
      <c r="N59" s="47">
        <f>+N58*16%</f>
        <v>0</v>
      </c>
      <c r="O59" s="47">
        <f>+O58*16%</f>
        <v>0</v>
      </c>
      <c r="P59" s="69"/>
      <c r="Q59" s="47">
        <f>+Q58*16%</f>
        <v>0</v>
      </c>
      <c r="R59" s="47">
        <f>+R58*16%</f>
        <v>0</v>
      </c>
      <c r="S59" s="47">
        <f>+S58*16%</f>
        <v>0</v>
      </c>
      <c r="T59" s="71"/>
      <c r="U59" s="62">
        <f>+S59-R59-O59-L59-I59</f>
        <v>0</v>
      </c>
    </row>
    <row r="60" spans="2:25" ht="14.25">
      <c r="B60" s="45" t="s">
        <v>111</v>
      </c>
      <c r="C60" s="65"/>
      <c r="D60" s="65"/>
      <c r="E60" s="66"/>
      <c r="F60" s="66"/>
      <c r="G60" s="67"/>
      <c r="H60" s="47">
        <f>+H59+H58</f>
        <v>0</v>
      </c>
      <c r="I60" s="47">
        <f>+I58+I59</f>
        <v>0</v>
      </c>
      <c r="J60" s="69"/>
      <c r="K60" s="47">
        <f>+K59+K58</f>
        <v>0</v>
      </c>
      <c r="L60" s="47">
        <f>+L58+L59</f>
        <v>0</v>
      </c>
      <c r="M60" s="69"/>
      <c r="N60" s="47">
        <f>+N59+N58</f>
        <v>0</v>
      </c>
      <c r="O60" s="47">
        <f>+O58+O59</f>
        <v>0</v>
      </c>
      <c r="P60" s="69"/>
      <c r="Q60" s="47">
        <f>+Q59+Q58</f>
        <v>0</v>
      </c>
      <c r="R60" s="47">
        <f>+R58+R59</f>
        <v>0</v>
      </c>
      <c r="S60" s="47">
        <f>+S58+S59</f>
        <v>0</v>
      </c>
      <c r="T60" s="71"/>
      <c r="U60" s="62">
        <f>+S60-R60-O60-L60-I60</f>
        <v>0</v>
      </c>
    </row>
    <row r="61" spans="2:25" ht="14.25">
      <c r="B61" s="99"/>
      <c r="C61" s="99"/>
      <c r="D61" s="99"/>
      <c r="E61" s="60"/>
      <c r="F61" s="60"/>
      <c r="G61" s="100"/>
      <c r="H61" s="71"/>
      <c r="I61" s="71"/>
      <c r="J61" s="101"/>
      <c r="K61" s="71"/>
      <c r="L61" s="71"/>
      <c r="M61" s="101"/>
      <c r="N61" s="71"/>
      <c r="O61" s="71"/>
      <c r="P61" s="101"/>
      <c r="Q61" s="71"/>
      <c r="R61" s="71"/>
      <c r="S61" s="71"/>
      <c r="T61" s="71"/>
    </row>
    <row r="62" spans="2:25" ht="14.25">
      <c r="B62" s="99"/>
      <c r="C62" s="99"/>
      <c r="D62" s="99"/>
      <c r="E62" s="60"/>
      <c r="F62" s="60"/>
      <c r="G62" s="100"/>
      <c r="H62" s="71"/>
      <c r="I62" s="71"/>
      <c r="J62" s="101"/>
      <c r="K62" s="71"/>
      <c r="L62" s="71"/>
      <c r="M62" s="101"/>
      <c r="N62" s="71"/>
      <c r="O62" s="71"/>
      <c r="P62" s="101"/>
      <c r="Q62" s="71"/>
      <c r="R62" s="71"/>
      <c r="S62" s="71"/>
      <c r="T62" s="71"/>
    </row>
    <row r="63" spans="2:25" ht="14.25">
      <c r="B63" s="99"/>
      <c r="C63" s="99"/>
      <c r="D63" s="99"/>
      <c r="E63" s="60"/>
      <c r="F63" s="60"/>
      <c r="G63" s="100"/>
      <c r="H63" s="71"/>
      <c r="I63" s="71"/>
      <c r="J63" s="101"/>
      <c r="K63" s="71"/>
      <c r="L63" s="71"/>
      <c r="M63" s="101"/>
      <c r="N63" s="71"/>
      <c r="O63" s="71"/>
      <c r="P63" s="101"/>
      <c r="Q63" s="71"/>
      <c r="R63" s="71"/>
      <c r="S63" s="71"/>
      <c r="T63" s="71"/>
    </row>
    <row r="64" spans="2:25" ht="14.25" customHeight="1">
      <c r="B64" s="138" t="s">
        <v>195</v>
      </c>
      <c r="C64" s="139"/>
      <c r="D64" s="139"/>
      <c r="E64" s="139"/>
      <c r="F64" s="139"/>
      <c r="G64" s="139"/>
      <c r="H64" s="139"/>
      <c r="I64" s="139"/>
      <c r="J64" s="139"/>
      <c r="K64" s="139"/>
      <c r="L64" s="139"/>
      <c r="M64" s="139"/>
    </row>
    <row r="65" spans="2:13" ht="14.25" customHeight="1">
      <c r="B65" s="140" t="s">
        <v>126</v>
      </c>
      <c r="C65" s="141"/>
      <c r="D65" s="142"/>
      <c r="E65" s="146">
        <f>+G12</f>
        <v>2015</v>
      </c>
      <c r="F65" s="146"/>
      <c r="G65" s="147">
        <f>+J12</f>
        <v>2016</v>
      </c>
      <c r="H65" s="147"/>
      <c r="I65" s="147">
        <f>+M12</f>
        <v>2017</v>
      </c>
      <c r="J65" s="147"/>
      <c r="K65" s="146">
        <f>+P12</f>
        <v>2018</v>
      </c>
      <c r="L65" s="146"/>
      <c r="M65" s="78" t="s">
        <v>113</v>
      </c>
    </row>
    <row r="66" spans="2:13" ht="28.5" customHeight="1">
      <c r="B66" s="143"/>
      <c r="C66" s="144"/>
      <c r="D66" s="145"/>
      <c r="E66" s="72" t="s">
        <v>112</v>
      </c>
      <c r="F66" s="72" t="s">
        <v>127</v>
      </c>
      <c r="G66" s="72" t="s">
        <v>112</v>
      </c>
      <c r="H66" s="72" t="s">
        <v>127</v>
      </c>
      <c r="I66" s="72" t="s">
        <v>112</v>
      </c>
      <c r="J66" s="72" t="s">
        <v>127</v>
      </c>
      <c r="K66" s="72" t="s">
        <v>112</v>
      </c>
      <c r="L66" s="72" t="s">
        <v>127</v>
      </c>
      <c r="M66" s="76" t="s">
        <v>114</v>
      </c>
    </row>
    <row r="67" spans="2:13" ht="14.25">
      <c r="B67" s="109" t="s">
        <v>155</v>
      </c>
      <c r="C67" s="110"/>
      <c r="D67" s="111"/>
      <c r="E67" s="73">
        <f t="shared" ref="E67:F69" si="77">+ROUND(H18*1.16,0)</f>
        <v>0</v>
      </c>
      <c r="F67" s="73">
        <f t="shared" si="77"/>
        <v>0</v>
      </c>
      <c r="G67" s="73">
        <f t="shared" ref="G67:H69" si="78">+ROUND(K18*1.16,0)</f>
        <v>0</v>
      </c>
      <c r="H67" s="73">
        <f t="shared" si="78"/>
        <v>0</v>
      </c>
      <c r="I67" s="73">
        <f t="shared" ref="I67:J69" si="79">+ROUND(N18*1.16,0)</f>
        <v>0</v>
      </c>
      <c r="J67" s="73">
        <f t="shared" si="79"/>
        <v>0</v>
      </c>
      <c r="K67" s="73">
        <f t="shared" ref="K67:L69" si="80">+ROUND(Q18*1.16,0)</f>
        <v>0</v>
      </c>
      <c r="L67" s="73">
        <f t="shared" si="80"/>
        <v>0</v>
      </c>
      <c r="M67" s="73">
        <f>+F67+H67+J67+L67</f>
        <v>0</v>
      </c>
    </row>
    <row r="68" spans="2:13" ht="14.25">
      <c r="B68" s="109" t="s">
        <v>156</v>
      </c>
      <c r="C68" s="110"/>
      <c r="D68" s="111"/>
      <c r="E68" s="73">
        <f t="shared" si="77"/>
        <v>0</v>
      </c>
      <c r="F68" s="73">
        <f t="shared" si="77"/>
        <v>0</v>
      </c>
      <c r="G68" s="73">
        <f t="shared" si="78"/>
        <v>0</v>
      </c>
      <c r="H68" s="73">
        <f t="shared" si="78"/>
        <v>0</v>
      </c>
      <c r="I68" s="73">
        <f t="shared" si="79"/>
        <v>0</v>
      </c>
      <c r="J68" s="73">
        <f t="shared" si="79"/>
        <v>0</v>
      </c>
      <c r="K68" s="73">
        <f t="shared" si="80"/>
        <v>0</v>
      </c>
      <c r="L68" s="73">
        <f t="shared" si="80"/>
        <v>0</v>
      </c>
      <c r="M68" s="73">
        <f>+F68+H68+J68+L68</f>
        <v>0</v>
      </c>
    </row>
    <row r="69" spans="2:13" ht="14.25">
      <c r="B69" s="109" t="s">
        <v>157</v>
      </c>
      <c r="C69" s="110"/>
      <c r="D69" s="111"/>
      <c r="E69" s="73">
        <f t="shared" si="77"/>
        <v>0</v>
      </c>
      <c r="F69" s="73">
        <f t="shared" si="77"/>
        <v>0</v>
      </c>
      <c r="G69" s="73">
        <f t="shared" si="78"/>
        <v>0</v>
      </c>
      <c r="H69" s="73">
        <f t="shared" si="78"/>
        <v>0</v>
      </c>
      <c r="I69" s="73">
        <f t="shared" si="79"/>
        <v>0</v>
      </c>
      <c r="J69" s="73">
        <f t="shared" si="79"/>
        <v>0</v>
      </c>
      <c r="K69" s="73">
        <f t="shared" si="80"/>
        <v>0</v>
      </c>
      <c r="L69" s="73">
        <f t="shared" si="80"/>
        <v>0</v>
      </c>
      <c r="M69" s="73">
        <f>+F69+H69+J69+L69</f>
        <v>0</v>
      </c>
    </row>
    <row r="70" spans="2:13" ht="14.25">
      <c r="B70" s="109" t="s">
        <v>168</v>
      </c>
      <c r="C70" s="110"/>
      <c r="D70" s="111"/>
      <c r="E70" s="73">
        <f>+ROUND(H25*1.16,0)</f>
        <v>0</v>
      </c>
      <c r="F70" s="73">
        <f>+ROUND(I25*1.16,0)</f>
        <v>0</v>
      </c>
      <c r="G70" s="73">
        <f>+ROUND(K25*1.16,0)</f>
        <v>0</v>
      </c>
      <c r="H70" s="73">
        <f>+ROUND(L25*1.16,0)</f>
        <v>0</v>
      </c>
      <c r="I70" s="73">
        <f>+ROUND(N25*1.16,0)</f>
        <v>0</v>
      </c>
      <c r="J70" s="73">
        <f>+ROUND(O25*1.16,0)</f>
        <v>0</v>
      </c>
      <c r="K70" s="73">
        <f>+ROUND(Q25*1.16,0)</f>
        <v>0</v>
      </c>
      <c r="L70" s="73">
        <f>+ROUND(R25*1.16,0)</f>
        <v>0</v>
      </c>
      <c r="M70" s="73">
        <f>+F70+H70+J70+L70</f>
        <v>0</v>
      </c>
    </row>
    <row r="71" spans="2:13" ht="14.25">
      <c r="B71" s="109" t="s">
        <v>169</v>
      </c>
      <c r="C71" s="110"/>
      <c r="D71" s="111"/>
      <c r="E71" s="73">
        <f>+ROUND(H28*1.16,0)</f>
        <v>0</v>
      </c>
      <c r="F71" s="73">
        <f>+ROUND(I28*1.16,0)</f>
        <v>0</v>
      </c>
      <c r="G71" s="73">
        <f>+ROUND(K28*1.16,0)</f>
        <v>0</v>
      </c>
      <c r="H71" s="73">
        <f>+ROUND(L28*1.16,0)</f>
        <v>0</v>
      </c>
      <c r="I71" s="73">
        <f>+ROUND(N28*1.16,0)</f>
        <v>0</v>
      </c>
      <c r="J71" s="73">
        <f>+ROUND(O28*1.16,0)</f>
        <v>0</v>
      </c>
      <c r="K71" s="73">
        <f>+ROUND(Q28*1.16,0)</f>
        <v>0</v>
      </c>
      <c r="L71" s="73">
        <f>+ROUND(R28*1.16,0)</f>
        <v>0</v>
      </c>
      <c r="M71" s="73">
        <f>+F71+H71+J71+L71</f>
        <v>0</v>
      </c>
    </row>
    <row r="72" spans="2:13" ht="14.25">
      <c r="B72" s="109" t="s">
        <v>170</v>
      </c>
      <c r="C72" s="110"/>
      <c r="D72" s="111"/>
      <c r="E72" s="73">
        <f>+ROUND(H29*1.16,0)</f>
        <v>0</v>
      </c>
      <c r="F72" s="73">
        <f>+ROUND(I29*1.16,0)</f>
        <v>0</v>
      </c>
      <c r="G72" s="73">
        <f>+ROUND(K29*1.16,0)</f>
        <v>0</v>
      </c>
      <c r="H72" s="73">
        <f>+ROUND(L29*1.16,0)</f>
        <v>0</v>
      </c>
      <c r="I72" s="73">
        <f>+ROUND(N29*1.16,0)</f>
        <v>0</v>
      </c>
      <c r="J72" s="73">
        <f>+ROUND(O29*1.16,0)</f>
        <v>0</v>
      </c>
      <c r="K72" s="73">
        <f>+ROUND(Q29*1.16,0)</f>
        <v>0</v>
      </c>
      <c r="L72" s="73">
        <f>+ROUND(R29*1.16,0)</f>
        <v>0</v>
      </c>
      <c r="M72" s="73">
        <f>+F72+H72+J72+L72</f>
        <v>0</v>
      </c>
    </row>
    <row r="73" spans="2:13" ht="14.25">
      <c r="B73" s="109" t="s">
        <v>171</v>
      </c>
      <c r="C73" s="110"/>
      <c r="D73" s="111"/>
      <c r="E73" s="73">
        <f>+ROUND(H35*1.16,0)</f>
        <v>0</v>
      </c>
      <c r="F73" s="73">
        <f>+ROUND(I35*1.16,0)</f>
        <v>0</v>
      </c>
      <c r="G73" s="73">
        <f>+ROUND(K35*1.16,0)</f>
        <v>0</v>
      </c>
      <c r="H73" s="73">
        <f>+ROUND(L35*1.16,0)</f>
        <v>0</v>
      </c>
      <c r="I73" s="73">
        <f>+ROUND(N35*1.16,0)</f>
        <v>0</v>
      </c>
      <c r="J73" s="73">
        <f>+ROUND(O35*1.16,0)</f>
        <v>0</v>
      </c>
      <c r="K73" s="73">
        <f>+ROUND(Q35*1.16,0)</f>
        <v>0</v>
      </c>
      <c r="L73" s="73">
        <f>+ROUND(R35*1.16,0)</f>
        <v>0</v>
      </c>
      <c r="M73" s="73">
        <f>+F73+H73+J73+L73</f>
        <v>0</v>
      </c>
    </row>
    <row r="74" spans="2:13" ht="14.25">
      <c r="B74" s="109" t="s">
        <v>198</v>
      </c>
      <c r="C74" s="110"/>
      <c r="D74" s="111"/>
      <c r="E74" s="73">
        <f>+ROUND(H41*1.16,0)</f>
        <v>0</v>
      </c>
      <c r="F74" s="73">
        <f>+ROUND(I41*1.16,0)</f>
        <v>0</v>
      </c>
      <c r="G74" s="73">
        <f>+ROUND(K41*1.16,0)</f>
        <v>0</v>
      </c>
      <c r="H74" s="73">
        <f>+ROUND(L41*1.16,0)</f>
        <v>0</v>
      </c>
      <c r="I74" s="73">
        <f>+ROUND(N41*1.16,0)</f>
        <v>0</v>
      </c>
      <c r="J74" s="73">
        <f>+ROUND(O41*1.16,0)</f>
        <v>0</v>
      </c>
      <c r="K74" s="73">
        <f>+ROUND(Q41*1.16,0)</f>
        <v>0</v>
      </c>
      <c r="L74" s="73">
        <f>+ROUND(R41*1.16,0)</f>
        <v>0</v>
      </c>
      <c r="M74" s="73">
        <f>+F74+H74+J74+L74</f>
        <v>0</v>
      </c>
    </row>
    <row r="75" spans="2:13" ht="14.25">
      <c r="B75" s="109" t="s">
        <v>167</v>
      </c>
      <c r="C75" s="110"/>
      <c r="D75" s="111"/>
      <c r="E75" s="73">
        <f>+ROUND(H43*1.16,0)</f>
        <v>0</v>
      </c>
      <c r="F75" s="73">
        <f>+ROUND(I43*1.16,0)</f>
        <v>0</v>
      </c>
      <c r="G75" s="73">
        <f>+ROUND(K43*1.16,0)</f>
        <v>0</v>
      </c>
      <c r="H75" s="73">
        <f>+ROUND(L43*1.16,0)</f>
        <v>0</v>
      </c>
      <c r="I75" s="73">
        <f>+ROUND(N43*1.16,0)</f>
        <v>0</v>
      </c>
      <c r="J75" s="73">
        <f>+ROUND(O43*1.16,0)</f>
        <v>0</v>
      </c>
      <c r="K75" s="73">
        <f>+ROUND(Q43*1.16,0)</f>
        <v>0</v>
      </c>
      <c r="L75" s="73">
        <f>+ROUND(R43*1.16,0)</f>
        <v>0</v>
      </c>
      <c r="M75" s="73">
        <f>+F75+H75+J75+L75</f>
        <v>0</v>
      </c>
    </row>
    <row r="76" spans="2:13" ht="14.25">
      <c r="B76" s="109" t="s">
        <v>166</v>
      </c>
      <c r="C76" s="110"/>
      <c r="D76" s="111"/>
      <c r="E76" s="73">
        <f>+ROUND(H51*1.16,0)</f>
        <v>0</v>
      </c>
      <c r="F76" s="73">
        <f>+ROUND(I51*1.16,0)</f>
        <v>0</v>
      </c>
      <c r="G76" s="73">
        <f>+ROUND(K51*1.16,0)</f>
        <v>0</v>
      </c>
      <c r="H76" s="73">
        <f>+ROUND(L51*1.16,0)</f>
        <v>0</v>
      </c>
      <c r="I76" s="73">
        <f>+ROUND(N51*1.16,0)</f>
        <v>0</v>
      </c>
      <c r="J76" s="73">
        <f>+ROUND(O51*1.16,0)</f>
        <v>0</v>
      </c>
      <c r="K76" s="73">
        <f>+ROUND(Q51*1.16,0)</f>
        <v>0</v>
      </c>
      <c r="L76" s="73">
        <f>+ROUND(R51*1.16,0)</f>
        <v>0</v>
      </c>
      <c r="M76" s="73">
        <f>+F76+H76+J76+L76</f>
        <v>0</v>
      </c>
    </row>
    <row r="77" spans="2:13" ht="14.25">
      <c r="B77" s="109" t="s">
        <v>173</v>
      </c>
      <c r="C77" s="110"/>
      <c r="D77" s="111"/>
      <c r="E77" s="73">
        <f>+ROUND(H52*1.16,0)</f>
        <v>0</v>
      </c>
      <c r="F77" s="73">
        <f>+ROUND(I52*1.16,0)</f>
        <v>0</v>
      </c>
      <c r="G77" s="73">
        <f>+ROUND(K52*1.16,0)</f>
        <v>0</v>
      </c>
      <c r="H77" s="73">
        <f>+ROUND(L52*1.16,0)</f>
        <v>0</v>
      </c>
      <c r="I77" s="73">
        <f>+ROUND(N52*1.16,0)</f>
        <v>0</v>
      </c>
      <c r="J77" s="73">
        <f>+ROUND(O52*1.16,0)</f>
        <v>0</v>
      </c>
      <c r="K77" s="73">
        <f>+ROUND(Q52*1.16,0)</f>
        <v>0</v>
      </c>
      <c r="L77" s="73">
        <f>+ROUND(R52*1.16,0)</f>
        <v>0</v>
      </c>
      <c r="M77" s="73">
        <f>+F77+H77+J77+L77</f>
        <v>0</v>
      </c>
    </row>
    <row r="78" spans="2:13" ht="14.25">
      <c r="B78" s="109" t="s">
        <v>116</v>
      </c>
      <c r="C78" s="110"/>
      <c r="D78" s="111"/>
      <c r="E78" s="73">
        <f>SUM(E67:E77)</f>
        <v>0</v>
      </c>
      <c r="F78" s="73">
        <f>SUM(F67:F77)</f>
        <v>0</v>
      </c>
      <c r="G78" s="73">
        <f t="shared" ref="G78:M78" si="81">SUM(G67:G77)</f>
        <v>0</v>
      </c>
      <c r="H78" s="73">
        <f t="shared" si="81"/>
        <v>0</v>
      </c>
      <c r="I78" s="73">
        <f t="shared" si="81"/>
        <v>0</v>
      </c>
      <c r="J78" s="73">
        <f t="shared" si="81"/>
        <v>0</v>
      </c>
      <c r="K78" s="73">
        <f t="shared" si="81"/>
        <v>0</v>
      </c>
      <c r="L78" s="73">
        <f t="shared" si="81"/>
        <v>0</v>
      </c>
      <c r="M78" s="73">
        <f t="shared" si="81"/>
        <v>0</v>
      </c>
    </row>
    <row r="79" spans="2:13" ht="6.75" customHeight="1">
      <c r="B79" s="60"/>
      <c r="C79" s="60"/>
      <c r="D79" s="60"/>
      <c r="E79" s="60"/>
      <c r="F79" s="60"/>
    </row>
    <row r="80" spans="2:13" ht="14.25" customHeight="1">
      <c r="B80" s="138" t="s">
        <v>196</v>
      </c>
      <c r="C80" s="139"/>
      <c r="D80" s="139"/>
      <c r="E80" s="139"/>
      <c r="F80" s="139"/>
      <c r="G80" s="139"/>
      <c r="H80" s="139"/>
      <c r="I80" s="139"/>
      <c r="J80" s="139"/>
      <c r="K80" s="139"/>
      <c r="L80" s="139"/>
      <c r="M80" s="139"/>
    </row>
    <row r="81" spans="2:19" ht="14.25" customHeight="1">
      <c r="B81" s="140" t="s">
        <v>126</v>
      </c>
      <c r="C81" s="141"/>
      <c r="D81" s="142"/>
      <c r="E81" s="146">
        <f>+G12</f>
        <v>2015</v>
      </c>
      <c r="F81" s="146"/>
      <c r="G81" s="147">
        <f>+J12</f>
        <v>2016</v>
      </c>
      <c r="H81" s="147"/>
      <c r="I81" s="147">
        <f>+M12</f>
        <v>2017</v>
      </c>
      <c r="J81" s="147"/>
      <c r="K81" s="146">
        <f>+P12</f>
        <v>2018</v>
      </c>
      <c r="L81" s="146"/>
      <c r="M81" s="78" t="s">
        <v>113</v>
      </c>
    </row>
    <row r="82" spans="2:19" ht="28.5" customHeight="1">
      <c r="B82" s="143"/>
      <c r="C82" s="144"/>
      <c r="D82" s="145"/>
      <c r="E82" s="72" t="s">
        <v>112</v>
      </c>
      <c r="F82" s="72" t="s">
        <v>127</v>
      </c>
      <c r="G82" s="72" t="s">
        <v>112</v>
      </c>
      <c r="H82" s="72" t="s">
        <v>127</v>
      </c>
      <c r="I82" s="72" t="s">
        <v>112</v>
      </c>
      <c r="J82" s="72" t="s">
        <v>127</v>
      </c>
      <c r="K82" s="72" t="s">
        <v>112</v>
      </c>
      <c r="L82" s="72" t="s">
        <v>127</v>
      </c>
      <c r="M82" s="76" t="s">
        <v>114</v>
      </c>
    </row>
    <row r="83" spans="2:19" ht="14.25">
      <c r="B83" s="109" t="s">
        <v>155</v>
      </c>
      <c r="C83" s="110"/>
      <c r="D83" s="111"/>
      <c r="E83" s="73">
        <f t="shared" ref="E83:F85" si="82">+ROUND(H18*1.16,0)</f>
        <v>0</v>
      </c>
      <c r="F83" s="73">
        <f t="shared" si="82"/>
        <v>0</v>
      </c>
      <c r="G83" s="73">
        <f t="shared" ref="G83:H85" si="83">+ROUND(K18*1.16,0)</f>
        <v>0</v>
      </c>
      <c r="H83" s="73">
        <f t="shared" si="83"/>
        <v>0</v>
      </c>
      <c r="I83" s="73">
        <f t="shared" ref="I83:J85" si="84">+ROUND(N18*1.16,0)</f>
        <v>0</v>
      </c>
      <c r="J83" s="73">
        <f t="shared" si="84"/>
        <v>0</v>
      </c>
      <c r="K83" s="73">
        <f t="shared" ref="K83:L85" si="85">+ROUND(Q18*1.16,0)</f>
        <v>0</v>
      </c>
      <c r="L83" s="73">
        <f t="shared" si="85"/>
        <v>0</v>
      </c>
      <c r="M83" s="73">
        <f>+F83+H83+J83+L83</f>
        <v>0</v>
      </c>
    </row>
    <row r="84" spans="2:19" ht="14.25">
      <c r="B84" s="109" t="s">
        <v>156</v>
      </c>
      <c r="C84" s="110"/>
      <c r="D84" s="111"/>
      <c r="E84" s="73">
        <f t="shared" si="82"/>
        <v>0</v>
      </c>
      <c r="F84" s="73">
        <f t="shared" si="82"/>
        <v>0</v>
      </c>
      <c r="G84" s="73">
        <f t="shared" si="83"/>
        <v>0</v>
      </c>
      <c r="H84" s="73">
        <f t="shared" si="83"/>
        <v>0</v>
      </c>
      <c r="I84" s="73">
        <f t="shared" si="84"/>
        <v>0</v>
      </c>
      <c r="J84" s="73">
        <f t="shared" si="84"/>
        <v>0</v>
      </c>
      <c r="K84" s="73">
        <f t="shared" si="85"/>
        <v>0</v>
      </c>
      <c r="L84" s="73">
        <f t="shared" si="85"/>
        <v>0</v>
      </c>
      <c r="M84" s="73">
        <f>+F84+H84+J84+L84</f>
        <v>0</v>
      </c>
    </row>
    <row r="85" spans="2:19" ht="14.25">
      <c r="B85" s="109" t="s">
        <v>157</v>
      </c>
      <c r="C85" s="110"/>
      <c r="D85" s="111"/>
      <c r="E85" s="73">
        <f t="shared" si="82"/>
        <v>0</v>
      </c>
      <c r="F85" s="73">
        <f t="shared" si="82"/>
        <v>0</v>
      </c>
      <c r="G85" s="73">
        <f t="shared" si="83"/>
        <v>0</v>
      </c>
      <c r="H85" s="73">
        <f t="shared" si="83"/>
        <v>0</v>
      </c>
      <c r="I85" s="73">
        <f t="shared" si="84"/>
        <v>0</v>
      </c>
      <c r="J85" s="73">
        <f t="shared" si="84"/>
        <v>0</v>
      </c>
      <c r="K85" s="73">
        <f t="shared" si="85"/>
        <v>0</v>
      </c>
      <c r="L85" s="73">
        <f t="shared" si="85"/>
        <v>0</v>
      </c>
      <c r="M85" s="73">
        <f>+F85+H85+J85+L85</f>
        <v>0</v>
      </c>
    </row>
    <row r="86" spans="2:19" ht="14.25">
      <c r="B86" s="109" t="s">
        <v>168</v>
      </c>
      <c r="C86" s="110"/>
      <c r="D86" s="111"/>
      <c r="E86" s="73">
        <f>+ROUND(H25*1.16,0)</f>
        <v>0</v>
      </c>
      <c r="F86" s="73">
        <f>+ROUND(I25*1.16,0)</f>
        <v>0</v>
      </c>
      <c r="G86" s="73">
        <f>+ROUND(K25*1.16,0)</f>
        <v>0</v>
      </c>
      <c r="H86" s="73">
        <f>+ROUND(L25*1.16,0)</f>
        <v>0</v>
      </c>
      <c r="I86" s="73">
        <f>+ROUND(N25*1.16,0)</f>
        <v>0</v>
      </c>
      <c r="J86" s="73">
        <f>+ROUND(O25*1.16,0)</f>
        <v>0</v>
      </c>
      <c r="K86" s="73">
        <f>+ROUND(Q25*1.16,0)</f>
        <v>0</v>
      </c>
      <c r="L86" s="73">
        <f>+ROUND(R25*1.16,0)</f>
        <v>0</v>
      </c>
      <c r="M86" s="73">
        <f>+F86+H86+J86+L86</f>
        <v>0</v>
      </c>
    </row>
    <row r="87" spans="2:19" ht="14.25">
      <c r="B87" s="109" t="s">
        <v>169</v>
      </c>
      <c r="C87" s="110"/>
      <c r="D87" s="111"/>
      <c r="E87" s="73">
        <f>+ROUND(H28*1.16,0)</f>
        <v>0</v>
      </c>
      <c r="F87" s="73">
        <f>+ROUND(I28*1.16,0)</f>
        <v>0</v>
      </c>
      <c r="G87" s="73">
        <f>+ROUND(K28*1.16,0)</f>
        <v>0</v>
      </c>
      <c r="H87" s="73">
        <f>+ROUND(L28*1.16,0)</f>
        <v>0</v>
      </c>
      <c r="I87" s="73">
        <f>+ROUND(N28*1.16,0)</f>
        <v>0</v>
      </c>
      <c r="J87" s="73">
        <f>+ROUND(O28*1.16,0)</f>
        <v>0</v>
      </c>
      <c r="K87" s="73">
        <f>+ROUND(Q28*1.16,0)</f>
        <v>0</v>
      </c>
      <c r="L87" s="73">
        <f>+ROUND(R28*1.16,0)</f>
        <v>0</v>
      </c>
      <c r="M87" s="73">
        <f>+F87+H87+J87+L87</f>
        <v>0</v>
      </c>
    </row>
    <row r="88" spans="2:19" ht="14.25">
      <c r="B88" s="109" t="s">
        <v>170</v>
      </c>
      <c r="C88" s="110"/>
      <c r="D88" s="111"/>
      <c r="E88" s="73">
        <f>+ROUND(H29*1.16,0)</f>
        <v>0</v>
      </c>
      <c r="F88" s="73">
        <f>+ROUND(I29*1.16,0)</f>
        <v>0</v>
      </c>
      <c r="G88" s="73">
        <f>+ROUND(K29*1.16,0)</f>
        <v>0</v>
      </c>
      <c r="H88" s="73">
        <f>+ROUND(L29*1.16,0)</f>
        <v>0</v>
      </c>
      <c r="I88" s="73">
        <f>+ROUND(N29*1.16,0)</f>
        <v>0</v>
      </c>
      <c r="J88" s="73">
        <f>+ROUND(O29*1.16,0)</f>
        <v>0</v>
      </c>
      <c r="K88" s="73">
        <f>+ROUND(Q29*1.16,0)</f>
        <v>0</v>
      </c>
      <c r="L88" s="73">
        <f>+ROUND(R29*1.16,0)</f>
        <v>0</v>
      </c>
      <c r="M88" s="73">
        <f>+F88+H88+J88+L88</f>
        <v>0</v>
      </c>
    </row>
    <row r="89" spans="2:19" ht="14.25">
      <c r="B89" s="109" t="s">
        <v>171</v>
      </c>
      <c r="C89" s="110"/>
      <c r="D89" s="111"/>
      <c r="E89" s="73">
        <f>+ROUND(H35*1.16,0)</f>
        <v>0</v>
      </c>
      <c r="F89" s="73">
        <f>+ROUND(I35*1.16,0)</f>
        <v>0</v>
      </c>
      <c r="G89" s="73">
        <f>+ROUND(K35*1.16,0)</f>
        <v>0</v>
      </c>
      <c r="H89" s="73">
        <f>+ROUND(L35*1.16,0)</f>
        <v>0</v>
      </c>
      <c r="I89" s="73">
        <f>+ROUND(N35*1.16,0)</f>
        <v>0</v>
      </c>
      <c r="J89" s="73">
        <f>+ROUND(O35*1.16,0)</f>
        <v>0</v>
      </c>
      <c r="K89" s="73">
        <f>+ROUND(Q35*1.16,0)</f>
        <v>0</v>
      </c>
      <c r="L89" s="73">
        <f>+ROUND(R35*1.16,0)</f>
        <v>0</v>
      </c>
      <c r="M89" s="73">
        <f>+F89+H89+J89+L89</f>
        <v>0</v>
      </c>
    </row>
    <row r="90" spans="2:19" ht="14.25">
      <c r="B90" s="109" t="s">
        <v>197</v>
      </c>
      <c r="C90" s="110"/>
      <c r="D90" s="111"/>
      <c r="E90" s="73">
        <f>+ROUND(H42*1.16,0)</f>
        <v>0</v>
      </c>
      <c r="F90" s="73">
        <f>+ROUND(I42*1.16,0)</f>
        <v>0</v>
      </c>
      <c r="G90" s="73">
        <f>+ROUND(K42*1.16,0)</f>
        <v>0</v>
      </c>
      <c r="H90" s="73">
        <f>+ROUND(L42*1.16,0)</f>
        <v>0</v>
      </c>
      <c r="I90" s="73">
        <f>+ROUND(N42*1.16,0)</f>
        <v>0</v>
      </c>
      <c r="J90" s="73">
        <f>+ROUND(O42*1.16,0)</f>
        <v>0</v>
      </c>
      <c r="K90" s="73">
        <f>+ROUND(Q42*1.16,0)</f>
        <v>0</v>
      </c>
      <c r="L90" s="73">
        <f>+ROUND(R42*1.16,0)</f>
        <v>0</v>
      </c>
      <c r="M90" s="73">
        <f>+F90+H90+J90+L90</f>
        <v>0</v>
      </c>
    </row>
    <row r="91" spans="2:19" ht="14.25">
      <c r="B91" s="109" t="s">
        <v>167</v>
      </c>
      <c r="C91" s="110"/>
      <c r="D91" s="111"/>
      <c r="E91" s="73">
        <f>+ROUND(H43*1.16,0)</f>
        <v>0</v>
      </c>
      <c r="F91" s="73">
        <f>+ROUND(I43*1.16,0)</f>
        <v>0</v>
      </c>
      <c r="G91" s="73">
        <f>+ROUND(K43*1.16,0)</f>
        <v>0</v>
      </c>
      <c r="H91" s="73">
        <f>+ROUND(L43*1.16,0)</f>
        <v>0</v>
      </c>
      <c r="I91" s="73">
        <f>+ROUND(N43*1.16,0)</f>
        <v>0</v>
      </c>
      <c r="J91" s="73">
        <f>+ROUND(O43*1.16,0)</f>
        <v>0</v>
      </c>
      <c r="K91" s="73">
        <f>+ROUND(Q43*1.16,0)</f>
        <v>0</v>
      </c>
      <c r="L91" s="73">
        <f>+ROUND(R43*1.16,0)</f>
        <v>0</v>
      </c>
      <c r="M91" s="73">
        <f>+F91+H91+J91+L91</f>
        <v>0</v>
      </c>
    </row>
    <row r="92" spans="2:19" ht="14.25">
      <c r="B92" s="109" t="s">
        <v>166</v>
      </c>
      <c r="C92" s="110"/>
      <c r="D92" s="111"/>
      <c r="E92" s="73">
        <f>+ROUND(H51*1.16,0)</f>
        <v>0</v>
      </c>
      <c r="F92" s="73">
        <f>+ROUND(I51*1.16,0)</f>
        <v>0</v>
      </c>
      <c r="G92" s="73">
        <f>+ROUND(K51*1.16,0)</f>
        <v>0</v>
      </c>
      <c r="H92" s="73">
        <f>+ROUND(L51*1.16,0)</f>
        <v>0</v>
      </c>
      <c r="I92" s="73">
        <f>+ROUND(N51*1.16,0)</f>
        <v>0</v>
      </c>
      <c r="J92" s="73">
        <f>+ROUND(O51*1.16,0)</f>
        <v>0</v>
      </c>
      <c r="K92" s="73">
        <f>+ROUND(Q51*1.16,0)</f>
        <v>0</v>
      </c>
      <c r="L92" s="73">
        <f>+ROUND(R51*1.16,0)</f>
        <v>0</v>
      </c>
      <c r="M92" s="73">
        <f>+F92+H92+J92+L92</f>
        <v>0</v>
      </c>
    </row>
    <row r="93" spans="2:19" ht="14.25">
      <c r="B93" s="109" t="s">
        <v>173</v>
      </c>
      <c r="C93" s="110"/>
      <c r="D93" s="111"/>
      <c r="E93" s="73">
        <f>+ROUND(H52*1.16,0)</f>
        <v>0</v>
      </c>
      <c r="F93" s="73">
        <f>+ROUND(I52*1.16,0)</f>
        <v>0</v>
      </c>
      <c r="G93" s="73">
        <f>+ROUND(K52*1.16,0)</f>
        <v>0</v>
      </c>
      <c r="H93" s="73">
        <f>+ROUND(L52*1.16,0)</f>
        <v>0</v>
      </c>
      <c r="I93" s="73">
        <f>+ROUND(N52*1.16,0)</f>
        <v>0</v>
      </c>
      <c r="J93" s="73">
        <f>+ROUND(O52*1.16,0)</f>
        <v>0</v>
      </c>
      <c r="K93" s="73">
        <f>+ROUND(Q52*1.16,0)</f>
        <v>0</v>
      </c>
      <c r="L93" s="73">
        <f>+ROUND(R52*1.16,0)</f>
        <v>0</v>
      </c>
      <c r="M93" s="73">
        <f>+F93+H93+J93+L93</f>
        <v>0</v>
      </c>
    </row>
    <row r="94" spans="2:19" ht="14.25">
      <c r="B94" s="109" t="s">
        <v>116</v>
      </c>
      <c r="C94" s="110"/>
      <c r="D94" s="111"/>
      <c r="E94" s="73">
        <f>SUM(E83:E93)</f>
        <v>0</v>
      </c>
      <c r="F94" s="73">
        <f>SUM(F83:F93)</f>
        <v>0</v>
      </c>
      <c r="G94" s="73">
        <f t="shared" ref="G94:M94" si="86">SUM(G83:G93)</f>
        <v>0</v>
      </c>
      <c r="H94" s="73">
        <f t="shared" si="86"/>
        <v>0</v>
      </c>
      <c r="I94" s="73">
        <f t="shared" si="86"/>
        <v>0</v>
      </c>
      <c r="J94" s="73">
        <f t="shared" si="86"/>
        <v>0</v>
      </c>
      <c r="K94" s="73">
        <f t="shared" si="86"/>
        <v>0</v>
      </c>
      <c r="L94" s="73">
        <f t="shared" si="86"/>
        <v>0</v>
      </c>
      <c r="M94" s="73">
        <f t="shared" si="86"/>
        <v>0</v>
      </c>
    </row>
    <row r="95" spans="2:19" ht="6" customHeight="1">
      <c r="B95" s="60"/>
      <c r="C95" s="60"/>
      <c r="D95" s="60"/>
      <c r="E95" s="60"/>
      <c r="F95" s="60"/>
    </row>
    <row r="96" spans="2:19" ht="14.25">
      <c r="B96" s="137" t="s">
        <v>108</v>
      </c>
      <c r="C96" s="137"/>
      <c r="D96" s="137"/>
      <c r="E96" s="137"/>
      <c r="F96" s="137"/>
      <c r="G96" s="137"/>
      <c r="H96" s="137"/>
      <c r="I96" s="137"/>
      <c r="J96" s="137"/>
      <c r="K96" s="137"/>
      <c r="L96" s="137"/>
      <c r="M96" s="137"/>
      <c r="N96" s="137"/>
      <c r="O96" s="137"/>
      <c r="P96" s="137"/>
      <c r="Q96" s="137"/>
      <c r="R96" s="137"/>
      <c r="S96" s="137"/>
    </row>
    <row r="97" spans="2:19" ht="41.25" customHeight="1">
      <c r="B97" s="135" t="s">
        <v>118</v>
      </c>
      <c r="C97" s="135"/>
      <c r="D97" s="135"/>
      <c r="E97" s="135"/>
      <c r="F97" s="135"/>
      <c r="G97" s="135"/>
      <c r="H97" s="135"/>
      <c r="I97" s="135"/>
      <c r="J97" s="135"/>
      <c r="K97" s="135"/>
      <c r="L97" s="135"/>
      <c r="M97" s="135"/>
      <c r="N97" s="135"/>
      <c r="O97" s="135"/>
      <c r="P97" s="135"/>
      <c r="Q97" s="135"/>
      <c r="R97" s="135"/>
      <c r="S97" s="135"/>
    </row>
    <row r="98" spans="2:19" ht="44.25" customHeight="1">
      <c r="B98" s="136" t="s">
        <v>128</v>
      </c>
      <c r="C98" s="136"/>
      <c r="D98" s="136"/>
      <c r="E98" s="136"/>
      <c r="F98" s="136"/>
      <c r="G98" s="136"/>
      <c r="H98" s="136"/>
      <c r="I98" s="136"/>
      <c r="J98" s="136"/>
      <c r="K98" s="136"/>
      <c r="L98" s="136"/>
      <c r="M98" s="136"/>
      <c r="N98" s="136"/>
      <c r="O98" s="136"/>
      <c r="P98" s="136"/>
      <c r="Q98" s="136"/>
      <c r="R98" s="136"/>
      <c r="S98" s="136"/>
    </row>
    <row r="99" spans="2:19" ht="14.25" customHeight="1"/>
    <row r="100" spans="2:19" ht="15" customHeight="1">
      <c r="D100" s="49" t="s">
        <v>117</v>
      </c>
      <c r="E100" s="102">
        <f>+E78-H56</f>
        <v>0</v>
      </c>
      <c r="F100" s="102">
        <f>+F78-I56</f>
        <v>0</v>
      </c>
      <c r="G100" s="102">
        <f>+G78-K56</f>
        <v>0</v>
      </c>
      <c r="H100" s="102">
        <f>+H78-L56</f>
        <v>0</v>
      </c>
      <c r="I100" s="102">
        <f>+I78-N56</f>
        <v>0</v>
      </c>
      <c r="J100" s="102">
        <f>+J78-O56</f>
        <v>0</v>
      </c>
      <c r="K100" s="102">
        <f>+K78-Q56</f>
        <v>0</v>
      </c>
      <c r="L100" s="102">
        <f>+L78-R56</f>
        <v>0</v>
      </c>
      <c r="M100" s="102">
        <f>+M78-S56</f>
        <v>0</v>
      </c>
    </row>
    <row r="101" spans="2:19" ht="15" customHeight="1">
      <c r="D101" s="49" t="s">
        <v>117</v>
      </c>
      <c r="E101" s="102">
        <f>+E94-H60</f>
        <v>0</v>
      </c>
      <c r="F101" s="102">
        <f>+F94-I60</f>
        <v>0</v>
      </c>
      <c r="G101" s="102">
        <f>+G94-K60</f>
        <v>0</v>
      </c>
      <c r="H101" s="102">
        <f>+H94-L60</f>
        <v>0</v>
      </c>
      <c r="I101" s="102">
        <f>+I94-N60</f>
        <v>0</v>
      </c>
      <c r="J101" s="102">
        <f>+J94-O60</f>
        <v>0</v>
      </c>
      <c r="K101" s="102">
        <f>+K94-Q60</f>
        <v>0</v>
      </c>
      <c r="L101" s="102">
        <f>+L94-R60</f>
        <v>0</v>
      </c>
      <c r="M101" s="102">
        <f>+M94-S60</f>
        <v>0</v>
      </c>
      <c r="R101" s="41">
        <f>+R56/R13-Q56</f>
        <v>0</v>
      </c>
    </row>
    <row r="102" spans="2:19" ht="15" customHeight="1">
      <c r="H102" s="49"/>
      <c r="I102" s="62"/>
      <c r="J102" s="74"/>
      <c r="K102" s="74"/>
      <c r="L102" s="62"/>
      <c r="M102" s="74"/>
      <c r="N102" s="74"/>
      <c r="O102" s="62"/>
      <c r="P102" s="74"/>
      <c r="Q102" s="74"/>
      <c r="R102" s="62">
        <f>+L78/R13-K78</f>
        <v>0</v>
      </c>
    </row>
    <row r="103" spans="2:19" ht="15" customHeight="1">
      <c r="H103" s="49"/>
      <c r="I103" s="62"/>
      <c r="J103" s="74"/>
      <c r="K103" s="74"/>
      <c r="L103" s="62"/>
      <c r="M103" s="74"/>
      <c r="N103" s="74"/>
      <c r="O103" s="62"/>
      <c r="P103" s="74"/>
      <c r="Q103" s="74"/>
      <c r="R103" s="62">
        <f>+R56-L78</f>
        <v>0</v>
      </c>
      <c r="S103" s="62">
        <f>+S56-M78</f>
        <v>0</v>
      </c>
    </row>
    <row r="104" spans="2:19" s="53" customFormat="1" ht="15" customHeight="1">
      <c r="E104" s="48"/>
      <c r="F104" s="41"/>
      <c r="G104" s="41"/>
      <c r="J104" s="41"/>
      <c r="M104" s="41"/>
      <c r="P104" s="41"/>
    </row>
    <row r="105" spans="2:19" s="53" customFormat="1" ht="15" customHeight="1">
      <c r="E105" s="48"/>
      <c r="F105" s="41"/>
      <c r="G105" s="41"/>
      <c r="J105" s="41"/>
      <c r="M105" s="41"/>
      <c r="P105" s="41"/>
    </row>
    <row r="106" spans="2:19" s="53" customFormat="1" ht="15" customHeight="1">
      <c r="E106" s="48"/>
      <c r="F106" s="41"/>
      <c r="G106" s="41"/>
      <c r="J106" s="41"/>
      <c r="M106" s="41"/>
      <c r="P106" s="41"/>
    </row>
    <row r="107" spans="2:19" s="53" customFormat="1" ht="15" customHeight="1">
      <c r="E107" s="48"/>
      <c r="F107" s="41"/>
      <c r="G107" s="41"/>
      <c r="J107" s="41"/>
      <c r="M107" s="41"/>
      <c r="O107" s="75"/>
      <c r="P107" s="41"/>
    </row>
    <row r="108" spans="2:19" s="53" customFormat="1" ht="15" customHeight="1">
      <c r="E108" s="48"/>
      <c r="F108" s="41"/>
      <c r="G108" s="41"/>
      <c r="J108" s="41"/>
      <c r="M108" s="41"/>
      <c r="P108" s="41"/>
    </row>
    <row r="109" spans="2:19" s="53" customFormat="1" ht="15" customHeight="1">
      <c r="E109" s="48"/>
      <c r="F109" s="41"/>
      <c r="G109" s="41"/>
      <c r="J109" s="41"/>
      <c r="M109" s="41"/>
      <c r="P109" s="41"/>
    </row>
    <row r="110" spans="2:19" s="53" customFormat="1" ht="15" customHeight="1">
      <c r="E110" s="48"/>
      <c r="F110" s="41"/>
      <c r="G110" s="41"/>
      <c r="J110" s="41"/>
      <c r="M110" s="41"/>
      <c r="P110" s="41"/>
    </row>
    <row r="111" spans="2:19" s="53" customFormat="1" ht="15" customHeight="1">
      <c r="E111" s="48"/>
      <c r="F111" s="41"/>
      <c r="G111" s="41"/>
      <c r="J111" s="41"/>
      <c r="M111" s="41"/>
      <c r="P111" s="41"/>
    </row>
    <row r="112" spans="2:19" s="53" customFormat="1" ht="15" customHeight="1">
      <c r="E112" s="48"/>
      <c r="F112" s="41"/>
      <c r="G112" s="41"/>
      <c r="J112" s="41"/>
      <c r="M112" s="41"/>
      <c r="P112" s="41"/>
    </row>
    <row r="113" spans="5:16" s="53" customFormat="1" ht="15" customHeight="1">
      <c r="E113" s="48"/>
      <c r="F113" s="41"/>
      <c r="G113" s="41"/>
      <c r="J113" s="41"/>
      <c r="M113" s="41"/>
      <c r="P113" s="41"/>
    </row>
    <row r="114" spans="5:16" s="53" customFormat="1" ht="15" customHeight="1">
      <c r="E114" s="48"/>
      <c r="F114" s="41"/>
      <c r="G114" s="41"/>
      <c r="J114" s="41"/>
      <c r="M114" s="41"/>
      <c r="P114" s="41"/>
    </row>
    <row r="115" spans="5:16" s="53" customFormat="1" ht="15" customHeight="1">
      <c r="E115" s="48"/>
      <c r="F115" s="41"/>
      <c r="G115" s="41"/>
      <c r="J115" s="41"/>
      <c r="M115" s="41"/>
      <c r="P115" s="41"/>
    </row>
    <row r="116" spans="5:16" s="53" customFormat="1" ht="15" customHeight="1">
      <c r="E116" s="48"/>
      <c r="F116" s="41"/>
      <c r="G116" s="41"/>
      <c r="J116" s="41"/>
      <c r="M116" s="41"/>
      <c r="P116" s="41"/>
    </row>
    <row r="117" spans="5:16" s="53" customFormat="1" ht="15" customHeight="1">
      <c r="E117" s="48"/>
      <c r="F117" s="41"/>
      <c r="G117" s="41"/>
      <c r="J117" s="41"/>
      <c r="M117" s="41"/>
      <c r="P117" s="41"/>
    </row>
    <row r="118" spans="5:16" s="53" customFormat="1" ht="15" customHeight="1">
      <c r="E118" s="48"/>
      <c r="F118" s="41"/>
      <c r="G118" s="41"/>
      <c r="J118" s="41"/>
      <c r="M118" s="41"/>
      <c r="P118" s="41"/>
    </row>
    <row r="119" spans="5:16" s="53" customFormat="1" ht="15" customHeight="1">
      <c r="E119" s="48"/>
      <c r="F119" s="41"/>
      <c r="G119" s="41"/>
      <c r="J119" s="41"/>
      <c r="M119" s="41"/>
      <c r="P119" s="41"/>
    </row>
    <row r="120" spans="5:16" s="53" customFormat="1" ht="15" customHeight="1">
      <c r="E120" s="48"/>
      <c r="F120" s="41"/>
      <c r="G120" s="41"/>
      <c r="J120" s="41"/>
      <c r="M120" s="41"/>
      <c r="P120" s="41"/>
    </row>
    <row r="121" spans="5:16" s="53" customFormat="1" ht="15" customHeight="1">
      <c r="E121" s="48"/>
      <c r="F121" s="41"/>
      <c r="G121" s="41"/>
      <c r="J121" s="41"/>
      <c r="M121" s="41"/>
      <c r="P121" s="41"/>
    </row>
    <row r="122" spans="5:16" s="53" customFormat="1" ht="15" customHeight="1">
      <c r="E122" s="48"/>
      <c r="F122" s="41"/>
      <c r="G122" s="41"/>
      <c r="J122" s="41"/>
      <c r="M122" s="41"/>
      <c r="P122" s="41"/>
    </row>
    <row r="123" spans="5:16" s="53" customFormat="1" ht="15" customHeight="1">
      <c r="E123" s="48"/>
      <c r="F123" s="41"/>
      <c r="G123" s="41"/>
      <c r="J123" s="41"/>
      <c r="M123" s="41"/>
      <c r="P123" s="41"/>
    </row>
    <row r="124" spans="5:16" s="53" customFormat="1" ht="15" customHeight="1">
      <c r="E124" s="48"/>
      <c r="F124" s="41"/>
      <c r="G124" s="41"/>
      <c r="J124" s="41"/>
      <c r="M124" s="41"/>
      <c r="P124" s="41"/>
    </row>
    <row r="125" spans="5:16" s="53" customFormat="1" ht="15" customHeight="1">
      <c r="E125" s="48"/>
      <c r="F125" s="41"/>
      <c r="G125" s="41"/>
      <c r="J125" s="41"/>
      <c r="M125" s="41"/>
      <c r="P125" s="41"/>
    </row>
    <row r="126" spans="5:16" s="53" customFormat="1" ht="15" customHeight="1">
      <c r="E126" s="48"/>
      <c r="F126" s="41"/>
      <c r="G126" s="41"/>
      <c r="J126" s="41"/>
      <c r="M126" s="41"/>
      <c r="P126" s="41"/>
    </row>
    <row r="127" spans="5:16" s="53" customFormat="1" ht="15" customHeight="1">
      <c r="E127" s="48"/>
      <c r="F127" s="41"/>
      <c r="G127" s="41"/>
      <c r="J127" s="41"/>
      <c r="M127" s="41"/>
      <c r="P127" s="41"/>
    </row>
    <row r="128" spans="5:16" s="53" customFormat="1" ht="15" customHeight="1">
      <c r="E128" s="48"/>
      <c r="F128" s="41"/>
      <c r="G128" s="41"/>
      <c r="J128" s="41"/>
      <c r="M128" s="41"/>
      <c r="P128" s="41"/>
    </row>
    <row r="129" spans="5:16" s="53" customFormat="1" ht="15" customHeight="1">
      <c r="E129" s="48"/>
      <c r="F129" s="41"/>
      <c r="G129" s="41"/>
      <c r="J129" s="41"/>
      <c r="M129" s="41"/>
      <c r="P129" s="41"/>
    </row>
    <row r="130" spans="5:16" s="53" customFormat="1" ht="15" customHeight="1">
      <c r="E130" s="48"/>
      <c r="F130" s="41"/>
      <c r="G130" s="41"/>
      <c r="J130" s="41"/>
      <c r="M130" s="41"/>
      <c r="P130" s="41"/>
    </row>
    <row r="131" spans="5:16" s="53" customFormat="1" ht="15" customHeight="1">
      <c r="E131" s="48"/>
      <c r="F131" s="41"/>
      <c r="G131" s="41"/>
      <c r="J131" s="41"/>
      <c r="M131" s="41"/>
      <c r="P131" s="41"/>
    </row>
    <row r="132" spans="5:16" s="53" customFormat="1" ht="15" customHeight="1">
      <c r="E132" s="48"/>
      <c r="F132" s="41"/>
      <c r="G132" s="41"/>
      <c r="J132" s="41"/>
      <c r="M132" s="41"/>
      <c r="P132" s="41"/>
    </row>
    <row r="133" spans="5:16" s="53" customFormat="1" ht="15" customHeight="1">
      <c r="E133" s="48"/>
      <c r="F133" s="41"/>
      <c r="G133" s="41"/>
      <c r="J133" s="41"/>
      <c r="M133" s="41"/>
      <c r="P133" s="41"/>
    </row>
    <row r="134" spans="5:16" s="53" customFormat="1" ht="15" customHeight="1">
      <c r="E134" s="48"/>
      <c r="F134" s="41"/>
      <c r="G134" s="41"/>
      <c r="J134" s="41"/>
      <c r="M134" s="41"/>
      <c r="P134" s="41"/>
    </row>
    <row r="135" spans="5:16" s="53" customFormat="1" ht="15" customHeight="1">
      <c r="E135" s="48"/>
      <c r="F135" s="41"/>
      <c r="G135" s="41"/>
      <c r="J135" s="41"/>
      <c r="M135" s="41"/>
      <c r="P135" s="41"/>
    </row>
    <row r="136" spans="5:16" s="53" customFormat="1" ht="15" customHeight="1">
      <c r="E136" s="48"/>
      <c r="F136" s="41"/>
      <c r="G136" s="41"/>
      <c r="J136" s="41"/>
      <c r="M136" s="41"/>
      <c r="P136" s="41"/>
    </row>
    <row r="137" spans="5:16" s="53" customFormat="1" ht="15" customHeight="1">
      <c r="E137" s="48"/>
      <c r="F137" s="41"/>
      <c r="G137" s="41"/>
      <c r="J137" s="41"/>
      <c r="M137" s="41"/>
      <c r="P137" s="41"/>
    </row>
    <row r="138" spans="5:16" s="53" customFormat="1" ht="15" customHeight="1">
      <c r="E138" s="48"/>
      <c r="F138" s="41"/>
      <c r="G138" s="41"/>
      <c r="J138" s="41"/>
      <c r="M138" s="41"/>
      <c r="P138" s="41"/>
    </row>
    <row r="139" spans="5:16" s="53" customFormat="1" ht="15" customHeight="1">
      <c r="E139" s="48"/>
      <c r="F139" s="41"/>
      <c r="G139" s="41"/>
      <c r="J139" s="41"/>
      <c r="M139" s="41"/>
      <c r="P139" s="41"/>
    </row>
    <row r="140" spans="5:16" s="53" customFormat="1" ht="15" customHeight="1">
      <c r="E140" s="48"/>
      <c r="F140" s="41"/>
      <c r="G140" s="41"/>
      <c r="J140" s="41"/>
      <c r="M140" s="41"/>
      <c r="P140" s="41"/>
    </row>
    <row r="141" spans="5:16" s="53" customFormat="1" ht="15" customHeight="1">
      <c r="E141" s="48"/>
      <c r="F141" s="41"/>
      <c r="G141" s="41"/>
      <c r="J141" s="41"/>
      <c r="M141" s="41"/>
      <c r="P141" s="41"/>
    </row>
    <row r="142" spans="5:16" s="53" customFormat="1" ht="15" customHeight="1">
      <c r="E142" s="48"/>
      <c r="F142" s="41"/>
      <c r="G142" s="41"/>
      <c r="J142" s="41"/>
      <c r="M142" s="41"/>
      <c r="P142" s="41"/>
    </row>
    <row r="143" spans="5:16" s="53" customFormat="1" ht="15" customHeight="1">
      <c r="E143" s="48"/>
      <c r="F143" s="41"/>
      <c r="G143" s="41"/>
      <c r="J143" s="41"/>
      <c r="M143" s="41"/>
      <c r="P143" s="41"/>
    </row>
    <row r="144" spans="5:16" s="53" customFormat="1" ht="15" customHeight="1">
      <c r="E144" s="48"/>
      <c r="F144" s="41"/>
      <c r="G144" s="41"/>
      <c r="J144" s="41"/>
      <c r="M144" s="41"/>
      <c r="P144" s="41"/>
    </row>
    <row r="145" spans="5:16" s="53" customFormat="1" ht="15" customHeight="1">
      <c r="E145" s="48"/>
      <c r="F145" s="41"/>
      <c r="G145" s="41"/>
      <c r="J145" s="41"/>
      <c r="M145" s="41"/>
      <c r="P145" s="41"/>
    </row>
    <row r="146" spans="5:16" s="53" customFormat="1" ht="15" customHeight="1">
      <c r="E146" s="48"/>
      <c r="F146" s="41"/>
      <c r="G146" s="41"/>
      <c r="J146" s="41"/>
      <c r="M146" s="41"/>
      <c r="P146" s="41"/>
    </row>
    <row r="147" spans="5:16" s="53" customFormat="1" ht="15" customHeight="1">
      <c r="E147" s="48"/>
      <c r="F147" s="41"/>
      <c r="G147" s="41"/>
      <c r="J147" s="41"/>
      <c r="M147" s="41"/>
      <c r="P147" s="41"/>
    </row>
    <row r="148" spans="5:16" s="53" customFormat="1" ht="15" customHeight="1">
      <c r="E148" s="48"/>
      <c r="F148" s="41"/>
      <c r="G148" s="41"/>
      <c r="J148" s="41"/>
      <c r="M148" s="41"/>
      <c r="P148" s="41"/>
    </row>
    <row r="149" spans="5:16" s="53" customFormat="1" ht="15" customHeight="1">
      <c r="E149" s="48"/>
      <c r="F149" s="41"/>
      <c r="G149" s="41"/>
      <c r="J149" s="41"/>
      <c r="M149" s="41"/>
      <c r="P149" s="41"/>
    </row>
    <row r="150" spans="5:16" s="53" customFormat="1" ht="15" customHeight="1">
      <c r="E150" s="48"/>
      <c r="F150" s="41"/>
      <c r="G150" s="41"/>
      <c r="J150" s="41"/>
      <c r="M150" s="41"/>
      <c r="P150" s="41"/>
    </row>
    <row r="151" spans="5:16" s="53" customFormat="1" ht="15" customHeight="1">
      <c r="E151" s="48"/>
      <c r="F151" s="41"/>
      <c r="G151" s="41"/>
      <c r="J151" s="41"/>
      <c r="M151" s="41"/>
      <c r="P151" s="41"/>
    </row>
    <row r="152" spans="5:16" s="53" customFormat="1" ht="15" customHeight="1">
      <c r="E152" s="48"/>
      <c r="F152" s="41"/>
      <c r="G152" s="41"/>
      <c r="J152" s="41"/>
      <c r="M152" s="41"/>
      <c r="P152" s="41"/>
    </row>
    <row r="153" spans="5:16" s="53" customFormat="1" ht="15" customHeight="1">
      <c r="E153" s="48"/>
      <c r="F153" s="41"/>
      <c r="G153" s="41"/>
      <c r="J153" s="41"/>
      <c r="M153" s="41"/>
      <c r="P153" s="41"/>
    </row>
    <row r="154" spans="5:16" s="53" customFormat="1" ht="15" customHeight="1">
      <c r="E154" s="48"/>
      <c r="F154" s="41"/>
      <c r="G154" s="41"/>
      <c r="J154" s="41"/>
      <c r="M154" s="41"/>
      <c r="P154" s="41"/>
    </row>
    <row r="155" spans="5:16" s="53" customFormat="1" ht="15" customHeight="1">
      <c r="E155" s="48"/>
      <c r="F155" s="41"/>
      <c r="G155" s="41"/>
      <c r="J155" s="41"/>
      <c r="M155" s="41"/>
      <c r="P155" s="41"/>
    </row>
    <row r="156" spans="5:16" s="53" customFormat="1" ht="15" customHeight="1">
      <c r="E156" s="48"/>
      <c r="F156" s="41"/>
      <c r="G156" s="41"/>
      <c r="J156" s="41"/>
      <c r="M156" s="41"/>
      <c r="P156" s="41"/>
    </row>
    <row r="157" spans="5:16" s="53" customFormat="1" ht="15" customHeight="1">
      <c r="E157" s="48"/>
      <c r="F157" s="41"/>
      <c r="G157" s="41"/>
      <c r="J157" s="41"/>
      <c r="M157" s="41"/>
      <c r="P157" s="41"/>
    </row>
    <row r="158" spans="5:16" s="53" customFormat="1" ht="15" customHeight="1">
      <c r="E158" s="48"/>
      <c r="F158" s="41"/>
      <c r="G158" s="41"/>
      <c r="J158" s="41"/>
      <c r="M158" s="41"/>
      <c r="P158" s="41"/>
    </row>
    <row r="159" spans="5:16" s="53" customFormat="1" ht="15" customHeight="1">
      <c r="E159" s="48"/>
      <c r="F159" s="41"/>
      <c r="G159" s="41"/>
      <c r="J159" s="41"/>
      <c r="M159" s="41"/>
      <c r="P159" s="41"/>
    </row>
    <row r="160" spans="5:16" s="53" customFormat="1" ht="15" customHeight="1">
      <c r="E160" s="48"/>
      <c r="F160" s="41"/>
      <c r="G160" s="41"/>
      <c r="J160" s="41"/>
      <c r="M160" s="41"/>
      <c r="P160" s="41"/>
    </row>
    <row r="161" spans="2:16" s="53" customFormat="1" ht="15" customHeight="1">
      <c r="E161" s="48"/>
      <c r="F161" s="41"/>
      <c r="G161" s="41"/>
      <c r="J161" s="41"/>
      <c r="M161" s="41"/>
      <c r="P161" s="41"/>
    </row>
    <row r="162" spans="2:16" s="53" customFormat="1" ht="15" customHeight="1">
      <c r="E162" s="48"/>
      <c r="F162" s="41"/>
      <c r="G162" s="41"/>
      <c r="J162" s="41"/>
      <c r="M162" s="41"/>
      <c r="P162" s="41"/>
    </row>
    <row r="163" spans="2:16" s="53" customFormat="1" ht="15" customHeight="1">
      <c r="E163" s="48"/>
      <c r="F163" s="41"/>
      <c r="G163" s="41"/>
      <c r="J163" s="41"/>
      <c r="M163" s="41"/>
      <c r="P163" s="41"/>
    </row>
    <row r="164" spans="2:16" s="53" customFormat="1" ht="15" customHeight="1">
      <c r="E164" s="48"/>
      <c r="F164" s="41"/>
      <c r="G164" s="41"/>
      <c r="J164" s="41"/>
      <c r="M164" s="41"/>
      <c r="P164" s="41"/>
    </row>
    <row r="165" spans="2:16" s="53" customFormat="1" ht="15" customHeight="1">
      <c r="E165" s="48"/>
      <c r="F165" s="41"/>
      <c r="G165" s="41"/>
      <c r="J165" s="41"/>
      <c r="M165" s="41"/>
      <c r="P165" s="41"/>
    </row>
    <row r="166" spans="2:16" s="53" customFormat="1" ht="15" customHeight="1">
      <c r="E166" s="48"/>
      <c r="F166" s="41"/>
      <c r="G166" s="41"/>
      <c r="J166" s="41"/>
      <c r="M166" s="41"/>
      <c r="P166" s="41"/>
    </row>
    <row r="167" spans="2:16" s="53" customFormat="1" ht="15" customHeight="1">
      <c r="E167" s="48"/>
      <c r="F167" s="41"/>
      <c r="G167" s="41"/>
      <c r="J167" s="41"/>
      <c r="M167" s="41"/>
      <c r="P167" s="41"/>
    </row>
    <row r="168" spans="2:16" s="53" customFormat="1" ht="15" customHeight="1">
      <c r="E168" s="48"/>
      <c r="F168" s="41"/>
      <c r="G168" s="41"/>
      <c r="J168" s="41"/>
      <c r="M168" s="41"/>
      <c r="P168" s="41"/>
    </row>
    <row r="169" spans="2:16" s="53" customFormat="1" ht="15" customHeight="1">
      <c r="E169" s="48"/>
      <c r="F169" s="41"/>
      <c r="G169" s="41"/>
      <c r="J169" s="41"/>
      <c r="M169" s="41"/>
      <c r="P169" s="41"/>
    </row>
    <row r="170" spans="2:16" s="53" customFormat="1" ht="15" customHeight="1">
      <c r="E170" s="48"/>
      <c r="F170" s="41"/>
      <c r="G170" s="41"/>
      <c r="J170" s="41"/>
      <c r="M170" s="41"/>
      <c r="P170" s="41"/>
    </row>
    <row r="171" spans="2:16" ht="15" customHeight="1">
      <c r="B171" s="41"/>
      <c r="C171" s="41"/>
      <c r="D171" s="41"/>
    </row>
    <row r="172" spans="2:16" ht="15" customHeight="1">
      <c r="B172" s="41"/>
      <c r="C172" s="41"/>
      <c r="D172" s="41"/>
    </row>
    <row r="173" spans="2:16" ht="15" customHeight="1">
      <c r="B173" s="41"/>
      <c r="C173" s="41"/>
      <c r="D173" s="41"/>
    </row>
    <row r="174" spans="2:16" ht="15" customHeight="1">
      <c r="B174" s="41"/>
      <c r="C174" s="41"/>
      <c r="D174" s="41"/>
      <c r="E174" s="41"/>
    </row>
    <row r="175" spans="2:16" ht="15" customHeight="1">
      <c r="B175" s="41"/>
      <c r="C175" s="41"/>
      <c r="D175" s="41"/>
      <c r="E175" s="41"/>
    </row>
  </sheetData>
  <sheetProtection algorithmName="SHA-512" hashValue="/Ba+OAEVrRktO4rsFC1aEftHtmrhoueQ/X7WhU+yaTeUDmyzy3L7Z23ZiircPEkIOJIlugw78ZkfSy2bAsrI/A==" saltValue="RbVektBbmqI/frVVgjJcug==" spinCount="100000" sheet="1" objects="1" scenarios="1"/>
  <mergeCells count="63">
    <mergeCell ref="B77:D77"/>
    <mergeCell ref="B78:D78"/>
    <mergeCell ref="B72:D72"/>
    <mergeCell ref="B73:D73"/>
    <mergeCell ref="B74:D74"/>
    <mergeCell ref="B75:D75"/>
    <mergeCell ref="B76:D76"/>
    <mergeCell ref="C41:F41"/>
    <mergeCell ref="C42:F42"/>
    <mergeCell ref="B53:F53"/>
    <mergeCell ref="B57:F57"/>
    <mergeCell ref="B64:M64"/>
    <mergeCell ref="E65:F65"/>
    <mergeCell ref="G65:H65"/>
    <mergeCell ref="I65:J65"/>
    <mergeCell ref="K65:L65"/>
    <mergeCell ref="B65:D66"/>
    <mergeCell ref="B97:S97"/>
    <mergeCell ref="B98:S98"/>
    <mergeCell ref="B96:S96"/>
    <mergeCell ref="B67:D67"/>
    <mergeCell ref="B68:D68"/>
    <mergeCell ref="B69:D69"/>
    <mergeCell ref="B70:D70"/>
    <mergeCell ref="B71:D71"/>
    <mergeCell ref="B80:M80"/>
    <mergeCell ref="B81:D82"/>
    <mergeCell ref="E81:F81"/>
    <mergeCell ref="G81:H81"/>
    <mergeCell ref="I81:J81"/>
    <mergeCell ref="K81:L81"/>
    <mergeCell ref="B83:D83"/>
    <mergeCell ref="B84:D84"/>
    <mergeCell ref="B2:S2"/>
    <mergeCell ref="B4:S4"/>
    <mergeCell ref="O7:P7"/>
    <mergeCell ref="B9:S9"/>
    <mergeCell ref="B10:S10"/>
    <mergeCell ref="P12:R12"/>
    <mergeCell ref="S12:S14"/>
    <mergeCell ref="G13:H13"/>
    <mergeCell ref="J13:K13"/>
    <mergeCell ref="M13:N13"/>
    <mergeCell ref="P13:Q13"/>
    <mergeCell ref="G12:I12"/>
    <mergeCell ref="J12:L12"/>
    <mergeCell ref="M12:O12"/>
    <mergeCell ref="B15:B18"/>
    <mergeCell ref="B21:B25"/>
    <mergeCell ref="B44:B51"/>
    <mergeCell ref="B26:B28"/>
    <mergeCell ref="B30:B35"/>
    <mergeCell ref="B36:B42"/>
    <mergeCell ref="B85:D85"/>
    <mergeCell ref="B86:D86"/>
    <mergeCell ref="B87:D87"/>
    <mergeCell ref="B88:D88"/>
    <mergeCell ref="B89:D89"/>
    <mergeCell ref="B90:D90"/>
    <mergeCell ref="B91:D91"/>
    <mergeCell ref="B92:D92"/>
    <mergeCell ref="B93:D93"/>
    <mergeCell ref="B94:D94"/>
  </mergeCells>
  <printOptions horizontalCentered="1"/>
  <pageMargins left="0.23622047244094491" right="0.23622047244094491" top="0.55118110236220474" bottom="0.55118110236220474" header="0.31496062992125984" footer="0.31496062992125984"/>
  <pageSetup scale="39" orientation="landscape" horizontalDpi="4294967295" verticalDpi="4294967295" r:id="rId1"/>
  <headerFooter>
    <oddFooter>&amp;C&amp;"Arial,Normal"&amp;8&amp;P/&amp;N</oddFooter>
  </headerFooter>
  <rowBreaks count="2" manualBreakCount="2">
    <brk id="35" min="1" max="18" man="1"/>
    <brk id="63" min="1" max="18"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sheetPr>
  <dimension ref="A1:AU85"/>
  <sheetViews>
    <sheetView showGridLines="0" zoomScaleNormal="100" workbookViewId="0">
      <selection activeCell="F10" sqref="F10:L11"/>
    </sheetView>
  </sheetViews>
  <sheetFormatPr baseColWidth="10" defaultColWidth="0" defaultRowHeight="0" customHeight="1" zeroHeight="1"/>
  <cols>
    <col min="1" max="1" width="2.42578125" style="11" customWidth="1"/>
    <col min="2" max="2" width="3.140625" style="11" customWidth="1"/>
    <col min="3" max="3" width="3.7109375" style="11" customWidth="1"/>
    <col min="4" max="4" width="3.140625" style="11" customWidth="1"/>
    <col min="5" max="20" width="2.7109375" style="11" customWidth="1"/>
    <col min="21" max="26" width="2.42578125" style="11" customWidth="1"/>
    <col min="27" max="30" width="3.140625" style="11" customWidth="1"/>
    <col min="31" max="36" width="2.85546875" style="11" customWidth="1"/>
    <col min="37" max="38" width="3.85546875" style="11" customWidth="1"/>
    <col min="39" max="39" width="3.140625" style="11" customWidth="1"/>
    <col min="40" max="40" width="3.42578125" style="11" customWidth="1"/>
    <col min="41" max="41" width="3.85546875" style="11" customWidth="1"/>
    <col min="42" max="42" width="3" style="11" customWidth="1"/>
    <col min="43" max="47" width="0" style="11" hidden="1" customWidth="1"/>
    <col min="48" max="16384" width="11.42578125" style="11" hidden="1"/>
  </cols>
  <sheetData>
    <row r="1" spans="2:41" ht="6" customHeight="1"/>
    <row r="2" spans="2:41" ht="15.75" customHeight="1">
      <c r="B2" s="12"/>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4"/>
    </row>
    <row r="3" spans="2:41" ht="15.75" customHeight="1">
      <c r="B3" s="15"/>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7"/>
    </row>
    <row r="4" spans="2:41" ht="15.75" customHeight="1">
      <c r="B4" s="15"/>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6"/>
      <c r="AM4" s="16"/>
      <c r="AN4" s="16"/>
      <c r="AO4" s="17"/>
    </row>
    <row r="5" spans="2:41" ht="15.75" customHeight="1">
      <c r="B5" s="15"/>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7"/>
    </row>
    <row r="6" spans="2:41" ht="15.75" customHeight="1">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20"/>
    </row>
    <row r="7" spans="2:41" ht="8.25" customHeight="1"/>
    <row r="8" spans="2:41" ht="18.75" customHeight="1">
      <c r="B8" s="263" t="s">
        <v>31</v>
      </c>
      <c r="C8" s="263"/>
      <c r="D8" s="263"/>
      <c r="E8" s="263"/>
      <c r="F8" s="264"/>
      <c r="G8" s="264"/>
      <c r="H8" s="264"/>
      <c r="I8" s="264"/>
      <c r="J8" s="264"/>
      <c r="K8" s="264"/>
      <c r="L8" s="264"/>
      <c r="M8" s="264"/>
      <c r="N8" s="264"/>
      <c r="O8" s="264"/>
      <c r="P8" s="264"/>
      <c r="Q8" s="264"/>
      <c r="R8" s="264"/>
      <c r="S8" s="264"/>
      <c r="T8" s="264"/>
      <c r="U8" s="264"/>
      <c r="V8" s="264"/>
      <c r="W8" s="264"/>
      <c r="X8" s="264"/>
      <c r="Y8" s="264"/>
      <c r="Z8" s="264"/>
      <c r="AA8" s="264"/>
      <c r="AB8" s="264"/>
      <c r="AC8" s="264"/>
      <c r="AD8" s="264"/>
      <c r="AE8" s="264"/>
      <c r="AF8" s="264"/>
      <c r="AG8" s="264"/>
      <c r="AH8" s="264"/>
      <c r="AI8" s="264"/>
      <c r="AJ8" s="264"/>
      <c r="AK8" s="264"/>
      <c r="AL8" s="264"/>
      <c r="AM8" s="264"/>
      <c r="AN8" s="264"/>
      <c r="AO8" s="264"/>
    </row>
    <row r="9" spans="2:41" ht="6.75" customHeight="1"/>
    <row r="10" spans="2:41" ht="16.5" customHeight="1">
      <c r="B10" s="265" t="s">
        <v>32</v>
      </c>
      <c r="C10" s="266"/>
      <c r="D10" s="266"/>
      <c r="E10" s="267"/>
      <c r="F10" s="235"/>
      <c r="G10" s="236"/>
      <c r="H10" s="236"/>
      <c r="I10" s="236"/>
      <c r="J10" s="236"/>
      <c r="K10" s="236"/>
      <c r="L10" s="237"/>
      <c r="M10" s="202" t="s">
        <v>33</v>
      </c>
      <c r="N10" s="203"/>
      <c r="O10" s="203"/>
      <c r="P10" s="203"/>
      <c r="Q10" s="203"/>
      <c r="R10" s="203"/>
      <c r="S10" s="203"/>
      <c r="T10" s="204"/>
      <c r="U10" s="271"/>
      <c r="V10" s="272"/>
      <c r="W10" s="272"/>
      <c r="X10" s="272"/>
      <c r="Y10" s="272"/>
      <c r="Z10" s="272"/>
      <c r="AA10" s="272"/>
      <c r="AB10" s="272"/>
      <c r="AC10" s="273"/>
      <c r="AD10" s="265" t="s">
        <v>34</v>
      </c>
      <c r="AE10" s="266"/>
      <c r="AF10" s="266"/>
      <c r="AG10" s="266"/>
      <c r="AH10" s="266"/>
      <c r="AI10" s="266"/>
      <c r="AJ10" s="267"/>
      <c r="AK10" s="277"/>
      <c r="AL10" s="278"/>
      <c r="AM10" s="278"/>
      <c r="AN10" s="278"/>
      <c r="AO10" s="279"/>
    </row>
    <row r="11" spans="2:41" ht="16.5" customHeight="1">
      <c r="B11" s="268"/>
      <c r="C11" s="269"/>
      <c r="D11" s="269"/>
      <c r="E11" s="270"/>
      <c r="F11" s="241"/>
      <c r="G11" s="242"/>
      <c r="H11" s="242"/>
      <c r="I11" s="242"/>
      <c r="J11" s="242"/>
      <c r="K11" s="242"/>
      <c r="L11" s="243"/>
      <c r="M11" s="205"/>
      <c r="N11" s="206"/>
      <c r="O11" s="206"/>
      <c r="P11" s="206"/>
      <c r="Q11" s="206"/>
      <c r="R11" s="206"/>
      <c r="S11" s="206"/>
      <c r="T11" s="207"/>
      <c r="U11" s="274"/>
      <c r="V11" s="275"/>
      <c r="W11" s="275"/>
      <c r="X11" s="275"/>
      <c r="Y11" s="275"/>
      <c r="Z11" s="275"/>
      <c r="AA11" s="275"/>
      <c r="AB11" s="275"/>
      <c r="AC11" s="276"/>
      <c r="AD11" s="257" t="s">
        <v>78</v>
      </c>
      <c r="AE11" s="257"/>
      <c r="AF11" s="257"/>
      <c r="AG11" s="257"/>
      <c r="AH11" s="257"/>
      <c r="AI11" s="257"/>
      <c r="AJ11" s="257"/>
      <c r="AK11" s="277"/>
      <c r="AL11" s="278"/>
      <c r="AM11" s="278"/>
      <c r="AN11" s="278"/>
      <c r="AO11" s="279"/>
    </row>
    <row r="12" spans="2:41" ht="16.5" customHeight="1">
      <c r="B12" s="156" t="s">
        <v>35</v>
      </c>
      <c r="C12" s="156"/>
      <c r="D12" s="156"/>
      <c r="E12" s="156"/>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7"/>
      <c r="AN12" s="157"/>
      <c r="AO12" s="157"/>
    </row>
    <row r="13" spans="2:41" ht="16.5" customHeight="1">
      <c r="B13" s="156" t="s">
        <v>14</v>
      </c>
      <c r="C13" s="156"/>
      <c r="D13" s="156"/>
      <c r="E13" s="156"/>
      <c r="F13" s="157"/>
      <c r="G13" s="157"/>
      <c r="H13" s="157"/>
      <c r="I13" s="157"/>
      <c r="J13" s="157"/>
      <c r="K13" s="157"/>
      <c r="L13" s="157"/>
      <c r="M13" s="157"/>
      <c r="N13" s="157"/>
      <c r="O13" s="157"/>
      <c r="P13" s="157"/>
      <c r="Q13" s="157"/>
      <c r="R13" s="157"/>
      <c r="S13" s="157"/>
      <c r="T13" s="157"/>
      <c r="U13" s="157"/>
      <c r="V13" s="157"/>
      <c r="W13" s="157"/>
      <c r="X13" s="157"/>
      <c r="Y13" s="157"/>
      <c r="Z13" s="157"/>
      <c r="AA13" s="157"/>
      <c r="AB13" s="157"/>
      <c r="AC13" s="157"/>
      <c r="AD13" s="157"/>
      <c r="AE13" s="157"/>
      <c r="AF13" s="157"/>
      <c r="AG13" s="157"/>
      <c r="AH13" s="157"/>
      <c r="AI13" s="157"/>
      <c r="AJ13" s="157"/>
      <c r="AK13" s="157"/>
      <c r="AL13" s="157"/>
      <c r="AM13" s="157"/>
      <c r="AN13" s="157"/>
      <c r="AO13" s="157"/>
    </row>
    <row r="14" spans="2:41" ht="16.5" customHeight="1">
      <c r="B14" s="202" t="s">
        <v>36</v>
      </c>
      <c r="C14" s="203"/>
      <c r="D14" s="203"/>
      <c r="E14" s="204"/>
      <c r="F14" s="249" t="s">
        <v>37</v>
      </c>
      <c r="G14" s="250"/>
      <c r="H14" s="250"/>
      <c r="I14" s="250"/>
      <c r="J14" s="250"/>
      <c r="K14" s="253"/>
      <c r="L14" s="253"/>
      <c r="M14" s="253"/>
      <c r="N14" s="253"/>
      <c r="O14" s="253"/>
      <c r="P14" s="253"/>
      <c r="Q14" s="253"/>
      <c r="R14" s="253"/>
      <c r="S14" s="253"/>
      <c r="T14" s="252"/>
      <c r="U14" s="249" t="s">
        <v>63</v>
      </c>
      <c r="V14" s="250"/>
      <c r="W14" s="250"/>
      <c r="X14" s="250"/>
      <c r="Y14" s="250"/>
      <c r="Z14" s="250"/>
      <c r="AA14" s="250"/>
      <c r="AB14" s="250"/>
      <c r="AC14" s="250"/>
      <c r="AD14" s="250"/>
      <c r="AE14" s="250"/>
      <c r="AF14" s="250"/>
      <c r="AG14" s="250"/>
      <c r="AH14" s="250"/>
      <c r="AI14" s="250"/>
      <c r="AJ14" s="251"/>
      <c r="AK14" s="260" t="s">
        <v>38</v>
      </c>
      <c r="AL14" s="261"/>
      <c r="AM14" s="261"/>
      <c r="AN14" s="261"/>
      <c r="AO14" s="262"/>
    </row>
    <row r="15" spans="2:41" ht="16.5" customHeight="1">
      <c r="B15" s="205"/>
      <c r="C15" s="206"/>
      <c r="D15" s="206"/>
      <c r="E15" s="207"/>
      <c r="F15" s="217"/>
      <c r="G15" s="218"/>
      <c r="H15" s="218"/>
      <c r="I15" s="218"/>
      <c r="J15" s="218"/>
      <c r="K15" s="218"/>
      <c r="L15" s="218"/>
      <c r="M15" s="218"/>
      <c r="N15" s="218"/>
      <c r="O15" s="218"/>
      <c r="P15" s="218"/>
      <c r="Q15" s="218"/>
      <c r="R15" s="218"/>
      <c r="S15" s="218"/>
      <c r="T15" s="219"/>
      <c r="U15" s="217"/>
      <c r="V15" s="218"/>
      <c r="W15" s="218"/>
      <c r="X15" s="218"/>
      <c r="Y15" s="218"/>
      <c r="Z15" s="218"/>
      <c r="AA15" s="218"/>
      <c r="AB15" s="218"/>
      <c r="AC15" s="218"/>
      <c r="AD15" s="218"/>
      <c r="AE15" s="218"/>
      <c r="AF15" s="218"/>
      <c r="AG15" s="218"/>
      <c r="AH15" s="218"/>
      <c r="AI15" s="218"/>
      <c r="AJ15" s="219"/>
      <c r="AK15" s="217"/>
      <c r="AL15" s="218"/>
      <c r="AM15" s="218"/>
      <c r="AN15" s="218"/>
      <c r="AO15" s="219"/>
    </row>
    <row r="16" spans="2:41" ht="16.5" customHeight="1">
      <c r="B16" s="202" t="s">
        <v>79</v>
      </c>
      <c r="C16" s="203"/>
      <c r="D16" s="203"/>
      <c r="E16" s="204"/>
      <c r="F16" s="257" t="s">
        <v>39</v>
      </c>
      <c r="G16" s="257"/>
      <c r="H16" s="257"/>
      <c r="I16" s="257"/>
      <c r="J16" s="257"/>
      <c r="K16" s="258"/>
      <c r="L16" s="258"/>
      <c r="M16" s="258"/>
      <c r="N16" s="258"/>
      <c r="O16" s="258"/>
      <c r="P16" s="258"/>
      <c r="Q16" s="258"/>
      <c r="R16" s="258"/>
      <c r="S16" s="258"/>
      <c r="T16" s="258"/>
      <c r="U16" s="249" t="s">
        <v>15</v>
      </c>
      <c r="V16" s="250"/>
      <c r="W16" s="250"/>
      <c r="X16" s="250"/>
      <c r="Y16" s="250"/>
      <c r="Z16" s="250"/>
      <c r="AA16" s="250"/>
      <c r="AB16" s="250"/>
      <c r="AC16" s="250"/>
      <c r="AD16" s="250"/>
      <c r="AE16" s="250"/>
      <c r="AF16" s="250"/>
      <c r="AG16" s="250"/>
      <c r="AH16" s="250"/>
      <c r="AI16" s="250"/>
      <c r="AJ16" s="251"/>
      <c r="AK16" s="249" t="s">
        <v>16</v>
      </c>
      <c r="AL16" s="250"/>
      <c r="AM16" s="250"/>
      <c r="AN16" s="250"/>
      <c r="AO16" s="251"/>
    </row>
    <row r="17" spans="2:41" ht="16.5" customHeight="1">
      <c r="B17" s="205"/>
      <c r="C17" s="206"/>
      <c r="D17" s="206"/>
      <c r="E17" s="207"/>
      <c r="F17" s="259"/>
      <c r="G17" s="259"/>
      <c r="H17" s="259"/>
      <c r="I17" s="259"/>
      <c r="J17" s="259"/>
      <c r="K17" s="259"/>
      <c r="L17" s="259"/>
      <c r="M17" s="259"/>
      <c r="N17" s="259"/>
      <c r="O17" s="259"/>
      <c r="P17" s="259"/>
      <c r="Q17" s="259"/>
      <c r="R17" s="259"/>
      <c r="S17" s="259"/>
      <c r="T17" s="259"/>
      <c r="U17" s="217"/>
      <c r="V17" s="218"/>
      <c r="W17" s="218"/>
      <c r="X17" s="218"/>
      <c r="Y17" s="218"/>
      <c r="Z17" s="218"/>
      <c r="AA17" s="218"/>
      <c r="AB17" s="218"/>
      <c r="AC17" s="218"/>
      <c r="AD17" s="218"/>
      <c r="AE17" s="218"/>
      <c r="AF17" s="218"/>
      <c r="AG17" s="218"/>
      <c r="AH17" s="218"/>
      <c r="AI17" s="218"/>
      <c r="AJ17" s="219"/>
      <c r="AK17" s="217"/>
      <c r="AL17" s="218"/>
      <c r="AM17" s="218"/>
      <c r="AN17" s="218"/>
      <c r="AO17" s="219"/>
    </row>
    <row r="18" spans="2:41" s="6" customFormat="1" ht="16.5" customHeight="1">
      <c r="B18" s="249" t="s">
        <v>40</v>
      </c>
      <c r="C18" s="250"/>
      <c r="D18" s="250"/>
      <c r="E18" s="250"/>
      <c r="F18" s="253"/>
      <c r="G18" s="253"/>
      <c r="H18" s="253"/>
      <c r="I18" s="253"/>
      <c r="J18" s="253"/>
      <c r="K18" s="253"/>
      <c r="L18" s="253"/>
      <c r="M18" s="253"/>
      <c r="N18" s="253"/>
      <c r="O18" s="253"/>
      <c r="P18" s="253"/>
      <c r="Q18" s="253"/>
      <c r="R18" s="253"/>
      <c r="S18" s="253"/>
      <c r="T18" s="252"/>
      <c r="U18" s="249" t="s">
        <v>41</v>
      </c>
      <c r="V18" s="250"/>
      <c r="W18" s="250"/>
      <c r="X18" s="250"/>
      <c r="Y18" s="250"/>
      <c r="Z18" s="250"/>
      <c r="AA18" s="250"/>
      <c r="AB18" s="250"/>
      <c r="AC18" s="251"/>
      <c r="AD18" s="249" t="s">
        <v>42</v>
      </c>
      <c r="AE18" s="250"/>
      <c r="AF18" s="250"/>
      <c r="AG18" s="250"/>
      <c r="AH18" s="250"/>
      <c r="AI18" s="250"/>
      <c r="AJ18" s="251"/>
      <c r="AK18" s="249" t="s">
        <v>32</v>
      </c>
      <c r="AL18" s="250"/>
      <c r="AM18" s="250"/>
      <c r="AN18" s="250"/>
      <c r="AO18" s="251"/>
    </row>
    <row r="19" spans="2:41" ht="16.5" customHeight="1">
      <c r="B19" s="217"/>
      <c r="C19" s="218"/>
      <c r="D19" s="218"/>
      <c r="E19" s="218"/>
      <c r="F19" s="218"/>
      <c r="G19" s="218"/>
      <c r="H19" s="218"/>
      <c r="I19" s="218"/>
      <c r="J19" s="218"/>
      <c r="K19" s="218"/>
      <c r="L19" s="218"/>
      <c r="M19" s="218"/>
      <c r="N19" s="218"/>
      <c r="O19" s="218"/>
      <c r="P19" s="218"/>
      <c r="Q19" s="218"/>
      <c r="R19" s="218"/>
      <c r="S19" s="218"/>
      <c r="T19" s="219"/>
      <c r="U19" s="217"/>
      <c r="V19" s="218"/>
      <c r="W19" s="218"/>
      <c r="X19" s="218"/>
      <c r="Y19" s="218"/>
      <c r="Z19" s="218"/>
      <c r="AA19" s="218"/>
      <c r="AB19" s="218"/>
      <c r="AC19" s="219"/>
      <c r="AD19" s="217"/>
      <c r="AE19" s="218"/>
      <c r="AF19" s="218"/>
      <c r="AG19" s="218"/>
      <c r="AH19" s="218"/>
      <c r="AI19" s="218"/>
      <c r="AJ19" s="219"/>
      <c r="AK19" s="217"/>
      <c r="AL19" s="218"/>
      <c r="AM19" s="218"/>
      <c r="AN19" s="218"/>
      <c r="AO19" s="219"/>
    </row>
    <row r="20" spans="2:41" s="6" customFormat="1" ht="16.5" customHeight="1">
      <c r="B20" s="249" t="s">
        <v>43</v>
      </c>
      <c r="C20" s="250"/>
      <c r="D20" s="250"/>
      <c r="E20" s="250"/>
      <c r="F20" s="253"/>
      <c r="G20" s="253"/>
      <c r="H20" s="253"/>
      <c r="I20" s="253"/>
      <c r="J20" s="253"/>
      <c r="K20" s="253"/>
      <c r="L20" s="253"/>
      <c r="M20" s="253"/>
      <c r="N20" s="253"/>
      <c r="O20" s="253"/>
      <c r="P20" s="253"/>
      <c r="Q20" s="253"/>
      <c r="R20" s="253"/>
      <c r="S20" s="253"/>
      <c r="T20" s="252"/>
      <c r="U20" s="249" t="s">
        <v>80</v>
      </c>
      <c r="V20" s="250"/>
      <c r="W20" s="250"/>
      <c r="X20" s="250"/>
      <c r="Y20" s="250"/>
      <c r="Z20" s="250"/>
      <c r="AA20" s="250"/>
      <c r="AB20" s="250"/>
      <c r="AC20" s="251"/>
      <c r="AD20" s="254" t="s">
        <v>68</v>
      </c>
      <c r="AE20" s="255"/>
      <c r="AF20" s="255"/>
      <c r="AG20" s="255"/>
      <c r="AH20" s="255"/>
      <c r="AI20" s="255"/>
      <c r="AJ20" s="255"/>
      <c r="AK20" s="255"/>
      <c r="AL20" s="255"/>
      <c r="AM20" s="255"/>
      <c r="AN20" s="255"/>
      <c r="AO20" s="256"/>
    </row>
    <row r="21" spans="2:41" ht="16.5" customHeight="1">
      <c r="B21" s="217"/>
      <c r="C21" s="218"/>
      <c r="D21" s="218"/>
      <c r="E21" s="218"/>
      <c r="F21" s="218"/>
      <c r="G21" s="218"/>
      <c r="H21" s="218"/>
      <c r="I21" s="218"/>
      <c r="J21" s="218"/>
      <c r="K21" s="218"/>
      <c r="L21" s="218"/>
      <c r="M21" s="218"/>
      <c r="N21" s="218"/>
      <c r="O21" s="218"/>
      <c r="P21" s="218"/>
      <c r="Q21" s="218"/>
      <c r="R21" s="218"/>
      <c r="S21" s="218"/>
      <c r="T21" s="219"/>
      <c r="U21" s="217"/>
      <c r="V21" s="218"/>
      <c r="W21" s="218"/>
      <c r="X21" s="218"/>
      <c r="Y21" s="218"/>
      <c r="Z21" s="218"/>
      <c r="AA21" s="218"/>
      <c r="AB21" s="218"/>
      <c r="AC21" s="219"/>
      <c r="AD21" s="217"/>
      <c r="AE21" s="218"/>
      <c r="AF21" s="218"/>
      <c r="AG21" s="218"/>
      <c r="AH21" s="218"/>
      <c r="AI21" s="218"/>
      <c r="AJ21" s="218"/>
      <c r="AK21" s="218"/>
      <c r="AL21" s="218"/>
      <c r="AM21" s="218"/>
      <c r="AN21" s="218"/>
      <c r="AO21" s="219"/>
    </row>
    <row r="22" spans="2:41" ht="16.5" customHeight="1">
      <c r="B22" s="156" t="s">
        <v>44</v>
      </c>
      <c r="C22" s="156"/>
      <c r="D22" s="156"/>
      <c r="E22" s="156"/>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c r="AH22" s="157"/>
      <c r="AI22" s="157"/>
      <c r="AJ22" s="157"/>
      <c r="AK22" s="157"/>
      <c r="AL22" s="157"/>
      <c r="AM22" s="157"/>
      <c r="AN22" s="157"/>
      <c r="AO22" s="157"/>
    </row>
    <row r="23" spans="2:41" ht="16.5" customHeight="1">
      <c r="B23" s="249" t="s">
        <v>45</v>
      </c>
      <c r="C23" s="250"/>
      <c r="D23" s="250"/>
      <c r="E23" s="250"/>
      <c r="F23" s="250"/>
      <c r="G23" s="250"/>
      <c r="H23" s="250"/>
      <c r="I23" s="250"/>
      <c r="J23" s="251"/>
      <c r="K23" s="249" t="s">
        <v>46</v>
      </c>
      <c r="L23" s="250"/>
      <c r="M23" s="250"/>
      <c r="N23" s="250"/>
      <c r="O23" s="250"/>
      <c r="P23" s="250"/>
      <c r="Q23" s="250"/>
      <c r="R23" s="250"/>
      <c r="S23" s="250"/>
      <c r="T23" s="252"/>
      <c r="U23" s="249" t="s">
        <v>41</v>
      </c>
      <c r="V23" s="250"/>
      <c r="W23" s="250"/>
      <c r="X23" s="250"/>
      <c r="Y23" s="250"/>
      <c r="Z23" s="250"/>
      <c r="AA23" s="250"/>
      <c r="AB23" s="250"/>
      <c r="AC23" s="251"/>
      <c r="AD23" s="249" t="s">
        <v>47</v>
      </c>
      <c r="AE23" s="250"/>
      <c r="AF23" s="250"/>
      <c r="AG23" s="250"/>
      <c r="AH23" s="250"/>
      <c r="AI23" s="250"/>
      <c r="AJ23" s="251"/>
      <c r="AK23" s="249" t="s">
        <v>48</v>
      </c>
      <c r="AL23" s="250"/>
      <c r="AM23" s="250"/>
      <c r="AN23" s="250"/>
      <c r="AO23" s="251"/>
    </row>
    <row r="24" spans="2:41" ht="16.5" customHeight="1">
      <c r="B24" s="217"/>
      <c r="C24" s="218"/>
      <c r="D24" s="218"/>
      <c r="E24" s="218"/>
      <c r="F24" s="218"/>
      <c r="G24" s="218"/>
      <c r="H24" s="218"/>
      <c r="I24" s="218"/>
      <c r="J24" s="219"/>
      <c r="K24" s="217"/>
      <c r="L24" s="218"/>
      <c r="M24" s="218"/>
      <c r="N24" s="218"/>
      <c r="O24" s="218"/>
      <c r="P24" s="218"/>
      <c r="Q24" s="218"/>
      <c r="R24" s="218"/>
      <c r="S24" s="218"/>
      <c r="T24" s="219"/>
      <c r="U24" s="217"/>
      <c r="V24" s="218"/>
      <c r="W24" s="218"/>
      <c r="X24" s="218"/>
      <c r="Y24" s="218"/>
      <c r="Z24" s="218"/>
      <c r="AA24" s="218"/>
      <c r="AB24" s="218"/>
      <c r="AC24" s="219"/>
      <c r="AD24" s="217"/>
      <c r="AE24" s="218"/>
      <c r="AF24" s="218"/>
      <c r="AG24" s="218"/>
      <c r="AH24" s="218"/>
      <c r="AI24" s="218"/>
      <c r="AJ24" s="219"/>
      <c r="AK24" s="217"/>
      <c r="AL24" s="218"/>
      <c r="AM24" s="218"/>
      <c r="AN24" s="218"/>
      <c r="AO24" s="219"/>
    </row>
    <row r="25" spans="2:41" ht="16.5" customHeight="1">
      <c r="B25" s="249" t="s">
        <v>49</v>
      </c>
      <c r="C25" s="250"/>
      <c r="D25" s="250"/>
      <c r="E25" s="250"/>
      <c r="F25" s="250"/>
      <c r="G25" s="250"/>
      <c r="H25" s="250"/>
      <c r="I25" s="250"/>
      <c r="J25" s="251"/>
      <c r="K25" s="249" t="s">
        <v>46</v>
      </c>
      <c r="L25" s="250"/>
      <c r="M25" s="250"/>
      <c r="N25" s="250"/>
      <c r="O25" s="250"/>
      <c r="P25" s="250"/>
      <c r="Q25" s="250"/>
      <c r="R25" s="250"/>
      <c r="S25" s="250"/>
      <c r="T25" s="252"/>
      <c r="U25" s="249" t="s">
        <v>41</v>
      </c>
      <c r="V25" s="250"/>
      <c r="W25" s="250"/>
      <c r="X25" s="250"/>
      <c r="Y25" s="250"/>
      <c r="Z25" s="250"/>
      <c r="AA25" s="250"/>
      <c r="AB25" s="250"/>
      <c r="AC25" s="251"/>
      <c r="AD25" s="249" t="s">
        <v>47</v>
      </c>
      <c r="AE25" s="250"/>
      <c r="AF25" s="250"/>
      <c r="AG25" s="250"/>
      <c r="AH25" s="250"/>
      <c r="AI25" s="250"/>
      <c r="AJ25" s="251"/>
      <c r="AK25" s="249" t="s">
        <v>48</v>
      </c>
      <c r="AL25" s="250"/>
      <c r="AM25" s="250"/>
      <c r="AN25" s="250"/>
      <c r="AO25" s="251"/>
    </row>
    <row r="26" spans="2:41" ht="16.5" customHeight="1">
      <c r="B26" s="217"/>
      <c r="C26" s="218"/>
      <c r="D26" s="218"/>
      <c r="E26" s="218"/>
      <c r="F26" s="218"/>
      <c r="G26" s="218"/>
      <c r="H26" s="218"/>
      <c r="I26" s="218"/>
      <c r="J26" s="219"/>
      <c r="K26" s="217"/>
      <c r="L26" s="218"/>
      <c r="M26" s="218"/>
      <c r="N26" s="218"/>
      <c r="O26" s="218"/>
      <c r="P26" s="218"/>
      <c r="Q26" s="218"/>
      <c r="R26" s="218"/>
      <c r="S26" s="218"/>
      <c r="T26" s="219"/>
      <c r="U26" s="217"/>
      <c r="V26" s="218"/>
      <c r="W26" s="218"/>
      <c r="X26" s="218"/>
      <c r="Y26" s="218"/>
      <c r="Z26" s="218"/>
      <c r="AA26" s="218"/>
      <c r="AB26" s="218"/>
      <c r="AC26" s="219"/>
      <c r="AD26" s="217"/>
      <c r="AE26" s="218"/>
      <c r="AF26" s="218"/>
      <c r="AG26" s="218"/>
      <c r="AH26" s="218"/>
      <c r="AI26" s="218"/>
      <c r="AJ26" s="219"/>
      <c r="AK26" s="217"/>
      <c r="AL26" s="218"/>
      <c r="AM26" s="218"/>
      <c r="AN26" s="218"/>
      <c r="AO26" s="219"/>
    </row>
    <row r="27" spans="2:41" ht="16.5" customHeight="1">
      <c r="B27" s="249" t="s">
        <v>64</v>
      </c>
      <c r="C27" s="250"/>
      <c r="D27" s="250"/>
      <c r="E27" s="250"/>
      <c r="F27" s="250"/>
      <c r="G27" s="250"/>
      <c r="H27" s="250"/>
      <c r="I27" s="250"/>
      <c r="J27" s="251"/>
      <c r="K27" s="249" t="s">
        <v>46</v>
      </c>
      <c r="L27" s="250"/>
      <c r="M27" s="250"/>
      <c r="N27" s="250"/>
      <c r="O27" s="250"/>
      <c r="P27" s="250"/>
      <c r="Q27" s="250"/>
      <c r="R27" s="250"/>
      <c r="S27" s="250"/>
      <c r="T27" s="252"/>
      <c r="U27" s="249" t="s">
        <v>41</v>
      </c>
      <c r="V27" s="250"/>
      <c r="W27" s="250"/>
      <c r="X27" s="250"/>
      <c r="Y27" s="250"/>
      <c r="Z27" s="250"/>
      <c r="AA27" s="250"/>
      <c r="AB27" s="250"/>
      <c r="AC27" s="251"/>
      <c r="AD27" s="249" t="s">
        <v>47</v>
      </c>
      <c r="AE27" s="250"/>
      <c r="AF27" s="250"/>
      <c r="AG27" s="250"/>
      <c r="AH27" s="250"/>
      <c r="AI27" s="250"/>
      <c r="AJ27" s="251"/>
      <c r="AK27" s="249" t="s">
        <v>48</v>
      </c>
      <c r="AL27" s="250"/>
      <c r="AM27" s="250"/>
      <c r="AN27" s="250"/>
      <c r="AO27" s="251"/>
    </row>
    <row r="28" spans="2:41" ht="16.5" customHeight="1">
      <c r="B28" s="217"/>
      <c r="C28" s="218"/>
      <c r="D28" s="218"/>
      <c r="E28" s="218"/>
      <c r="F28" s="218"/>
      <c r="G28" s="218"/>
      <c r="H28" s="218"/>
      <c r="I28" s="218"/>
      <c r="J28" s="219"/>
      <c r="K28" s="217"/>
      <c r="L28" s="218"/>
      <c r="M28" s="218"/>
      <c r="N28" s="218"/>
      <c r="O28" s="218"/>
      <c r="P28" s="218"/>
      <c r="Q28" s="218"/>
      <c r="R28" s="218"/>
      <c r="S28" s="218"/>
      <c r="T28" s="219"/>
      <c r="U28" s="217"/>
      <c r="V28" s="218"/>
      <c r="W28" s="218"/>
      <c r="X28" s="218"/>
      <c r="Y28" s="218"/>
      <c r="Z28" s="218"/>
      <c r="AA28" s="218"/>
      <c r="AB28" s="218"/>
      <c r="AC28" s="219"/>
      <c r="AD28" s="217"/>
      <c r="AE28" s="218"/>
      <c r="AF28" s="218"/>
      <c r="AG28" s="218"/>
      <c r="AH28" s="218"/>
      <c r="AI28" s="218"/>
      <c r="AJ28" s="219"/>
      <c r="AK28" s="217"/>
      <c r="AL28" s="218"/>
      <c r="AM28" s="218"/>
      <c r="AN28" s="218"/>
      <c r="AO28" s="219"/>
    </row>
    <row r="29" spans="2:41" ht="16.5" customHeight="1">
      <c r="B29" s="156" t="s">
        <v>50</v>
      </c>
      <c r="C29" s="156"/>
      <c r="D29" s="156"/>
      <c r="E29" s="156"/>
      <c r="F29" s="157"/>
      <c r="G29" s="157"/>
      <c r="H29" s="157"/>
      <c r="I29" s="157"/>
      <c r="J29" s="157"/>
      <c r="K29" s="157"/>
      <c r="L29" s="157"/>
      <c r="M29" s="157"/>
      <c r="N29" s="157"/>
      <c r="O29" s="157"/>
      <c r="P29" s="157"/>
      <c r="Q29" s="157"/>
      <c r="R29" s="157"/>
      <c r="S29" s="157"/>
      <c r="T29" s="157"/>
      <c r="U29" s="157"/>
      <c r="V29" s="157"/>
      <c r="W29" s="157"/>
      <c r="X29" s="157"/>
      <c r="Y29" s="157"/>
      <c r="Z29" s="157"/>
      <c r="AA29" s="157"/>
      <c r="AB29" s="157"/>
      <c r="AC29" s="157"/>
      <c r="AD29" s="157"/>
      <c r="AE29" s="157"/>
      <c r="AF29" s="157"/>
      <c r="AG29" s="157"/>
      <c r="AH29" s="157"/>
      <c r="AI29" s="157"/>
      <c r="AJ29" s="157"/>
      <c r="AK29" s="157"/>
      <c r="AL29" s="157"/>
      <c r="AM29" s="157"/>
      <c r="AN29" s="157"/>
      <c r="AO29" s="157"/>
    </row>
    <row r="30" spans="2:41" ht="24.75" customHeight="1">
      <c r="B30" s="171" t="s">
        <v>81</v>
      </c>
      <c r="C30" s="172"/>
      <c r="D30" s="172"/>
      <c r="E30" s="172"/>
      <c r="F30" s="173"/>
      <c r="G30" s="173"/>
      <c r="H30" s="173"/>
      <c r="I30" s="173"/>
      <c r="J30" s="173"/>
      <c r="K30" s="173"/>
      <c r="L30" s="173"/>
      <c r="M30" s="173"/>
      <c r="N30" s="173"/>
      <c r="O30" s="173"/>
      <c r="P30" s="173"/>
      <c r="Q30" s="173"/>
      <c r="R30" s="173"/>
      <c r="S30" s="173"/>
      <c r="T30" s="173"/>
      <c r="U30" s="173"/>
      <c r="V30" s="173"/>
      <c r="W30" s="173"/>
      <c r="X30" s="173"/>
      <c r="Y30" s="173"/>
      <c r="Z30" s="173"/>
      <c r="AA30" s="173"/>
      <c r="AB30" s="173"/>
      <c r="AC30" s="173"/>
      <c r="AD30" s="173"/>
      <c r="AE30" s="173"/>
      <c r="AF30" s="173"/>
      <c r="AG30" s="173"/>
      <c r="AH30" s="173"/>
      <c r="AI30" s="173"/>
      <c r="AJ30" s="174"/>
      <c r="AK30" s="246" t="s">
        <v>65</v>
      </c>
      <c r="AL30" s="247"/>
      <c r="AM30" s="247"/>
      <c r="AN30" s="247"/>
      <c r="AO30" s="248"/>
    </row>
    <row r="31" spans="2:41" ht="16.5" customHeight="1">
      <c r="B31" s="214"/>
      <c r="C31" s="215"/>
      <c r="D31" s="215"/>
      <c r="E31" s="215"/>
      <c r="F31" s="215"/>
      <c r="G31" s="215"/>
      <c r="H31" s="215"/>
      <c r="I31" s="215"/>
      <c r="J31" s="215"/>
      <c r="K31" s="215"/>
      <c r="L31" s="215"/>
      <c r="M31" s="215"/>
      <c r="N31" s="215"/>
      <c r="O31" s="215"/>
      <c r="P31" s="215"/>
      <c r="Q31" s="215"/>
      <c r="R31" s="215"/>
      <c r="S31" s="215"/>
      <c r="T31" s="215"/>
      <c r="U31" s="215"/>
      <c r="V31" s="215"/>
      <c r="W31" s="215"/>
      <c r="X31" s="215"/>
      <c r="Y31" s="215"/>
      <c r="Z31" s="215"/>
      <c r="AA31" s="215"/>
      <c r="AB31" s="215"/>
      <c r="AC31" s="215"/>
      <c r="AD31" s="215"/>
      <c r="AE31" s="215"/>
      <c r="AF31" s="215"/>
      <c r="AG31" s="215"/>
      <c r="AH31" s="215"/>
      <c r="AI31" s="215"/>
      <c r="AJ31" s="216"/>
      <c r="AK31" s="217"/>
      <c r="AL31" s="218"/>
      <c r="AM31" s="218"/>
      <c r="AN31" s="218"/>
      <c r="AO31" s="219"/>
    </row>
    <row r="32" spans="2:41" ht="16.5" customHeight="1">
      <c r="B32" s="214"/>
      <c r="C32" s="215"/>
      <c r="D32" s="215"/>
      <c r="E32" s="215"/>
      <c r="F32" s="215"/>
      <c r="G32" s="215"/>
      <c r="H32" s="215"/>
      <c r="I32" s="215"/>
      <c r="J32" s="215"/>
      <c r="K32" s="215"/>
      <c r="L32" s="215"/>
      <c r="M32" s="215"/>
      <c r="N32" s="215"/>
      <c r="O32" s="215"/>
      <c r="P32" s="215"/>
      <c r="Q32" s="215"/>
      <c r="R32" s="215"/>
      <c r="S32" s="215"/>
      <c r="T32" s="215"/>
      <c r="U32" s="215"/>
      <c r="V32" s="215"/>
      <c r="W32" s="215"/>
      <c r="X32" s="215"/>
      <c r="Y32" s="215"/>
      <c r="Z32" s="215"/>
      <c r="AA32" s="215"/>
      <c r="AB32" s="215"/>
      <c r="AC32" s="215"/>
      <c r="AD32" s="215"/>
      <c r="AE32" s="215"/>
      <c r="AF32" s="215"/>
      <c r="AG32" s="215"/>
      <c r="AH32" s="215"/>
      <c r="AI32" s="215"/>
      <c r="AJ32" s="216"/>
      <c r="AK32" s="217"/>
      <c r="AL32" s="218"/>
      <c r="AM32" s="218"/>
      <c r="AN32" s="218"/>
      <c r="AO32" s="219"/>
    </row>
    <row r="33" spans="2:41" ht="16.5" customHeight="1">
      <c r="B33" s="214"/>
      <c r="C33" s="215"/>
      <c r="D33" s="215"/>
      <c r="E33" s="215"/>
      <c r="F33" s="215"/>
      <c r="G33" s="215"/>
      <c r="H33" s="215"/>
      <c r="I33" s="215"/>
      <c r="J33" s="215"/>
      <c r="K33" s="215"/>
      <c r="L33" s="215"/>
      <c r="M33" s="215"/>
      <c r="N33" s="215"/>
      <c r="O33" s="215"/>
      <c r="P33" s="215"/>
      <c r="Q33" s="215"/>
      <c r="R33" s="215"/>
      <c r="S33" s="215"/>
      <c r="T33" s="215"/>
      <c r="U33" s="215"/>
      <c r="V33" s="215"/>
      <c r="W33" s="215"/>
      <c r="X33" s="215"/>
      <c r="Y33" s="215"/>
      <c r="Z33" s="215"/>
      <c r="AA33" s="215"/>
      <c r="AB33" s="215"/>
      <c r="AC33" s="215"/>
      <c r="AD33" s="215"/>
      <c r="AE33" s="215"/>
      <c r="AF33" s="215"/>
      <c r="AG33" s="215"/>
      <c r="AH33" s="215"/>
      <c r="AI33" s="215"/>
      <c r="AJ33" s="216"/>
      <c r="AK33" s="217"/>
      <c r="AL33" s="218"/>
      <c r="AM33" s="218"/>
      <c r="AN33" s="218"/>
      <c r="AO33" s="219"/>
    </row>
    <row r="34" spans="2:41" ht="16.5" customHeight="1">
      <c r="B34" s="214"/>
      <c r="C34" s="215"/>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6"/>
      <c r="AK34" s="217"/>
      <c r="AL34" s="218"/>
      <c r="AM34" s="218"/>
      <c r="AN34" s="218"/>
      <c r="AO34" s="219"/>
    </row>
    <row r="35" spans="2:41" ht="16.5" customHeight="1">
      <c r="B35" s="244"/>
      <c r="C35" s="245"/>
      <c r="D35" s="245"/>
      <c r="E35" s="245"/>
      <c r="F35" s="215"/>
      <c r="G35" s="215"/>
      <c r="H35" s="215"/>
      <c r="I35" s="215"/>
      <c r="J35" s="215"/>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6"/>
      <c r="AK35" s="217"/>
      <c r="AL35" s="218"/>
      <c r="AM35" s="218"/>
      <c r="AN35" s="218"/>
      <c r="AO35" s="219"/>
    </row>
    <row r="36" spans="2:41" ht="16.5" customHeight="1">
      <c r="B36" s="220" t="s">
        <v>26</v>
      </c>
      <c r="C36" s="221"/>
      <c r="D36" s="221"/>
      <c r="E36" s="221"/>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c r="AH36" s="222"/>
      <c r="AI36" s="222"/>
      <c r="AJ36" s="223"/>
      <c r="AK36" s="224" t="s">
        <v>51</v>
      </c>
      <c r="AL36" s="225"/>
      <c r="AM36" s="225"/>
      <c r="AN36" s="225"/>
      <c r="AO36" s="226"/>
    </row>
    <row r="37" spans="2:41" ht="21.75" customHeight="1">
      <c r="B37" s="230" t="s">
        <v>52</v>
      </c>
      <c r="C37" s="231"/>
      <c r="D37" s="231"/>
      <c r="E37" s="232"/>
      <c r="F37" s="230" t="s">
        <v>17</v>
      </c>
      <c r="G37" s="231"/>
      <c r="H37" s="231"/>
      <c r="I37" s="231"/>
      <c r="J37" s="231"/>
      <c r="K37" s="233"/>
      <c r="L37" s="233"/>
      <c r="M37" s="233"/>
      <c r="N37" s="233"/>
      <c r="O37" s="233"/>
      <c r="P37" s="233"/>
      <c r="Q37" s="233"/>
      <c r="R37" s="233"/>
      <c r="S37" s="233"/>
      <c r="T37" s="233"/>
      <c r="U37" s="233"/>
      <c r="V37" s="233"/>
      <c r="W37" s="233"/>
      <c r="X37" s="233"/>
      <c r="Y37" s="233"/>
      <c r="Z37" s="233"/>
      <c r="AA37" s="233"/>
      <c r="AB37" s="233"/>
      <c r="AC37" s="234"/>
      <c r="AD37" s="230" t="s">
        <v>66</v>
      </c>
      <c r="AE37" s="231"/>
      <c r="AF37" s="231"/>
      <c r="AG37" s="231"/>
      <c r="AH37" s="231"/>
      <c r="AI37" s="231"/>
      <c r="AJ37" s="232"/>
      <c r="AK37" s="227"/>
      <c r="AL37" s="228"/>
      <c r="AM37" s="228"/>
      <c r="AN37" s="228"/>
      <c r="AO37" s="229"/>
    </row>
    <row r="38" spans="2:41" ht="16.5" customHeight="1">
      <c r="B38" s="217"/>
      <c r="C38" s="218"/>
      <c r="D38" s="218"/>
      <c r="E38" s="219"/>
      <c r="F38" s="214"/>
      <c r="G38" s="215"/>
      <c r="H38" s="215"/>
      <c r="I38" s="215"/>
      <c r="J38" s="215"/>
      <c r="K38" s="215"/>
      <c r="L38" s="215"/>
      <c r="M38" s="215"/>
      <c r="N38" s="215"/>
      <c r="O38" s="215"/>
      <c r="P38" s="215"/>
      <c r="Q38" s="215"/>
      <c r="R38" s="215"/>
      <c r="S38" s="215"/>
      <c r="T38" s="215"/>
      <c r="U38" s="215"/>
      <c r="V38" s="215"/>
      <c r="W38" s="215"/>
      <c r="X38" s="215"/>
      <c r="Y38" s="215"/>
      <c r="Z38" s="215"/>
      <c r="AA38" s="215"/>
      <c r="AB38" s="215"/>
      <c r="AC38" s="216"/>
      <c r="AD38" s="217"/>
      <c r="AE38" s="218"/>
      <c r="AF38" s="218"/>
      <c r="AG38" s="218"/>
      <c r="AH38" s="218"/>
      <c r="AI38" s="218"/>
      <c r="AJ38" s="219"/>
      <c r="AK38" s="235"/>
      <c r="AL38" s="236"/>
      <c r="AM38" s="236"/>
      <c r="AN38" s="236"/>
      <c r="AO38" s="237"/>
    </row>
    <row r="39" spans="2:41" ht="16.5" customHeight="1">
      <c r="B39" s="217"/>
      <c r="C39" s="218"/>
      <c r="D39" s="218"/>
      <c r="E39" s="219"/>
      <c r="F39" s="214"/>
      <c r="G39" s="215"/>
      <c r="H39" s="215"/>
      <c r="I39" s="215"/>
      <c r="J39" s="215"/>
      <c r="K39" s="215"/>
      <c r="L39" s="215"/>
      <c r="M39" s="215"/>
      <c r="N39" s="215"/>
      <c r="O39" s="215"/>
      <c r="P39" s="215"/>
      <c r="Q39" s="215"/>
      <c r="R39" s="215"/>
      <c r="S39" s="215"/>
      <c r="T39" s="215"/>
      <c r="U39" s="215"/>
      <c r="V39" s="215"/>
      <c r="W39" s="215"/>
      <c r="X39" s="215"/>
      <c r="Y39" s="215"/>
      <c r="Z39" s="215"/>
      <c r="AA39" s="215"/>
      <c r="AB39" s="215"/>
      <c r="AC39" s="216"/>
      <c r="AD39" s="217"/>
      <c r="AE39" s="218"/>
      <c r="AF39" s="218"/>
      <c r="AG39" s="218"/>
      <c r="AH39" s="218"/>
      <c r="AI39" s="218"/>
      <c r="AJ39" s="219"/>
      <c r="AK39" s="238"/>
      <c r="AL39" s="239"/>
      <c r="AM39" s="239"/>
      <c r="AN39" s="239"/>
      <c r="AO39" s="240"/>
    </row>
    <row r="40" spans="2:41" ht="16.5" customHeight="1">
      <c r="B40" s="217"/>
      <c r="C40" s="218"/>
      <c r="D40" s="218"/>
      <c r="E40" s="219"/>
      <c r="F40" s="214"/>
      <c r="G40" s="215"/>
      <c r="H40" s="215"/>
      <c r="I40" s="215"/>
      <c r="J40" s="215"/>
      <c r="K40" s="215"/>
      <c r="L40" s="215"/>
      <c r="M40" s="215"/>
      <c r="N40" s="215"/>
      <c r="O40" s="215"/>
      <c r="P40" s="215"/>
      <c r="Q40" s="215"/>
      <c r="R40" s="215"/>
      <c r="S40" s="215"/>
      <c r="T40" s="215"/>
      <c r="U40" s="215"/>
      <c r="V40" s="215"/>
      <c r="W40" s="215"/>
      <c r="X40" s="215"/>
      <c r="Y40" s="215"/>
      <c r="Z40" s="215"/>
      <c r="AA40" s="215"/>
      <c r="AB40" s="215"/>
      <c r="AC40" s="216"/>
      <c r="AD40" s="217"/>
      <c r="AE40" s="218"/>
      <c r="AF40" s="218"/>
      <c r="AG40" s="218"/>
      <c r="AH40" s="218"/>
      <c r="AI40" s="218"/>
      <c r="AJ40" s="219"/>
      <c r="AK40" s="241"/>
      <c r="AL40" s="242"/>
      <c r="AM40" s="242"/>
      <c r="AN40" s="242"/>
      <c r="AO40" s="243"/>
    </row>
    <row r="41" spans="2:41" ht="16.5" customHeight="1">
      <c r="B41" s="156" t="s">
        <v>104</v>
      </c>
      <c r="C41" s="156"/>
      <c r="D41" s="156"/>
      <c r="E41" s="156"/>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row>
    <row r="42" spans="2:41" ht="16.5" customHeight="1">
      <c r="B42" s="190" t="s">
        <v>53</v>
      </c>
      <c r="C42" s="191"/>
      <c r="D42" s="191"/>
      <c r="E42" s="191"/>
      <c r="F42" s="191"/>
      <c r="G42" s="191"/>
      <c r="H42" s="191"/>
      <c r="I42" s="191"/>
      <c r="J42" s="191"/>
      <c r="K42" s="191"/>
      <c r="L42" s="192"/>
      <c r="M42" s="193" t="s">
        <v>27</v>
      </c>
      <c r="N42" s="194"/>
      <c r="O42" s="194"/>
      <c r="P42" s="194"/>
      <c r="Q42" s="194"/>
      <c r="R42" s="194"/>
      <c r="S42" s="194"/>
      <c r="T42" s="195"/>
      <c r="U42" s="193" t="s">
        <v>54</v>
      </c>
      <c r="V42" s="194"/>
      <c r="W42" s="194"/>
      <c r="X42" s="194"/>
      <c r="Y42" s="194"/>
      <c r="Z42" s="194"/>
      <c r="AA42" s="194"/>
      <c r="AB42" s="194"/>
      <c r="AC42" s="195"/>
      <c r="AD42" s="190" t="s">
        <v>28</v>
      </c>
      <c r="AE42" s="191"/>
      <c r="AF42" s="191"/>
      <c r="AG42" s="191"/>
      <c r="AH42" s="191"/>
      <c r="AI42" s="191"/>
      <c r="AJ42" s="191"/>
      <c r="AK42" s="191"/>
      <c r="AL42" s="191"/>
      <c r="AM42" s="191"/>
      <c r="AN42" s="191"/>
      <c r="AO42" s="192"/>
    </row>
    <row r="43" spans="2:41" ht="16.5" customHeight="1">
      <c r="B43" s="175" t="s">
        <v>29</v>
      </c>
      <c r="C43" s="176"/>
      <c r="D43" s="176"/>
      <c r="E43" s="177"/>
      <c r="F43" s="184" t="s">
        <v>82</v>
      </c>
      <c r="G43" s="185"/>
      <c r="H43" s="185"/>
      <c r="I43" s="185"/>
      <c r="J43" s="185"/>
      <c r="K43" s="185"/>
      <c r="L43" s="186"/>
      <c r="M43" s="152" t="s">
        <v>55</v>
      </c>
      <c r="N43" s="152"/>
      <c r="O43" s="152"/>
      <c r="P43" s="152"/>
      <c r="Q43" s="152"/>
      <c r="R43" s="152"/>
      <c r="S43" s="152"/>
      <c r="T43" s="152"/>
      <c r="U43" s="153"/>
      <c r="V43" s="154"/>
      <c r="W43" s="154"/>
      <c r="X43" s="154"/>
      <c r="Y43" s="154"/>
      <c r="Z43" s="154"/>
      <c r="AA43" s="154"/>
      <c r="AB43" s="154"/>
      <c r="AC43" s="155"/>
      <c r="AD43" s="196">
        <f>+IFERROR(U43/U44,0)</f>
        <v>0</v>
      </c>
      <c r="AE43" s="197"/>
      <c r="AF43" s="197"/>
      <c r="AG43" s="197"/>
      <c r="AH43" s="197"/>
      <c r="AI43" s="197"/>
      <c r="AJ43" s="198"/>
      <c r="AK43" s="202" t="s">
        <v>18</v>
      </c>
      <c r="AL43" s="203"/>
      <c r="AM43" s="203"/>
      <c r="AN43" s="203"/>
      <c r="AO43" s="204"/>
    </row>
    <row r="44" spans="2:41" ht="16.5" customHeight="1">
      <c r="B44" s="178"/>
      <c r="C44" s="179"/>
      <c r="D44" s="179"/>
      <c r="E44" s="180"/>
      <c r="F44" s="187"/>
      <c r="G44" s="188"/>
      <c r="H44" s="188"/>
      <c r="I44" s="188"/>
      <c r="J44" s="188"/>
      <c r="K44" s="188"/>
      <c r="L44" s="189"/>
      <c r="M44" s="152" t="s">
        <v>56</v>
      </c>
      <c r="N44" s="152"/>
      <c r="O44" s="152"/>
      <c r="P44" s="152"/>
      <c r="Q44" s="152"/>
      <c r="R44" s="152"/>
      <c r="S44" s="152"/>
      <c r="T44" s="152"/>
      <c r="U44" s="153"/>
      <c r="V44" s="154"/>
      <c r="W44" s="154"/>
      <c r="X44" s="154"/>
      <c r="Y44" s="154"/>
      <c r="Z44" s="154"/>
      <c r="AA44" s="154"/>
      <c r="AB44" s="154"/>
      <c r="AC44" s="155"/>
      <c r="AD44" s="199"/>
      <c r="AE44" s="200"/>
      <c r="AF44" s="200"/>
      <c r="AG44" s="200"/>
      <c r="AH44" s="200"/>
      <c r="AI44" s="200"/>
      <c r="AJ44" s="201"/>
      <c r="AK44" s="205"/>
      <c r="AL44" s="206"/>
      <c r="AM44" s="206"/>
      <c r="AN44" s="206"/>
      <c r="AO44" s="207"/>
    </row>
    <row r="45" spans="2:41" ht="16.5" customHeight="1">
      <c r="B45" s="178"/>
      <c r="C45" s="179"/>
      <c r="D45" s="179"/>
      <c r="E45" s="180"/>
      <c r="F45" s="184" t="s">
        <v>83</v>
      </c>
      <c r="G45" s="185"/>
      <c r="H45" s="185"/>
      <c r="I45" s="185"/>
      <c r="J45" s="185"/>
      <c r="K45" s="185"/>
      <c r="L45" s="186"/>
      <c r="M45" s="152" t="s">
        <v>57</v>
      </c>
      <c r="N45" s="152"/>
      <c r="O45" s="152"/>
      <c r="P45" s="152"/>
      <c r="Q45" s="152"/>
      <c r="R45" s="152"/>
      <c r="S45" s="152"/>
      <c r="T45" s="152"/>
      <c r="U45" s="153"/>
      <c r="V45" s="154"/>
      <c r="W45" s="154"/>
      <c r="X45" s="154"/>
      <c r="Y45" s="154"/>
      <c r="Z45" s="154"/>
      <c r="AA45" s="154"/>
      <c r="AB45" s="154"/>
      <c r="AC45" s="155"/>
      <c r="AD45" s="159">
        <f>+IFERROR(U45/U46,0)</f>
        <v>0</v>
      </c>
      <c r="AE45" s="160"/>
      <c r="AF45" s="160"/>
      <c r="AG45" s="160"/>
      <c r="AH45" s="160"/>
      <c r="AI45" s="160"/>
      <c r="AJ45" s="161"/>
      <c r="AK45" s="165" t="s">
        <v>19</v>
      </c>
      <c r="AL45" s="166"/>
      <c r="AM45" s="166"/>
      <c r="AN45" s="166"/>
      <c r="AO45" s="167"/>
    </row>
    <row r="46" spans="2:41" ht="16.5" customHeight="1">
      <c r="B46" s="178"/>
      <c r="C46" s="179"/>
      <c r="D46" s="179"/>
      <c r="E46" s="180"/>
      <c r="F46" s="187"/>
      <c r="G46" s="188"/>
      <c r="H46" s="188"/>
      <c r="I46" s="188"/>
      <c r="J46" s="188"/>
      <c r="K46" s="188"/>
      <c r="L46" s="189"/>
      <c r="M46" s="152" t="s">
        <v>58</v>
      </c>
      <c r="N46" s="152"/>
      <c r="O46" s="152"/>
      <c r="P46" s="152"/>
      <c r="Q46" s="152"/>
      <c r="R46" s="152"/>
      <c r="S46" s="152"/>
      <c r="T46" s="152"/>
      <c r="U46" s="153"/>
      <c r="V46" s="154"/>
      <c r="W46" s="154"/>
      <c r="X46" s="154"/>
      <c r="Y46" s="154"/>
      <c r="Z46" s="154"/>
      <c r="AA46" s="154"/>
      <c r="AB46" s="154"/>
      <c r="AC46" s="155"/>
      <c r="AD46" s="162"/>
      <c r="AE46" s="163"/>
      <c r="AF46" s="163"/>
      <c r="AG46" s="163"/>
      <c r="AH46" s="163"/>
      <c r="AI46" s="163"/>
      <c r="AJ46" s="164"/>
      <c r="AK46" s="168"/>
      <c r="AL46" s="169"/>
      <c r="AM46" s="169"/>
      <c r="AN46" s="169"/>
      <c r="AO46" s="170"/>
    </row>
    <row r="47" spans="2:41" ht="16.5" customHeight="1">
      <c r="B47" s="178"/>
      <c r="C47" s="179"/>
      <c r="D47" s="179"/>
      <c r="E47" s="180"/>
      <c r="F47" s="184" t="s">
        <v>59</v>
      </c>
      <c r="G47" s="185"/>
      <c r="H47" s="185"/>
      <c r="I47" s="185"/>
      <c r="J47" s="185"/>
      <c r="K47" s="185"/>
      <c r="L47" s="186"/>
      <c r="M47" s="152" t="s">
        <v>60</v>
      </c>
      <c r="N47" s="152"/>
      <c r="O47" s="152"/>
      <c r="P47" s="152"/>
      <c r="Q47" s="152"/>
      <c r="R47" s="152"/>
      <c r="S47" s="152"/>
      <c r="T47" s="152"/>
      <c r="U47" s="153"/>
      <c r="V47" s="154"/>
      <c r="W47" s="154"/>
      <c r="X47" s="154"/>
      <c r="Y47" s="154"/>
      <c r="Z47" s="154"/>
      <c r="AA47" s="154"/>
      <c r="AB47" s="154"/>
      <c r="AC47" s="155"/>
      <c r="AD47" s="196">
        <f>+IFERROR(U47/U48,0)</f>
        <v>0</v>
      </c>
      <c r="AE47" s="197"/>
      <c r="AF47" s="197"/>
      <c r="AG47" s="197"/>
      <c r="AH47" s="197"/>
      <c r="AI47" s="197"/>
      <c r="AJ47" s="198"/>
      <c r="AK47" s="208" t="s">
        <v>18</v>
      </c>
      <c r="AL47" s="209"/>
      <c r="AM47" s="209"/>
      <c r="AN47" s="209"/>
      <c r="AO47" s="210"/>
    </row>
    <row r="48" spans="2:41" ht="16.5" customHeight="1">
      <c r="B48" s="181"/>
      <c r="C48" s="182"/>
      <c r="D48" s="182"/>
      <c r="E48" s="183"/>
      <c r="F48" s="187"/>
      <c r="G48" s="188"/>
      <c r="H48" s="188"/>
      <c r="I48" s="188"/>
      <c r="J48" s="188"/>
      <c r="K48" s="188"/>
      <c r="L48" s="189"/>
      <c r="M48" s="152" t="s">
        <v>84</v>
      </c>
      <c r="N48" s="152"/>
      <c r="O48" s="152"/>
      <c r="P48" s="152"/>
      <c r="Q48" s="152"/>
      <c r="R48" s="152"/>
      <c r="S48" s="152"/>
      <c r="T48" s="152"/>
      <c r="U48" s="153"/>
      <c r="V48" s="154"/>
      <c r="W48" s="154"/>
      <c r="X48" s="154"/>
      <c r="Y48" s="154"/>
      <c r="Z48" s="154"/>
      <c r="AA48" s="154"/>
      <c r="AB48" s="154"/>
      <c r="AC48" s="155"/>
      <c r="AD48" s="199"/>
      <c r="AE48" s="200"/>
      <c r="AF48" s="200"/>
      <c r="AG48" s="200"/>
      <c r="AH48" s="200"/>
      <c r="AI48" s="200"/>
      <c r="AJ48" s="201"/>
      <c r="AK48" s="211"/>
      <c r="AL48" s="212"/>
      <c r="AM48" s="212"/>
      <c r="AN48" s="212"/>
      <c r="AO48" s="213"/>
    </row>
    <row r="49" spans="2:41" ht="16.5" customHeight="1">
      <c r="B49" s="175" t="s">
        <v>30</v>
      </c>
      <c r="C49" s="176"/>
      <c r="D49" s="176"/>
      <c r="E49" s="177"/>
      <c r="F49" s="184" t="s">
        <v>61</v>
      </c>
      <c r="G49" s="185"/>
      <c r="H49" s="185"/>
      <c r="I49" s="185"/>
      <c r="J49" s="185"/>
      <c r="K49" s="185"/>
      <c r="L49" s="186"/>
      <c r="M49" s="152" t="s">
        <v>60</v>
      </c>
      <c r="N49" s="152"/>
      <c r="O49" s="152"/>
      <c r="P49" s="152"/>
      <c r="Q49" s="152"/>
      <c r="R49" s="152"/>
      <c r="S49" s="152"/>
      <c r="T49" s="152"/>
      <c r="U49" s="153"/>
      <c r="V49" s="154"/>
      <c r="W49" s="154"/>
      <c r="X49" s="154"/>
      <c r="Y49" s="154"/>
      <c r="Z49" s="154"/>
      <c r="AA49" s="154"/>
      <c r="AB49" s="154"/>
      <c r="AC49" s="155"/>
      <c r="AD49" s="159">
        <f>+IFERROR(U49/U50,0)</f>
        <v>0</v>
      </c>
      <c r="AE49" s="160"/>
      <c r="AF49" s="160"/>
      <c r="AG49" s="160"/>
      <c r="AH49" s="160"/>
      <c r="AI49" s="160"/>
      <c r="AJ49" s="161"/>
      <c r="AK49" s="165" t="s">
        <v>19</v>
      </c>
      <c r="AL49" s="166"/>
      <c r="AM49" s="166"/>
      <c r="AN49" s="166"/>
      <c r="AO49" s="167"/>
    </row>
    <row r="50" spans="2:41" ht="16.5" customHeight="1">
      <c r="B50" s="178"/>
      <c r="C50" s="179"/>
      <c r="D50" s="179"/>
      <c r="E50" s="180"/>
      <c r="F50" s="187"/>
      <c r="G50" s="188"/>
      <c r="H50" s="188"/>
      <c r="I50" s="188"/>
      <c r="J50" s="188"/>
      <c r="K50" s="188"/>
      <c r="L50" s="189"/>
      <c r="M50" s="152" t="s">
        <v>24</v>
      </c>
      <c r="N50" s="152"/>
      <c r="O50" s="152"/>
      <c r="P50" s="152"/>
      <c r="Q50" s="152"/>
      <c r="R50" s="152"/>
      <c r="S50" s="152"/>
      <c r="T50" s="152"/>
      <c r="U50" s="153"/>
      <c r="V50" s="154"/>
      <c r="W50" s="154"/>
      <c r="X50" s="154"/>
      <c r="Y50" s="154"/>
      <c r="Z50" s="154"/>
      <c r="AA50" s="154"/>
      <c r="AB50" s="154"/>
      <c r="AC50" s="155"/>
      <c r="AD50" s="162"/>
      <c r="AE50" s="163"/>
      <c r="AF50" s="163"/>
      <c r="AG50" s="163"/>
      <c r="AH50" s="163"/>
      <c r="AI50" s="163"/>
      <c r="AJ50" s="164"/>
      <c r="AK50" s="168"/>
      <c r="AL50" s="169"/>
      <c r="AM50" s="169"/>
      <c r="AN50" s="169"/>
      <c r="AO50" s="170"/>
    </row>
    <row r="51" spans="2:41" ht="16.5" customHeight="1">
      <c r="B51" s="178"/>
      <c r="C51" s="179"/>
      <c r="D51" s="179"/>
      <c r="E51" s="180"/>
      <c r="F51" s="184" t="s">
        <v>62</v>
      </c>
      <c r="G51" s="185"/>
      <c r="H51" s="185"/>
      <c r="I51" s="185"/>
      <c r="J51" s="185"/>
      <c r="K51" s="185"/>
      <c r="L51" s="186"/>
      <c r="M51" s="152" t="s">
        <v>60</v>
      </c>
      <c r="N51" s="152"/>
      <c r="O51" s="152"/>
      <c r="P51" s="152"/>
      <c r="Q51" s="152"/>
      <c r="R51" s="152"/>
      <c r="S51" s="152"/>
      <c r="T51" s="152"/>
      <c r="U51" s="153"/>
      <c r="V51" s="154"/>
      <c r="W51" s="154"/>
      <c r="X51" s="154"/>
      <c r="Y51" s="154"/>
      <c r="Z51" s="154"/>
      <c r="AA51" s="154"/>
      <c r="AB51" s="154"/>
      <c r="AC51" s="155"/>
      <c r="AD51" s="159">
        <f>+IFERROR(U51/U52,0)</f>
        <v>0</v>
      </c>
      <c r="AE51" s="160"/>
      <c r="AF51" s="160"/>
      <c r="AG51" s="160"/>
      <c r="AH51" s="160"/>
      <c r="AI51" s="160"/>
      <c r="AJ51" s="161"/>
      <c r="AK51" s="165" t="s">
        <v>19</v>
      </c>
      <c r="AL51" s="166"/>
      <c r="AM51" s="166"/>
      <c r="AN51" s="166"/>
      <c r="AO51" s="167"/>
    </row>
    <row r="52" spans="2:41" ht="16.5" customHeight="1">
      <c r="B52" s="181"/>
      <c r="C52" s="182"/>
      <c r="D52" s="182"/>
      <c r="E52" s="183"/>
      <c r="F52" s="187"/>
      <c r="G52" s="188"/>
      <c r="H52" s="188"/>
      <c r="I52" s="188"/>
      <c r="J52" s="188"/>
      <c r="K52" s="188"/>
      <c r="L52" s="189"/>
      <c r="M52" s="152" t="s">
        <v>58</v>
      </c>
      <c r="N52" s="152"/>
      <c r="O52" s="152"/>
      <c r="P52" s="152"/>
      <c r="Q52" s="152"/>
      <c r="R52" s="152"/>
      <c r="S52" s="152"/>
      <c r="T52" s="152"/>
      <c r="U52" s="153"/>
      <c r="V52" s="154"/>
      <c r="W52" s="154"/>
      <c r="X52" s="154"/>
      <c r="Y52" s="154"/>
      <c r="Z52" s="154"/>
      <c r="AA52" s="154"/>
      <c r="AB52" s="154"/>
      <c r="AC52" s="155"/>
      <c r="AD52" s="162"/>
      <c r="AE52" s="163"/>
      <c r="AF52" s="163"/>
      <c r="AG52" s="163"/>
      <c r="AH52" s="163"/>
      <c r="AI52" s="163"/>
      <c r="AJ52" s="164"/>
      <c r="AK52" s="168"/>
      <c r="AL52" s="169"/>
      <c r="AM52" s="169"/>
      <c r="AN52" s="169"/>
      <c r="AO52" s="170"/>
    </row>
    <row r="53" spans="2:41" ht="34.5" customHeight="1">
      <c r="B53" s="171" t="s">
        <v>85</v>
      </c>
      <c r="C53" s="172"/>
      <c r="D53" s="172"/>
      <c r="E53" s="172"/>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4"/>
    </row>
    <row r="54" spans="2:41" ht="20.25" customHeight="1">
      <c r="B54" s="156" t="s">
        <v>86</v>
      </c>
      <c r="C54" s="156"/>
      <c r="D54" s="156"/>
      <c r="E54" s="156"/>
      <c r="F54" s="157"/>
      <c r="G54" s="157"/>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c r="AK54" s="157"/>
      <c r="AL54" s="157"/>
      <c r="AM54" s="157"/>
      <c r="AN54" s="157"/>
      <c r="AO54" s="157"/>
    </row>
    <row r="55" spans="2:41" ht="11.25">
      <c r="B55" s="158"/>
      <c r="C55" s="158"/>
      <c r="D55" s="158"/>
      <c r="E55" s="158"/>
      <c r="F55" s="158"/>
      <c r="G55" s="158"/>
      <c r="H55" s="158"/>
      <c r="I55" s="158"/>
      <c r="J55" s="158"/>
      <c r="K55" s="158"/>
      <c r="L55" s="158"/>
      <c r="M55" s="158"/>
      <c r="N55" s="158"/>
      <c r="O55" s="158"/>
      <c r="P55" s="158"/>
      <c r="Q55" s="158"/>
      <c r="R55" s="158"/>
      <c r="S55" s="158"/>
      <c r="T55" s="158"/>
      <c r="U55" s="158"/>
      <c r="V55" s="158"/>
      <c r="W55" s="158"/>
      <c r="X55" s="158"/>
      <c r="Y55" s="158"/>
      <c r="Z55" s="158"/>
      <c r="AA55" s="158"/>
      <c r="AB55" s="158"/>
      <c r="AC55" s="158"/>
      <c r="AD55" s="158"/>
      <c r="AE55" s="158"/>
      <c r="AF55" s="158"/>
      <c r="AG55" s="158"/>
      <c r="AH55" s="158"/>
      <c r="AI55" s="158"/>
      <c r="AJ55" s="158"/>
      <c r="AK55" s="158"/>
      <c r="AL55" s="158"/>
      <c r="AM55" s="158"/>
      <c r="AN55" s="158"/>
      <c r="AO55" s="158"/>
    </row>
    <row r="56" spans="2:41" ht="11.25">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row>
    <row r="57" spans="2:41" ht="11.25">
      <c r="B57" s="158"/>
      <c r="C57" s="158"/>
      <c r="D57" s="158"/>
      <c r="E57" s="158"/>
      <c r="F57" s="158"/>
      <c r="G57" s="158"/>
      <c r="H57" s="158"/>
      <c r="I57" s="158"/>
      <c r="J57" s="158"/>
      <c r="K57" s="158"/>
      <c r="L57" s="158"/>
      <c r="M57" s="158"/>
      <c r="N57" s="158"/>
      <c r="O57" s="158"/>
      <c r="P57" s="158"/>
      <c r="Q57" s="158"/>
      <c r="R57" s="158"/>
      <c r="S57" s="158"/>
      <c r="T57" s="158"/>
      <c r="U57" s="158"/>
      <c r="V57" s="158"/>
      <c r="W57" s="158"/>
      <c r="X57" s="158"/>
      <c r="Y57" s="158"/>
      <c r="Z57" s="158"/>
      <c r="AA57" s="158"/>
      <c r="AB57" s="158"/>
      <c r="AC57" s="158"/>
      <c r="AD57" s="158"/>
      <c r="AE57" s="158"/>
      <c r="AF57" s="158"/>
      <c r="AG57" s="158"/>
      <c r="AH57" s="158"/>
      <c r="AI57" s="158"/>
      <c r="AJ57" s="158"/>
      <c r="AK57" s="158"/>
      <c r="AL57" s="158"/>
      <c r="AM57" s="158"/>
      <c r="AN57" s="158"/>
      <c r="AO57" s="158"/>
    </row>
    <row r="58" spans="2:41" ht="11.25">
      <c r="B58" s="158"/>
      <c r="C58" s="158"/>
      <c r="D58" s="158"/>
      <c r="E58" s="158"/>
      <c r="F58" s="158"/>
      <c r="G58" s="158"/>
      <c r="H58" s="158"/>
      <c r="I58" s="158"/>
      <c r="J58" s="158"/>
      <c r="K58" s="158"/>
      <c r="L58" s="158"/>
      <c r="M58" s="158"/>
      <c r="N58" s="158"/>
      <c r="O58" s="158"/>
      <c r="P58" s="158"/>
      <c r="Q58" s="158"/>
      <c r="R58" s="158"/>
      <c r="S58" s="158"/>
      <c r="T58" s="158"/>
      <c r="U58" s="158"/>
      <c r="V58" s="158"/>
      <c r="W58" s="158"/>
      <c r="X58" s="158"/>
      <c r="Y58" s="158"/>
      <c r="Z58" s="158"/>
      <c r="AA58" s="158"/>
      <c r="AB58" s="158"/>
      <c r="AC58" s="158"/>
      <c r="AD58" s="158"/>
      <c r="AE58" s="158"/>
      <c r="AF58" s="158"/>
      <c r="AG58" s="158"/>
      <c r="AH58" s="158"/>
      <c r="AI58" s="158"/>
      <c r="AJ58" s="158"/>
      <c r="AK58" s="158"/>
      <c r="AL58" s="158"/>
      <c r="AM58" s="158"/>
      <c r="AN58" s="158"/>
      <c r="AO58" s="158"/>
    </row>
    <row r="59" spans="2:41" ht="11.25">
      <c r="B59" s="158"/>
      <c r="C59" s="158"/>
      <c r="D59" s="158"/>
      <c r="E59" s="158"/>
      <c r="F59" s="158"/>
      <c r="G59" s="158"/>
      <c r="H59" s="158"/>
      <c r="I59" s="158"/>
      <c r="J59" s="158"/>
      <c r="K59" s="158"/>
      <c r="L59" s="158"/>
      <c r="M59" s="158"/>
      <c r="N59" s="158"/>
      <c r="O59" s="158"/>
      <c r="P59" s="158"/>
      <c r="Q59" s="158"/>
      <c r="R59" s="158"/>
      <c r="S59" s="158"/>
      <c r="T59" s="158"/>
      <c r="U59" s="158"/>
      <c r="V59" s="158"/>
      <c r="W59" s="158"/>
      <c r="X59" s="158"/>
      <c r="Y59" s="158"/>
      <c r="Z59" s="158"/>
      <c r="AA59" s="158"/>
      <c r="AB59" s="158"/>
      <c r="AC59" s="158"/>
      <c r="AD59" s="158"/>
      <c r="AE59" s="158"/>
      <c r="AF59" s="158"/>
      <c r="AG59" s="158"/>
      <c r="AH59" s="158"/>
      <c r="AI59" s="158"/>
      <c r="AJ59" s="158"/>
      <c r="AK59" s="158"/>
      <c r="AL59" s="158"/>
      <c r="AM59" s="158"/>
      <c r="AN59" s="158"/>
      <c r="AO59" s="158"/>
    </row>
    <row r="60" spans="2:41" ht="11.25">
      <c r="B60" s="158"/>
      <c r="C60" s="158"/>
      <c r="D60" s="158"/>
      <c r="E60" s="158"/>
      <c r="F60" s="158"/>
      <c r="G60" s="158"/>
      <c r="H60" s="158"/>
      <c r="I60" s="158"/>
      <c r="J60" s="158"/>
      <c r="K60" s="158"/>
      <c r="L60" s="158"/>
      <c r="M60" s="158"/>
      <c r="N60" s="158"/>
      <c r="O60" s="158"/>
      <c r="P60" s="158"/>
      <c r="Q60" s="158"/>
      <c r="R60" s="158"/>
      <c r="S60" s="158"/>
      <c r="T60" s="158"/>
      <c r="U60" s="158"/>
      <c r="V60" s="158"/>
      <c r="W60" s="158"/>
      <c r="X60" s="158"/>
      <c r="Y60" s="158"/>
      <c r="Z60" s="158"/>
      <c r="AA60" s="158"/>
      <c r="AB60" s="158"/>
      <c r="AC60" s="158"/>
      <c r="AD60" s="158"/>
      <c r="AE60" s="158"/>
      <c r="AF60" s="158"/>
      <c r="AG60" s="158"/>
      <c r="AH60" s="158"/>
      <c r="AI60" s="158"/>
      <c r="AJ60" s="158"/>
      <c r="AK60" s="158"/>
      <c r="AL60" s="158"/>
      <c r="AM60" s="158"/>
      <c r="AN60" s="158"/>
      <c r="AO60" s="158"/>
    </row>
    <row r="61" spans="2:41" ht="11.25">
      <c r="B61" s="158"/>
      <c r="C61" s="158"/>
      <c r="D61" s="158"/>
      <c r="E61" s="158"/>
      <c r="F61" s="158"/>
      <c r="G61" s="158"/>
      <c r="H61" s="158"/>
      <c r="I61" s="158"/>
      <c r="J61" s="158"/>
      <c r="K61" s="158"/>
      <c r="L61" s="158"/>
      <c r="M61" s="158"/>
      <c r="N61" s="158"/>
      <c r="O61" s="158"/>
      <c r="P61" s="158"/>
      <c r="Q61" s="158"/>
      <c r="R61" s="158"/>
      <c r="S61" s="158"/>
      <c r="T61" s="158"/>
      <c r="U61" s="158"/>
      <c r="V61" s="158"/>
      <c r="W61" s="158"/>
      <c r="X61" s="158"/>
      <c r="Y61" s="158"/>
      <c r="Z61" s="158"/>
      <c r="AA61" s="158"/>
      <c r="AB61" s="158"/>
      <c r="AC61" s="158"/>
      <c r="AD61" s="158"/>
      <c r="AE61" s="158"/>
      <c r="AF61" s="158"/>
      <c r="AG61" s="158"/>
      <c r="AH61" s="158"/>
      <c r="AI61" s="158"/>
      <c r="AJ61" s="158"/>
      <c r="AK61" s="158"/>
      <c r="AL61" s="158"/>
      <c r="AM61" s="158"/>
      <c r="AN61" s="158"/>
      <c r="AO61" s="158"/>
    </row>
    <row r="62" spans="2:41" ht="11.25">
      <c r="B62" s="158"/>
      <c r="C62" s="158"/>
      <c r="D62" s="158"/>
      <c r="E62" s="158"/>
      <c r="F62" s="158"/>
      <c r="G62" s="158"/>
      <c r="H62" s="158"/>
      <c r="I62" s="158"/>
      <c r="J62" s="158"/>
      <c r="K62" s="158"/>
      <c r="L62" s="158"/>
      <c r="M62" s="158"/>
      <c r="N62" s="158"/>
      <c r="O62" s="158"/>
      <c r="P62" s="158"/>
      <c r="Q62" s="158"/>
      <c r="R62" s="158"/>
      <c r="S62" s="158"/>
      <c r="T62" s="158"/>
      <c r="U62" s="158"/>
      <c r="V62" s="158"/>
      <c r="W62" s="158"/>
      <c r="X62" s="158"/>
      <c r="Y62" s="158"/>
      <c r="Z62" s="158"/>
      <c r="AA62" s="158"/>
      <c r="AB62" s="158"/>
      <c r="AC62" s="158"/>
      <c r="AD62" s="158"/>
      <c r="AE62" s="158"/>
      <c r="AF62" s="158"/>
      <c r="AG62" s="158"/>
      <c r="AH62" s="158"/>
      <c r="AI62" s="158"/>
      <c r="AJ62" s="158"/>
      <c r="AK62" s="158"/>
      <c r="AL62" s="158"/>
      <c r="AM62" s="158"/>
      <c r="AN62" s="158"/>
      <c r="AO62" s="158"/>
    </row>
    <row r="63" spans="2:41" ht="11.25">
      <c r="B63" s="158"/>
      <c r="C63" s="158"/>
      <c r="D63" s="158"/>
      <c r="E63" s="158"/>
      <c r="F63" s="158"/>
      <c r="G63" s="158"/>
      <c r="H63" s="158"/>
      <c r="I63" s="158"/>
      <c r="J63" s="158"/>
      <c r="K63" s="158"/>
      <c r="L63" s="158"/>
      <c r="M63" s="158"/>
      <c r="N63" s="158"/>
      <c r="O63" s="158"/>
      <c r="P63" s="158"/>
      <c r="Q63" s="158"/>
      <c r="R63" s="158"/>
      <c r="S63" s="158"/>
      <c r="T63" s="158"/>
      <c r="U63" s="158"/>
      <c r="V63" s="158"/>
      <c r="W63" s="158"/>
      <c r="X63" s="158"/>
      <c r="Y63" s="158"/>
      <c r="Z63" s="158"/>
      <c r="AA63" s="158"/>
      <c r="AB63" s="158"/>
      <c r="AC63" s="158"/>
      <c r="AD63" s="158"/>
      <c r="AE63" s="158"/>
      <c r="AF63" s="158"/>
      <c r="AG63" s="158"/>
      <c r="AH63" s="158"/>
      <c r="AI63" s="158"/>
      <c r="AJ63" s="158"/>
      <c r="AK63" s="158"/>
      <c r="AL63" s="158"/>
      <c r="AM63" s="158"/>
      <c r="AN63" s="158"/>
      <c r="AO63" s="158"/>
    </row>
    <row r="64" spans="2:41" ht="11.25">
      <c r="B64" s="158"/>
      <c r="C64" s="158"/>
      <c r="D64" s="158"/>
      <c r="E64" s="158"/>
      <c r="F64" s="158"/>
      <c r="G64" s="158"/>
      <c r="H64" s="158"/>
      <c r="I64" s="158"/>
      <c r="J64" s="158"/>
      <c r="K64" s="158"/>
      <c r="L64" s="158"/>
      <c r="M64" s="158"/>
      <c r="N64" s="158"/>
      <c r="O64" s="158"/>
      <c r="P64" s="158"/>
      <c r="Q64" s="158"/>
      <c r="R64" s="158"/>
      <c r="S64" s="158"/>
      <c r="T64" s="158"/>
      <c r="U64" s="158"/>
      <c r="V64" s="158"/>
      <c r="W64" s="158"/>
      <c r="X64" s="158"/>
      <c r="Y64" s="158"/>
      <c r="Z64" s="158"/>
      <c r="AA64" s="158"/>
      <c r="AB64" s="158"/>
      <c r="AC64" s="158"/>
      <c r="AD64" s="158"/>
      <c r="AE64" s="158"/>
      <c r="AF64" s="158"/>
      <c r="AG64" s="158"/>
      <c r="AH64" s="158"/>
      <c r="AI64" s="158"/>
      <c r="AJ64" s="158"/>
      <c r="AK64" s="158"/>
      <c r="AL64" s="158"/>
      <c r="AM64" s="158"/>
      <c r="AN64" s="158"/>
      <c r="AO64" s="158"/>
    </row>
    <row r="65" spans="2:41" ht="11.25">
      <c r="B65" s="158"/>
      <c r="C65" s="158"/>
      <c r="D65" s="158"/>
      <c r="E65" s="158"/>
      <c r="F65" s="158"/>
      <c r="G65" s="158"/>
      <c r="H65" s="158"/>
      <c r="I65" s="158"/>
      <c r="J65" s="158"/>
      <c r="K65" s="158"/>
      <c r="L65" s="158"/>
      <c r="M65" s="158"/>
      <c r="N65" s="158"/>
      <c r="O65" s="158"/>
      <c r="P65" s="158"/>
      <c r="Q65" s="158"/>
      <c r="R65" s="158"/>
      <c r="S65" s="158"/>
      <c r="T65" s="158"/>
      <c r="U65" s="158"/>
      <c r="V65" s="158"/>
      <c r="W65" s="158"/>
      <c r="X65" s="158"/>
      <c r="Y65" s="158"/>
      <c r="Z65" s="158"/>
      <c r="AA65" s="158"/>
      <c r="AB65" s="158"/>
      <c r="AC65" s="158"/>
      <c r="AD65" s="158"/>
      <c r="AE65" s="158"/>
      <c r="AF65" s="158"/>
      <c r="AG65" s="158"/>
      <c r="AH65" s="158"/>
      <c r="AI65" s="158"/>
      <c r="AJ65" s="158"/>
      <c r="AK65" s="158"/>
      <c r="AL65" s="158"/>
      <c r="AM65" s="158"/>
      <c r="AN65" s="158"/>
      <c r="AO65" s="158"/>
    </row>
    <row r="66" spans="2:41" ht="11.25">
      <c r="B66" s="158"/>
      <c r="C66" s="158"/>
      <c r="D66" s="158"/>
      <c r="E66" s="158"/>
      <c r="F66" s="158"/>
      <c r="G66" s="158"/>
      <c r="H66" s="158"/>
      <c r="I66" s="158"/>
      <c r="J66" s="158"/>
      <c r="K66" s="158"/>
      <c r="L66" s="158"/>
      <c r="M66" s="158"/>
      <c r="N66" s="158"/>
      <c r="O66" s="158"/>
      <c r="P66" s="158"/>
      <c r="Q66" s="158"/>
      <c r="R66" s="158"/>
      <c r="S66" s="158"/>
      <c r="T66" s="158"/>
      <c r="U66" s="158"/>
      <c r="V66" s="158"/>
      <c r="W66" s="158"/>
      <c r="X66" s="158"/>
      <c r="Y66" s="158"/>
      <c r="Z66" s="158"/>
      <c r="AA66" s="158"/>
      <c r="AB66" s="158"/>
      <c r="AC66" s="158"/>
      <c r="AD66" s="158"/>
      <c r="AE66" s="158"/>
      <c r="AF66" s="158"/>
      <c r="AG66" s="158"/>
      <c r="AH66" s="158"/>
      <c r="AI66" s="158"/>
      <c r="AJ66" s="158"/>
      <c r="AK66" s="158"/>
      <c r="AL66" s="158"/>
      <c r="AM66" s="158"/>
      <c r="AN66" s="158"/>
      <c r="AO66" s="158"/>
    </row>
    <row r="67" spans="2:41" ht="11.25">
      <c r="B67" s="158"/>
      <c r="C67" s="158"/>
      <c r="D67" s="158"/>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c r="AD67" s="158"/>
      <c r="AE67" s="158"/>
      <c r="AF67" s="158"/>
      <c r="AG67" s="158"/>
      <c r="AH67" s="158"/>
      <c r="AI67" s="158"/>
      <c r="AJ67" s="158"/>
      <c r="AK67" s="158"/>
      <c r="AL67" s="158"/>
      <c r="AM67" s="158"/>
      <c r="AN67" s="158"/>
      <c r="AO67" s="158"/>
    </row>
    <row r="68" spans="2:41" ht="11.25">
      <c r="B68" s="158"/>
      <c r="C68" s="158"/>
      <c r="D68" s="158"/>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c r="AD68" s="158"/>
      <c r="AE68" s="158"/>
      <c r="AF68" s="158"/>
      <c r="AG68" s="158"/>
      <c r="AH68" s="158"/>
      <c r="AI68" s="158"/>
      <c r="AJ68" s="158"/>
      <c r="AK68" s="158"/>
      <c r="AL68" s="158"/>
      <c r="AM68" s="158"/>
      <c r="AN68" s="158"/>
      <c r="AO68" s="158"/>
    </row>
    <row r="69" spans="2:41" ht="11.25">
      <c r="B69" s="158"/>
      <c r="C69" s="158"/>
      <c r="D69" s="158"/>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c r="AD69" s="158"/>
      <c r="AE69" s="158"/>
      <c r="AF69" s="158"/>
      <c r="AG69" s="158"/>
      <c r="AH69" s="158"/>
      <c r="AI69" s="158"/>
      <c r="AJ69" s="158"/>
      <c r="AK69" s="158"/>
      <c r="AL69" s="158"/>
      <c r="AM69" s="158"/>
      <c r="AN69" s="158"/>
      <c r="AO69" s="158"/>
    </row>
    <row r="70" spans="2:41" ht="11.25">
      <c r="B70" s="158"/>
      <c r="C70" s="158"/>
      <c r="D70" s="158"/>
      <c r="E70" s="158"/>
      <c r="F70" s="158"/>
      <c r="G70" s="158"/>
      <c r="H70" s="158"/>
      <c r="I70" s="158"/>
      <c r="J70" s="158"/>
      <c r="K70" s="158"/>
      <c r="L70" s="158"/>
      <c r="M70" s="158"/>
      <c r="N70" s="158"/>
      <c r="O70" s="158"/>
      <c r="P70" s="158"/>
      <c r="Q70" s="158"/>
      <c r="R70" s="158"/>
      <c r="S70" s="158"/>
      <c r="T70" s="158"/>
      <c r="U70" s="158"/>
      <c r="V70" s="158"/>
      <c r="W70" s="158"/>
      <c r="X70" s="158"/>
      <c r="Y70" s="158"/>
      <c r="Z70" s="158"/>
      <c r="AA70" s="158"/>
      <c r="AB70" s="158"/>
      <c r="AC70" s="158"/>
      <c r="AD70" s="158"/>
      <c r="AE70" s="158"/>
      <c r="AF70" s="158"/>
      <c r="AG70" s="158"/>
      <c r="AH70" s="158"/>
      <c r="AI70" s="158"/>
      <c r="AJ70" s="158"/>
      <c r="AK70" s="158"/>
      <c r="AL70" s="158"/>
      <c r="AM70" s="158"/>
      <c r="AN70" s="158"/>
      <c r="AO70" s="158"/>
    </row>
    <row r="71" spans="2:41" ht="11.25">
      <c r="B71" s="158"/>
      <c r="C71" s="158"/>
      <c r="D71" s="158"/>
      <c r="E71" s="158"/>
      <c r="F71" s="158"/>
      <c r="G71" s="158"/>
      <c r="H71" s="158"/>
      <c r="I71" s="158"/>
      <c r="J71" s="158"/>
      <c r="K71" s="158"/>
      <c r="L71" s="158"/>
      <c r="M71" s="158"/>
      <c r="N71" s="158"/>
      <c r="O71" s="158"/>
      <c r="P71" s="158"/>
      <c r="Q71" s="158"/>
      <c r="R71" s="158"/>
      <c r="S71" s="158"/>
      <c r="T71" s="158"/>
      <c r="U71" s="158"/>
      <c r="V71" s="158"/>
      <c r="W71" s="158"/>
      <c r="X71" s="158"/>
      <c r="Y71" s="158"/>
      <c r="Z71" s="158"/>
      <c r="AA71" s="158"/>
      <c r="AB71" s="158"/>
      <c r="AC71" s="158"/>
      <c r="AD71" s="158"/>
      <c r="AE71" s="158"/>
      <c r="AF71" s="158"/>
      <c r="AG71" s="158"/>
      <c r="AH71" s="158"/>
      <c r="AI71" s="158"/>
      <c r="AJ71" s="158"/>
      <c r="AK71" s="158"/>
      <c r="AL71" s="158"/>
      <c r="AM71" s="158"/>
      <c r="AN71" s="158"/>
      <c r="AO71" s="158"/>
    </row>
    <row r="72" spans="2:41" ht="11.25">
      <c r="B72" s="158"/>
      <c r="C72" s="158"/>
      <c r="D72" s="158"/>
      <c r="E72" s="158"/>
      <c r="F72" s="158"/>
      <c r="G72" s="158"/>
      <c r="H72" s="158"/>
      <c r="I72" s="158"/>
      <c r="J72" s="158"/>
      <c r="K72" s="158"/>
      <c r="L72" s="158"/>
      <c r="M72" s="158"/>
      <c r="N72" s="158"/>
      <c r="O72" s="158"/>
      <c r="P72" s="158"/>
      <c r="Q72" s="158"/>
      <c r="R72" s="158"/>
      <c r="S72" s="158"/>
      <c r="T72" s="158"/>
      <c r="U72" s="158"/>
      <c r="V72" s="158"/>
      <c r="W72" s="158"/>
      <c r="X72" s="158"/>
      <c r="Y72" s="158"/>
      <c r="Z72" s="158"/>
      <c r="AA72" s="158"/>
      <c r="AB72" s="158"/>
      <c r="AC72" s="158"/>
      <c r="AD72" s="158"/>
      <c r="AE72" s="158"/>
      <c r="AF72" s="158"/>
      <c r="AG72" s="158"/>
      <c r="AH72" s="158"/>
      <c r="AI72" s="158"/>
      <c r="AJ72" s="158"/>
      <c r="AK72" s="158"/>
      <c r="AL72" s="158"/>
      <c r="AM72" s="158"/>
      <c r="AN72" s="158"/>
      <c r="AO72" s="158"/>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LK2tdc3tBOAyw6V2jY3iqFFUGP5NTyBo6pf0zxlAOsBps5U5SXWyF1MoeptT2gvDqLcXJRYLQGDnvt/NrJzlPQ==" saltValue="FPqpeANTtQPnXVeDcqRBwA=="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showGridLines="0" showRowColHeaders="0" zoomScale="80" zoomScaleNormal="80" workbookViewId="0">
      <selection activeCell="E18" sqref="E18:G18"/>
    </sheetView>
  </sheetViews>
  <sheetFormatPr baseColWidth="10" defaultColWidth="0" defaultRowHeight="12.75" customHeight="1" zeroHeight="1"/>
  <cols>
    <col min="1" max="1" width="4" style="21" customWidth="1"/>
    <col min="2" max="2" width="47.42578125" style="21" customWidth="1"/>
    <col min="3" max="3" width="7.140625" style="21" bestFit="1" customWidth="1"/>
    <col min="4" max="4" width="11.42578125" style="21" customWidth="1"/>
    <col min="5" max="5" width="21" style="22" customWidth="1"/>
    <col min="6" max="7" width="11.42578125" style="21" customWidth="1"/>
    <col min="8" max="8" width="4.28515625" style="21" customWidth="1"/>
    <col min="9" max="16384" width="11.42578125" style="21" hidden="1"/>
  </cols>
  <sheetData>
    <row r="1" spans="2:7"/>
    <row r="2" spans="2:7" s="26" customFormat="1" ht="15" customHeight="1">
      <c r="B2" s="23"/>
      <c r="C2" s="24"/>
      <c r="D2" s="24"/>
      <c r="E2" s="25"/>
      <c r="F2" s="1"/>
      <c r="G2" s="2"/>
    </row>
    <row r="3" spans="2:7" s="26" customFormat="1" ht="15" customHeight="1">
      <c r="B3" s="27"/>
      <c r="C3" s="28"/>
      <c r="D3" s="28"/>
      <c r="E3" s="29"/>
      <c r="F3" s="3"/>
      <c r="G3" s="4"/>
    </row>
    <row r="4" spans="2:7" s="26" customFormat="1" ht="15.75" customHeight="1">
      <c r="B4" s="27"/>
      <c r="C4" s="28"/>
      <c r="D4" s="28"/>
      <c r="E4" s="29"/>
      <c r="F4" s="3"/>
      <c r="G4" s="4"/>
    </row>
    <row r="5" spans="2:7" s="26" customFormat="1" ht="15.75" customHeight="1">
      <c r="B5" s="27"/>
      <c r="C5" s="28"/>
      <c r="D5" s="28"/>
      <c r="E5" s="29"/>
      <c r="F5" s="3"/>
      <c r="G5" s="4"/>
    </row>
    <row r="6" spans="2:7" s="26" customFormat="1" ht="15.75" customHeight="1">
      <c r="B6" s="27"/>
      <c r="C6" s="28"/>
      <c r="D6" s="28"/>
      <c r="E6" s="29"/>
      <c r="G6" s="30"/>
    </row>
    <row r="7" spans="2:7" s="26" customFormat="1" ht="15.75" customHeight="1">
      <c r="B7" s="27"/>
      <c r="C7" s="28"/>
      <c r="D7" s="28"/>
      <c r="E7" s="29"/>
      <c r="G7" s="30"/>
    </row>
    <row r="8" spans="2:7" s="26" customFormat="1" ht="15.75" customHeight="1">
      <c r="B8" s="27"/>
      <c r="C8" s="28"/>
      <c r="D8" s="28"/>
      <c r="E8" s="29"/>
      <c r="G8" s="30"/>
    </row>
    <row r="9" spans="2:7" s="26" customFormat="1" ht="9" customHeight="1">
      <c r="B9" s="285" t="s">
        <v>77</v>
      </c>
      <c r="C9" s="286"/>
      <c r="D9" s="286"/>
      <c r="E9" s="286"/>
      <c r="F9" s="286"/>
      <c r="G9" s="287"/>
    </row>
    <row r="10" spans="2:7" s="26" customFormat="1" ht="9" customHeight="1">
      <c r="B10" s="288"/>
      <c r="C10" s="289"/>
      <c r="D10" s="289"/>
      <c r="E10" s="289"/>
      <c r="F10" s="289"/>
      <c r="G10" s="290"/>
    </row>
    <row r="11" spans="2:7" s="31" customFormat="1" ht="15.75" customHeight="1">
      <c r="B11" s="7"/>
      <c r="C11" s="8"/>
      <c r="D11" s="8"/>
      <c r="E11" s="9"/>
      <c r="F11" s="8"/>
      <c r="G11" s="10"/>
    </row>
    <row r="12" spans="2:7" s="31" customFormat="1" ht="34.5" customHeight="1">
      <c r="B12" s="291" t="s">
        <v>0</v>
      </c>
      <c r="C12" s="292"/>
      <c r="D12" s="292"/>
      <c r="E12" s="292"/>
      <c r="F12" s="292"/>
      <c r="G12" s="293"/>
    </row>
    <row r="13" spans="2:7">
      <c r="B13" s="32"/>
      <c r="C13" s="33"/>
      <c r="D13" s="33"/>
      <c r="E13" s="34"/>
      <c r="F13" s="33"/>
      <c r="G13" s="35"/>
    </row>
    <row r="14" spans="2:7">
      <c r="B14" s="36" t="s">
        <v>1</v>
      </c>
      <c r="C14" s="33"/>
      <c r="D14" s="33"/>
      <c r="E14" s="34"/>
      <c r="F14" s="33"/>
      <c r="G14" s="35"/>
    </row>
    <row r="15" spans="2:7">
      <c r="B15" s="37"/>
      <c r="C15" s="38"/>
      <c r="D15" s="38"/>
      <c r="E15" s="39"/>
      <c r="F15" s="38"/>
      <c r="G15" s="40"/>
    </row>
    <row r="16" spans="2:7" ht="25.5">
      <c r="B16" s="294" t="s">
        <v>2</v>
      </c>
      <c r="C16" s="294"/>
      <c r="D16" s="52" t="s">
        <v>3</v>
      </c>
      <c r="E16" s="294" t="s">
        <v>4</v>
      </c>
      <c r="F16" s="294"/>
      <c r="G16" s="294"/>
    </row>
    <row r="17" spans="2:7" ht="22.5" customHeight="1">
      <c r="B17" s="280" t="s">
        <v>5</v>
      </c>
      <c r="C17" s="280"/>
      <c r="D17" s="5">
        <v>0.1</v>
      </c>
      <c r="E17" s="284" t="s">
        <v>6</v>
      </c>
      <c r="F17" s="284"/>
      <c r="G17" s="284"/>
    </row>
    <row r="18" spans="2:7" ht="28.5" customHeight="1">
      <c r="B18" s="280" t="s">
        <v>131</v>
      </c>
      <c r="C18" s="280"/>
      <c r="D18" s="5">
        <v>1</v>
      </c>
      <c r="E18" s="284" t="s">
        <v>132</v>
      </c>
      <c r="F18" s="284"/>
      <c r="G18" s="284"/>
    </row>
    <row r="19" spans="2:7" ht="29.25" customHeight="1">
      <c r="B19" s="280" t="s">
        <v>7</v>
      </c>
      <c r="C19" s="280"/>
      <c r="D19" s="5">
        <v>0.2</v>
      </c>
      <c r="E19" s="281" t="s">
        <v>8</v>
      </c>
      <c r="F19" s="281"/>
      <c r="G19" s="281"/>
    </row>
    <row r="20" spans="2:7" ht="25.5" customHeight="1">
      <c r="B20" s="280" t="s">
        <v>9</v>
      </c>
      <c r="C20" s="280"/>
      <c r="D20" s="5">
        <v>0.1</v>
      </c>
      <c r="E20" s="281" t="s">
        <v>10</v>
      </c>
      <c r="F20" s="281"/>
      <c r="G20" s="281"/>
    </row>
    <row r="21" spans="2:7" ht="23.25" customHeight="1">
      <c r="B21" s="280" t="s">
        <v>11</v>
      </c>
      <c r="C21" s="280"/>
      <c r="D21" s="5">
        <v>0.2</v>
      </c>
      <c r="E21" s="281" t="s">
        <v>8</v>
      </c>
      <c r="F21" s="281"/>
      <c r="G21" s="281"/>
    </row>
    <row r="22" spans="2:7" ht="27" customHeight="1">
      <c r="B22" s="282" t="s">
        <v>12</v>
      </c>
      <c r="C22" s="283"/>
      <c r="D22" s="5">
        <v>0.1</v>
      </c>
      <c r="E22" s="284" t="s">
        <v>6</v>
      </c>
      <c r="F22" s="284"/>
      <c r="G22" s="284"/>
    </row>
    <row r="23" spans="2:7">
      <c r="B23" s="21" t="s">
        <v>13</v>
      </c>
    </row>
    <row r="24" spans="2:7" ht="12.75" hidden="1" customHeight="1"/>
  </sheetData>
  <sheetProtection algorithmName="SHA-512" hashValue="04fl3EtrOTC6anX3Gl6qR64oGiDOQnR3rpHi6SVNTy11XptswfHN1tVaWGS98Vmmuprf66/W6AiRg+RuYbD3Vg==" saltValue="9RQwACB2S2daarmCfQgQRg==" spinCount="100000" sheet="1" objects="1" scenarios="1" selectLockedCells="1" selectUnlockedCells="1"/>
  <mergeCells count="16">
    <mergeCell ref="B9:G10"/>
    <mergeCell ref="B12:G12"/>
    <mergeCell ref="B16:C16"/>
    <mergeCell ref="E16:G16"/>
    <mergeCell ref="B17:C17"/>
    <mergeCell ref="E17:G17"/>
    <mergeCell ref="B21:C21"/>
    <mergeCell ref="E21:G21"/>
    <mergeCell ref="B22:C22"/>
    <mergeCell ref="E22:G22"/>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B1:L91"/>
  <sheetViews>
    <sheetView showGridLines="0" zoomScaleNormal="100" workbookViewId="0">
      <selection activeCell="B18" sqref="B18:J18"/>
    </sheetView>
  </sheetViews>
  <sheetFormatPr baseColWidth="10" defaultColWidth="11.42578125" defaultRowHeight="14.25" customHeight="1" zeroHeight="1"/>
  <cols>
    <col min="1" max="1" width="2.28515625" style="317" customWidth="1"/>
    <col min="2" max="2" width="10.7109375" style="41" customWidth="1"/>
    <col min="3" max="3" width="15.7109375" style="41" customWidth="1"/>
    <col min="4" max="4" width="11.42578125" style="41" customWidth="1"/>
    <col min="5" max="5" width="20.42578125" style="41" customWidth="1"/>
    <col min="6" max="6" width="15.140625" style="41" customWidth="1"/>
    <col min="7" max="7" width="12.42578125" style="41" customWidth="1"/>
    <col min="8" max="8" width="16.5703125" style="41" customWidth="1"/>
    <col min="9" max="9" width="12.5703125" style="41" customWidth="1"/>
    <col min="10" max="11" width="21.5703125" style="41" customWidth="1"/>
    <col min="12" max="12" width="24.85546875" style="41" customWidth="1"/>
    <col min="13" max="13" width="3" style="317" customWidth="1"/>
    <col min="14" max="19" width="11.42578125" style="317" customWidth="1"/>
    <col min="20" max="16384" width="11.42578125" style="317"/>
  </cols>
  <sheetData>
    <row r="1" spans="2:12"/>
    <row r="2" spans="2:12" ht="6" customHeight="1">
      <c r="B2" s="318"/>
      <c r="C2" s="319"/>
      <c r="D2" s="319"/>
      <c r="E2" s="319"/>
      <c r="F2" s="319"/>
      <c r="G2" s="319"/>
      <c r="H2" s="319"/>
      <c r="I2" s="319"/>
      <c r="J2" s="320"/>
      <c r="K2" s="317"/>
      <c r="L2" s="317"/>
    </row>
    <row r="3" spans="2:12" ht="15.75" customHeight="1">
      <c r="B3" s="321"/>
      <c r="C3" s="322"/>
      <c r="D3" s="322"/>
      <c r="E3" s="322"/>
      <c r="F3" s="322"/>
      <c r="G3" s="322"/>
      <c r="H3" s="322"/>
      <c r="I3" s="322"/>
      <c r="J3" s="323"/>
      <c r="K3" s="317"/>
      <c r="L3" s="317"/>
    </row>
    <row r="4" spans="2:12" ht="15.75" customHeight="1">
      <c r="B4" s="321"/>
      <c r="C4" s="322"/>
      <c r="D4" s="322"/>
      <c r="E4" s="322"/>
      <c r="F4" s="322"/>
      <c r="G4" s="322"/>
      <c r="H4" s="322"/>
      <c r="I4" s="322"/>
      <c r="J4" s="323"/>
      <c r="K4" s="317"/>
      <c r="L4" s="317"/>
    </row>
    <row r="5" spans="2:12" ht="15.75" customHeight="1">
      <c r="B5" s="321"/>
      <c r="C5" s="322"/>
      <c r="D5" s="322"/>
      <c r="E5" s="322"/>
      <c r="F5" s="322"/>
      <c r="G5" s="322"/>
      <c r="H5" s="322"/>
      <c r="I5" s="322"/>
      <c r="J5" s="323"/>
      <c r="K5" s="317"/>
      <c r="L5" s="317"/>
    </row>
    <row r="6" spans="2:12" ht="15.75" customHeight="1">
      <c r="B6" s="321"/>
      <c r="C6" s="322"/>
      <c r="D6" s="322"/>
      <c r="E6" s="322"/>
      <c r="F6" s="322"/>
      <c r="G6" s="322"/>
      <c r="H6" s="322"/>
      <c r="I6" s="322"/>
      <c r="J6" s="323"/>
      <c r="K6" s="317"/>
      <c r="L6" s="317"/>
    </row>
    <row r="7" spans="2:12" ht="11.25">
      <c r="B7" s="321"/>
      <c r="C7" s="322"/>
      <c r="D7" s="322"/>
      <c r="E7" s="322"/>
      <c r="F7" s="322"/>
      <c r="G7" s="322"/>
      <c r="H7" s="322"/>
      <c r="I7" s="322"/>
      <c r="J7" s="323"/>
      <c r="K7" s="317"/>
      <c r="L7" s="317"/>
    </row>
    <row r="8" spans="2:12" ht="14.25" customHeight="1">
      <c r="B8" s="324"/>
      <c r="C8" s="325"/>
      <c r="D8" s="325"/>
      <c r="E8" s="325"/>
      <c r="F8" s="325"/>
      <c r="G8" s="325"/>
      <c r="H8" s="325"/>
      <c r="I8" s="325"/>
      <c r="J8" s="326"/>
      <c r="K8" s="317"/>
      <c r="L8" s="317"/>
    </row>
    <row r="9" spans="2:12" ht="18" customHeight="1">
      <c r="B9" s="327" t="s">
        <v>87</v>
      </c>
      <c r="C9" s="328"/>
      <c r="D9" s="328"/>
      <c r="E9" s="328"/>
      <c r="F9" s="328"/>
      <c r="G9" s="328"/>
      <c r="H9" s="328"/>
      <c r="I9" s="328"/>
      <c r="J9" s="329"/>
      <c r="K9" s="317"/>
      <c r="L9" s="317"/>
    </row>
    <row r="10" spans="2:12" s="331" customFormat="1" ht="9.75" customHeight="1">
      <c r="B10" s="330"/>
      <c r="C10" s="330"/>
      <c r="D10" s="330"/>
      <c r="E10" s="330"/>
      <c r="F10" s="330"/>
      <c r="G10" s="330"/>
      <c r="H10" s="330"/>
      <c r="I10" s="330"/>
      <c r="J10" s="330"/>
    </row>
    <row r="11" spans="2:12" ht="18" customHeight="1">
      <c r="B11" s="55" t="s">
        <v>93</v>
      </c>
      <c r="C11" s="332">
        <f>+'SDC 1'!C6</f>
        <v>0</v>
      </c>
      <c r="D11" s="333"/>
      <c r="E11" s="333"/>
      <c r="F11" s="334" t="s">
        <v>96</v>
      </c>
      <c r="G11" s="335">
        <f>+'SDC 1'!O6</f>
        <v>0</v>
      </c>
      <c r="H11" s="336"/>
      <c r="I11" s="337" t="s">
        <v>99</v>
      </c>
      <c r="J11" s="338">
        <f>+'SDC 1'!O7</f>
        <v>0</v>
      </c>
      <c r="K11" s="317"/>
      <c r="L11" s="317"/>
    </row>
    <row r="12" spans="2:12" ht="18" customHeight="1">
      <c r="B12" s="55" t="s">
        <v>94</v>
      </c>
      <c r="C12" s="332">
        <f>+'SDC 1'!C7</f>
        <v>0</v>
      </c>
      <c r="D12" s="333"/>
      <c r="E12" s="333"/>
      <c r="F12" s="334" t="s">
        <v>97</v>
      </c>
      <c r="G12" s="335">
        <f>+'SDC 1'!G7</f>
        <v>0</v>
      </c>
      <c r="H12" s="336"/>
      <c r="I12" s="337" t="s">
        <v>101</v>
      </c>
      <c r="J12" s="339">
        <f>+'SDC 1'!R6</f>
        <v>0</v>
      </c>
      <c r="K12" s="317"/>
      <c r="L12" s="317"/>
    </row>
    <row r="13" spans="2:12" ht="18" customHeight="1">
      <c r="B13" s="55" t="s">
        <v>95</v>
      </c>
      <c r="C13" s="332">
        <f>+'SDC 1'!J7</f>
        <v>0</v>
      </c>
      <c r="D13" s="333"/>
      <c r="E13" s="333"/>
      <c r="F13" s="334" t="s">
        <v>98</v>
      </c>
      <c r="G13" s="335">
        <f>+'SDC 1'!J6</f>
        <v>0</v>
      </c>
      <c r="H13" s="336"/>
      <c r="I13" s="337" t="s">
        <v>100</v>
      </c>
      <c r="J13" s="339">
        <f>+'SDC 1'!R7</f>
        <v>0</v>
      </c>
      <c r="K13" s="317"/>
      <c r="L13" s="317"/>
    </row>
    <row r="14" spans="2:12" ht="12.75">
      <c r="B14" s="340"/>
      <c r="C14" s="341"/>
      <c r="D14" s="341"/>
      <c r="E14" s="341"/>
      <c r="F14" s="341"/>
      <c r="G14" s="341"/>
      <c r="H14" s="341"/>
      <c r="I14" s="341"/>
      <c r="J14" s="341"/>
      <c r="K14" s="341"/>
      <c r="L14" s="341"/>
    </row>
    <row r="15" spans="2:12" ht="25.5" customHeight="1">
      <c r="B15" s="342" t="s">
        <v>102</v>
      </c>
      <c r="C15" s="342"/>
      <c r="D15" s="342"/>
      <c r="E15" s="342"/>
      <c r="F15" s="342"/>
      <c r="G15" s="342"/>
      <c r="H15" s="342"/>
      <c r="I15" s="342"/>
      <c r="J15" s="342"/>
      <c r="K15" s="343"/>
      <c r="L15" s="343"/>
    </row>
    <row r="16" spans="2:12" ht="9.75" customHeight="1">
      <c r="B16" s="340"/>
      <c r="C16" s="341"/>
      <c r="D16" s="341"/>
      <c r="E16" s="341"/>
      <c r="F16" s="341"/>
      <c r="G16" s="341"/>
      <c r="H16" s="341"/>
      <c r="I16" s="341"/>
      <c r="J16" s="341"/>
      <c r="K16" s="341"/>
      <c r="L16" s="341"/>
    </row>
    <row r="17" spans="2:12" ht="51">
      <c r="B17" s="344" t="s">
        <v>70</v>
      </c>
      <c r="C17" s="344" t="s">
        <v>76</v>
      </c>
      <c r="D17" s="344" t="s">
        <v>71</v>
      </c>
      <c r="E17" s="344" t="s">
        <v>75</v>
      </c>
      <c r="F17" s="344" t="s">
        <v>72</v>
      </c>
      <c r="G17" s="344" t="s">
        <v>73</v>
      </c>
      <c r="H17" s="344" t="s">
        <v>74</v>
      </c>
      <c r="I17" s="344" t="s">
        <v>69</v>
      </c>
      <c r="J17" s="344" t="s">
        <v>103</v>
      </c>
      <c r="K17" s="317"/>
      <c r="L17" s="317"/>
    </row>
    <row r="18" spans="2:12" s="354" customFormat="1" ht="23.25" customHeight="1">
      <c r="B18" s="351"/>
      <c r="C18" s="351"/>
      <c r="D18" s="351"/>
      <c r="E18" s="351"/>
      <c r="F18" s="352"/>
      <c r="G18" s="351"/>
      <c r="H18" s="351"/>
      <c r="I18" s="351"/>
      <c r="J18" s="353"/>
    </row>
    <row r="19" spans="2:12" s="354" customFormat="1" ht="23.25" customHeight="1">
      <c r="B19" s="351"/>
      <c r="C19" s="351"/>
      <c r="D19" s="351"/>
      <c r="E19" s="351"/>
      <c r="F19" s="352"/>
      <c r="G19" s="351"/>
      <c r="H19" s="351"/>
      <c r="I19" s="351"/>
      <c r="J19" s="353"/>
    </row>
    <row r="20" spans="2:12" s="354" customFormat="1" ht="23.25" customHeight="1">
      <c r="B20" s="351"/>
      <c r="C20" s="351"/>
      <c r="D20" s="351"/>
      <c r="E20" s="351"/>
      <c r="F20" s="352"/>
      <c r="G20" s="351"/>
      <c r="H20" s="351"/>
      <c r="I20" s="351"/>
      <c r="J20" s="353"/>
    </row>
    <row r="21" spans="2:12" s="354" customFormat="1" ht="23.25" customHeight="1">
      <c r="B21" s="351"/>
      <c r="C21" s="351"/>
      <c r="D21" s="351"/>
      <c r="E21" s="351"/>
      <c r="F21" s="352"/>
      <c r="G21" s="351"/>
      <c r="H21" s="351"/>
      <c r="I21" s="351"/>
      <c r="J21" s="353"/>
    </row>
    <row r="22" spans="2:12" s="354" customFormat="1" ht="23.25" customHeight="1">
      <c r="B22" s="351"/>
      <c r="C22" s="351"/>
      <c r="D22" s="351"/>
      <c r="E22" s="351"/>
      <c r="F22" s="352"/>
      <c r="G22" s="351"/>
      <c r="H22" s="351"/>
      <c r="I22" s="351"/>
      <c r="J22" s="353"/>
    </row>
    <row r="23" spans="2:12" s="354" customFormat="1" ht="23.25" customHeight="1">
      <c r="B23" s="351"/>
      <c r="C23" s="351"/>
      <c r="D23" s="351"/>
      <c r="E23" s="351"/>
      <c r="F23" s="352"/>
      <c r="G23" s="351"/>
      <c r="H23" s="351"/>
      <c r="I23" s="351"/>
      <c r="J23" s="353"/>
    </row>
    <row r="24" spans="2:12" s="354" customFormat="1" ht="23.25" customHeight="1">
      <c r="B24" s="351"/>
      <c r="C24" s="351"/>
      <c r="D24" s="351"/>
      <c r="E24" s="351"/>
      <c r="F24" s="352"/>
      <c r="G24" s="351"/>
      <c r="H24" s="351"/>
      <c r="I24" s="351"/>
      <c r="J24" s="353"/>
    </row>
    <row r="25" spans="2:12" s="354" customFormat="1" ht="23.25" customHeight="1">
      <c r="B25" s="351"/>
      <c r="C25" s="351"/>
      <c r="D25" s="351"/>
      <c r="E25" s="351"/>
      <c r="F25" s="352"/>
      <c r="G25" s="351"/>
      <c r="H25" s="351"/>
      <c r="I25" s="351"/>
      <c r="J25" s="353"/>
    </row>
    <row r="26" spans="2:12" s="354" customFormat="1" ht="23.25" customHeight="1">
      <c r="B26" s="351"/>
      <c r="C26" s="351"/>
      <c r="D26" s="351"/>
      <c r="E26" s="351"/>
      <c r="F26" s="352"/>
      <c r="G26" s="351"/>
      <c r="H26" s="351"/>
      <c r="I26" s="351"/>
      <c r="J26" s="353"/>
    </row>
    <row r="27" spans="2:12" s="354" customFormat="1" ht="23.25" customHeight="1">
      <c r="B27" s="351"/>
      <c r="C27" s="351"/>
      <c r="D27" s="351"/>
      <c r="E27" s="351"/>
      <c r="F27" s="352"/>
      <c r="G27" s="351"/>
      <c r="H27" s="351"/>
      <c r="I27" s="351"/>
      <c r="J27" s="353"/>
    </row>
    <row r="28" spans="2:12" ht="12">
      <c r="B28" s="345"/>
      <c r="C28" s="346"/>
      <c r="D28" s="345"/>
      <c r="E28" s="347"/>
      <c r="F28" s="348"/>
      <c r="G28" s="349"/>
      <c r="H28" s="349"/>
      <c r="I28" s="349"/>
      <c r="J28" s="350"/>
      <c r="K28" s="350"/>
      <c r="L28" s="350"/>
    </row>
    <row r="29" spans="2:12">
      <c r="B29" s="53" t="s">
        <v>25</v>
      </c>
    </row>
    <row r="30" spans="2:12"/>
    <row r="31" spans="2:12" hidden="1"/>
    <row r="32" spans="2:12"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rdzxfsoevRP3x7bTMkBxUJ986U3pwGZWhXrrRzQLOq5ZNmLQQtjz/jnwuPEk1bEpU26JHgQMTzGbAal7KZ9HPA==" saltValue="yZBAoAIl/Ur1xLuKMU5PkA==" spinCount="100000" sheet="1" objects="1" scenarios="1" insertRows="0" autoFilter="0"/>
  <mergeCells count="6">
    <mergeCell ref="B2:J8"/>
    <mergeCell ref="B9:J9"/>
    <mergeCell ref="B15:J15"/>
    <mergeCell ref="C11:E11"/>
    <mergeCell ref="C13:E13"/>
    <mergeCell ref="C12:E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SDC 1</vt:lpstr>
      <vt:lpstr>INFO GENERAL Y FINANCIERA</vt:lpstr>
      <vt:lpstr>POLIZAS</vt:lpstr>
      <vt:lpstr>INFO EXPERIENCIA</vt:lpstr>
      <vt:lpstr>'INFO EXPERIENCIA'!Área_de_impresión</vt:lpstr>
      <vt:lpstr>'INFO GENERAL Y FINANCIERA'!Área_de_impresión</vt:lpstr>
      <vt:lpstr>POLIZAS!Área_de_impresión</vt:lpstr>
      <vt:lpstr>'SDC 1'!Área_de_impresión</vt:lpstr>
      <vt:lpstr>'INFO EXPERIENCIA'!Títulos_a_imprimir</vt:lpstr>
      <vt:lpstr>'INFO GENERAL Y FINANCIERA'!Títulos_a_imprimir</vt:lpstr>
      <vt:lpstr>'SDC 1'!Títulos_a_imprimir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Hector Adolfo Arias Almeida</cp:lastModifiedBy>
  <cp:lastPrinted>2014-10-09T21:32:29Z</cp:lastPrinted>
  <dcterms:created xsi:type="dcterms:W3CDTF">2013-08-22T20:49:37Z</dcterms:created>
  <dcterms:modified xsi:type="dcterms:W3CDTF">2014-10-09T21:39:25Z</dcterms:modified>
</cp:coreProperties>
</file>