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autoCompressPictures="0" defaultThemeVersion="124226"/>
  <bookViews>
    <workbookView xWindow="120" yWindow="15" windowWidth="9030" windowHeight="10095" tabRatio="612"/>
  </bookViews>
  <sheets>
    <sheet name="GALLETAS MACROS 1 - 8 (60)" sheetId="23" r:id="rId1"/>
    <sheet name="CONSOLIDADO 60" sheetId="24" r:id="rId2"/>
    <sheet name="MENÚ POR CICLO 60 DIAS" sheetId="22" r:id="rId3"/>
  </sheets>
  <definedNames>
    <definedName name="_xlnm._FilterDatabase" localSheetId="1" hidden="1">'CONSOLIDADO 60'!$A$2:$H$68</definedName>
    <definedName name="_xlnm._FilterDatabase" localSheetId="0" hidden="1">'GALLETAS MACROS 1 - 8 (60)'!$A$5:$P$38</definedName>
    <definedName name="_xlnm.Print_Area" localSheetId="1">'CONSOLIDADO 60'!$A$1:$H$68</definedName>
    <definedName name="_xlnm.Print_Area" localSheetId="0">'GALLETAS MACROS 1 - 8 (60)'!$A$2:$C$38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7" i="23" l="1"/>
  <c r="F6" i="23" l="1"/>
  <c r="E6" i="23"/>
  <c r="D6" i="23"/>
  <c r="D17" i="23" l="1"/>
  <c r="G6" i="23"/>
  <c r="M6" i="23" s="1"/>
  <c r="J6" i="23"/>
  <c r="D7" i="23"/>
  <c r="G7" i="23"/>
  <c r="J7" i="23"/>
  <c r="D8" i="23"/>
  <c r="G8" i="23"/>
  <c r="J8" i="23"/>
  <c r="D9" i="23"/>
  <c r="G9" i="23"/>
  <c r="J9" i="23"/>
  <c r="D10" i="23"/>
  <c r="G10" i="23"/>
  <c r="J10" i="23"/>
  <c r="D11" i="23"/>
  <c r="G11" i="23"/>
  <c r="J11" i="23"/>
  <c r="D12" i="23"/>
  <c r="G12" i="23"/>
  <c r="J12" i="23"/>
  <c r="D13" i="23"/>
  <c r="G13" i="23"/>
  <c r="J13" i="23"/>
  <c r="D14" i="23"/>
  <c r="G14" i="23"/>
  <c r="J14" i="23"/>
  <c r="D15" i="23"/>
  <c r="G15" i="23"/>
  <c r="J15" i="23"/>
  <c r="D16" i="23"/>
  <c r="G16" i="23"/>
  <c r="J16" i="23"/>
  <c r="G17" i="23"/>
  <c r="J17" i="23"/>
  <c r="D18" i="23"/>
  <c r="G18" i="23"/>
  <c r="J18" i="23"/>
  <c r="D19" i="23"/>
  <c r="G19" i="23"/>
  <c r="J19" i="23"/>
  <c r="D20" i="23"/>
  <c r="G20" i="23"/>
  <c r="J20" i="23"/>
  <c r="D21" i="23"/>
  <c r="G21" i="23"/>
  <c r="J21" i="23"/>
  <c r="D22" i="23"/>
  <c r="G22" i="23"/>
  <c r="J22" i="23"/>
  <c r="D23" i="23"/>
  <c r="G23" i="23"/>
  <c r="J23" i="23"/>
  <c r="D24" i="23"/>
  <c r="D25" i="23"/>
  <c r="G25" i="23"/>
  <c r="J25" i="23"/>
  <c r="L26" i="23"/>
  <c r="D27" i="23"/>
  <c r="G27" i="23"/>
  <c r="J27" i="23"/>
  <c r="D28" i="23"/>
  <c r="G28" i="23"/>
  <c r="J28" i="23"/>
  <c r="D29" i="23"/>
  <c r="G29" i="23"/>
  <c r="J29" i="23"/>
  <c r="D30" i="23"/>
  <c r="G30" i="23"/>
  <c r="J30" i="23"/>
  <c r="D31" i="23"/>
  <c r="G31" i="23"/>
  <c r="J31" i="23"/>
  <c r="D32" i="23"/>
  <c r="G32" i="23"/>
  <c r="J32" i="23"/>
  <c r="D33" i="23"/>
  <c r="G33" i="23"/>
  <c r="J33" i="23"/>
  <c r="D34" i="23"/>
  <c r="G34" i="23"/>
  <c r="J34" i="23"/>
  <c r="D35" i="23"/>
  <c r="G35" i="23"/>
  <c r="J35" i="23"/>
  <c r="D36" i="23"/>
  <c r="G36" i="23"/>
  <c r="J36" i="23"/>
  <c r="G37" i="23"/>
  <c r="J37" i="23"/>
  <c r="H6" i="23"/>
  <c r="N6" i="23" s="1"/>
  <c r="K6" i="23"/>
  <c r="E7" i="23"/>
  <c r="H7" i="23"/>
  <c r="K7" i="23"/>
  <c r="E8" i="23"/>
  <c r="H8" i="23"/>
  <c r="K8" i="23"/>
  <c r="E9" i="23"/>
  <c r="H9" i="23"/>
  <c r="K9" i="23"/>
  <c r="E10" i="23"/>
  <c r="H10" i="23"/>
  <c r="K10" i="23"/>
  <c r="E11" i="23"/>
  <c r="H11" i="23"/>
  <c r="K11" i="23"/>
  <c r="E12" i="23"/>
  <c r="H12" i="23"/>
  <c r="K12" i="23"/>
  <c r="E13" i="23"/>
  <c r="H13" i="23"/>
  <c r="K13" i="23"/>
  <c r="E14" i="23"/>
  <c r="H14" i="23"/>
  <c r="K14" i="23"/>
  <c r="E15" i="23"/>
  <c r="H15" i="23"/>
  <c r="K15" i="23"/>
  <c r="E16" i="23"/>
  <c r="H16" i="23"/>
  <c r="K16" i="23"/>
  <c r="E17" i="23"/>
  <c r="H17" i="23"/>
  <c r="K17" i="23"/>
  <c r="E18" i="23"/>
  <c r="H18" i="23"/>
  <c r="K18" i="23"/>
  <c r="E19" i="23"/>
  <c r="H19" i="23"/>
  <c r="K19" i="23"/>
  <c r="E20" i="23"/>
  <c r="H20" i="23"/>
  <c r="K20" i="23"/>
  <c r="E21" i="23"/>
  <c r="H21" i="23"/>
  <c r="K21" i="23"/>
  <c r="E22" i="23"/>
  <c r="H22" i="23"/>
  <c r="K22" i="23"/>
  <c r="E23" i="23"/>
  <c r="H23" i="23"/>
  <c r="K23" i="23"/>
  <c r="E25" i="23"/>
  <c r="H25" i="23"/>
  <c r="K25" i="23"/>
  <c r="E27" i="23"/>
  <c r="H27" i="23"/>
  <c r="K27" i="23"/>
  <c r="E28" i="23"/>
  <c r="H28" i="23"/>
  <c r="K28" i="23"/>
  <c r="E29" i="23"/>
  <c r="H29" i="23"/>
  <c r="K29" i="23"/>
  <c r="E30" i="23"/>
  <c r="H30" i="23"/>
  <c r="K30" i="23"/>
  <c r="E31" i="23"/>
  <c r="H31" i="23"/>
  <c r="K31" i="23"/>
  <c r="E32" i="23"/>
  <c r="H32" i="23"/>
  <c r="K32" i="23"/>
  <c r="E33" i="23"/>
  <c r="H33" i="23"/>
  <c r="K33" i="23"/>
  <c r="E34" i="23"/>
  <c r="H34" i="23"/>
  <c r="K34" i="23"/>
  <c r="E35" i="23"/>
  <c r="H35" i="23"/>
  <c r="K35" i="23"/>
  <c r="E36" i="23"/>
  <c r="H36" i="23"/>
  <c r="K36" i="23"/>
  <c r="E37" i="23"/>
  <c r="H37" i="23"/>
  <c r="K37" i="23"/>
  <c r="I6" i="23"/>
  <c r="L6" i="23"/>
  <c r="F7" i="23"/>
  <c r="I7" i="23"/>
  <c r="L7" i="23"/>
  <c r="F8" i="23"/>
  <c r="I8" i="23"/>
  <c r="L8" i="23"/>
  <c r="F9" i="23"/>
  <c r="I9" i="23"/>
  <c r="L9" i="23"/>
  <c r="F10" i="23"/>
  <c r="I10" i="23"/>
  <c r="L10" i="23"/>
  <c r="F11" i="23"/>
  <c r="I11" i="23"/>
  <c r="L11" i="23"/>
  <c r="F12" i="23"/>
  <c r="I12" i="23"/>
  <c r="L12" i="23"/>
  <c r="F13" i="23"/>
  <c r="I13" i="23"/>
  <c r="L13" i="23"/>
  <c r="F14" i="23"/>
  <c r="I14" i="23"/>
  <c r="L14" i="23"/>
  <c r="F15" i="23"/>
  <c r="I15" i="23"/>
  <c r="L15" i="23"/>
  <c r="F16" i="23"/>
  <c r="I16" i="23"/>
  <c r="L16" i="23"/>
  <c r="F17" i="23"/>
  <c r="I17" i="23"/>
  <c r="L17" i="23"/>
  <c r="F18" i="23"/>
  <c r="I18" i="23"/>
  <c r="L18" i="23"/>
  <c r="F19" i="23"/>
  <c r="I19" i="23"/>
  <c r="L19" i="23"/>
  <c r="F20" i="23"/>
  <c r="I20" i="23"/>
  <c r="L20" i="23"/>
  <c r="F21" i="23"/>
  <c r="I21" i="23"/>
  <c r="L21" i="23"/>
  <c r="F22" i="23"/>
  <c r="I22" i="23"/>
  <c r="L22" i="23"/>
  <c r="F23" i="23"/>
  <c r="I23" i="23"/>
  <c r="L23" i="23"/>
  <c r="I24" i="23"/>
  <c r="L24" i="23"/>
  <c r="F25" i="23"/>
  <c r="I25" i="23"/>
  <c r="L25" i="23"/>
  <c r="F26" i="23"/>
  <c r="I26" i="23"/>
  <c r="F27" i="23"/>
  <c r="I27" i="23"/>
  <c r="L27" i="23"/>
  <c r="F28" i="23"/>
  <c r="I28" i="23"/>
  <c r="L28" i="23"/>
  <c r="F29" i="23"/>
  <c r="I29" i="23"/>
  <c r="L29" i="23"/>
  <c r="F30" i="23"/>
  <c r="I30" i="23"/>
  <c r="L30" i="23"/>
  <c r="F31" i="23"/>
  <c r="I31" i="23"/>
  <c r="L31" i="23"/>
  <c r="F32" i="23"/>
  <c r="I32" i="23"/>
  <c r="L32" i="23"/>
  <c r="F33" i="23"/>
  <c r="I33" i="23"/>
  <c r="L33" i="23"/>
  <c r="F34" i="23"/>
  <c r="I34" i="23"/>
  <c r="L34" i="23"/>
  <c r="F35" i="23"/>
  <c r="I35" i="23"/>
  <c r="L35" i="23"/>
  <c r="F36" i="23"/>
  <c r="I36" i="23"/>
  <c r="L36" i="23"/>
  <c r="F37" i="23"/>
  <c r="I37" i="23"/>
  <c r="L37" i="23"/>
  <c r="C38" i="23"/>
  <c r="C41" i="23" s="1"/>
  <c r="C42" i="23" s="1"/>
  <c r="N28" i="24"/>
  <c r="M28" i="24"/>
  <c r="L28" i="24"/>
  <c r="K28" i="24"/>
  <c r="J28" i="24"/>
  <c r="I28" i="24"/>
  <c r="H28" i="24"/>
  <c r="G28" i="24"/>
  <c r="F28" i="24"/>
  <c r="N27" i="24"/>
  <c r="M27" i="24"/>
  <c r="L27" i="24"/>
  <c r="K27" i="24"/>
  <c r="J27" i="24"/>
  <c r="I27" i="24"/>
  <c r="H27" i="24"/>
  <c r="G27" i="24"/>
  <c r="F27" i="24"/>
  <c r="N26" i="24"/>
  <c r="M26" i="24"/>
  <c r="L26" i="24"/>
  <c r="K26" i="24"/>
  <c r="J26" i="24"/>
  <c r="I26" i="24"/>
  <c r="H26" i="24"/>
  <c r="G26" i="24"/>
  <c r="F26" i="24"/>
  <c r="E5" i="24"/>
  <c r="E68" i="24" s="1"/>
  <c r="N24" i="24"/>
  <c r="M24" i="24"/>
  <c r="L24" i="24"/>
  <c r="K24" i="24"/>
  <c r="J24" i="24"/>
  <c r="I24" i="24"/>
  <c r="H24" i="24"/>
  <c r="G24" i="24"/>
  <c r="F24" i="24"/>
  <c r="N23" i="24"/>
  <c r="M23" i="24"/>
  <c r="L23" i="24"/>
  <c r="K23" i="24"/>
  <c r="J23" i="24"/>
  <c r="I23" i="24"/>
  <c r="H23" i="24"/>
  <c r="G23" i="24"/>
  <c r="F23" i="24"/>
  <c r="N22" i="24"/>
  <c r="M22" i="24"/>
  <c r="L22" i="24"/>
  <c r="K22" i="24"/>
  <c r="J22" i="24"/>
  <c r="I22" i="24"/>
  <c r="H22" i="24"/>
  <c r="G22" i="24"/>
  <c r="F22" i="24"/>
  <c r="N21" i="24"/>
  <c r="M21" i="24"/>
  <c r="L21" i="24"/>
  <c r="K21" i="24"/>
  <c r="J21" i="24"/>
  <c r="I21" i="24"/>
  <c r="H21" i="24"/>
  <c r="G21" i="24"/>
  <c r="F21" i="24"/>
  <c r="N19" i="24"/>
  <c r="M19" i="24"/>
  <c r="L19" i="24"/>
  <c r="K19" i="24"/>
  <c r="J19" i="24"/>
  <c r="I19" i="24"/>
  <c r="H19" i="24"/>
  <c r="G19" i="24"/>
  <c r="F19" i="24"/>
  <c r="N18" i="24"/>
  <c r="M18" i="24"/>
  <c r="L18" i="24"/>
  <c r="K18" i="24"/>
  <c r="J18" i="24"/>
  <c r="I18" i="24"/>
  <c r="H18" i="24"/>
  <c r="G18" i="24"/>
  <c r="F18" i="24"/>
  <c r="N17" i="24"/>
  <c r="M17" i="24"/>
  <c r="L17" i="24"/>
  <c r="K17" i="24"/>
  <c r="J17" i="24"/>
  <c r="I17" i="24"/>
  <c r="H17" i="24"/>
  <c r="G17" i="24"/>
  <c r="F17" i="24"/>
  <c r="N16" i="24"/>
  <c r="M16" i="24"/>
  <c r="L16" i="24"/>
  <c r="K16" i="24"/>
  <c r="J16" i="24"/>
  <c r="I16" i="24"/>
  <c r="H16" i="24"/>
  <c r="G16" i="24"/>
  <c r="F16" i="24"/>
  <c r="N15" i="24"/>
  <c r="M15" i="24"/>
  <c r="L15" i="24"/>
  <c r="K15" i="24"/>
  <c r="J15" i="24"/>
  <c r="I15" i="24"/>
  <c r="H15" i="24"/>
  <c r="G15" i="24"/>
  <c r="F15" i="24"/>
  <c r="N14" i="24"/>
  <c r="M14" i="24"/>
  <c r="L14" i="24"/>
  <c r="K14" i="24"/>
  <c r="J14" i="24"/>
  <c r="I14" i="24"/>
  <c r="H14" i="24"/>
  <c r="G14" i="24"/>
  <c r="F14" i="24"/>
  <c r="N13" i="24"/>
  <c r="M13" i="24"/>
  <c r="L13" i="24"/>
  <c r="K13" i="24"/>
  <c r="J13" i="24"/>
  <c r="I13" i="24"/>
  <c r="H13" i="24"/>
  <c r="G13" i="24"/>
  <c r="F13" i="24"/>
  <c r="N11" i="24"/>
  <c r="M11" i="24"/>
  <c r="L11" i="24"/>
  <c r="K11" i="24"/>
  <c r="J11" i="24"/>
  <c r="I11" i="24"/>
  <c r="H11" i="24"/>
  <c r="G11" i="24"/>
  <c r="F11" i="24"/>
  <c r="N10" i="24"/>
  <c r="M10" i="24"/>
  <c r="L10" i="24"/>
  <c r="K10" i="24"/>
  <c r="J10" i="24"/>
  <c r="I10" i="24"/>
  <c r="H10" i="24"/>
  <c r="G10" i="24"/>
  <c r="F10" i="24"/>
  <c r="N8" i="24"/>
  <c r="M8" i="24"/>
  <c r="L8" i="24"/>
  <c r="K8" i="24"/>
  <c r="J8" i="24"/>
  <c r="I8" i="24"/>
  <c r="H8" i="24"/>
  <c r="G8" i="24"/>
  <c r="F8" i="24"/>
  <c r="N7" i="24"/>
  <c r="M7" i="24"/>
  <c r="L7" i="24"/>
  <c r="K7" i="24"/>
  <c r="J7" i="24"/>
  <c r="I7" i="24"/>
  <c r="H7" i="24"/>
  <c r="G7" i="24"/>
  <c r="F7" i="24"/>
  <c r="N6" i="24"/>
  <c r="M6" i="24"/>
  <c r="L6" i="24"/>
  <c r="K6" i="24"/>
  <c r="J6" i="24"/>
  <c r="I6" i="24"/>
  <c r="H6" i="24"/>
  <c r="G6" i="24"/>
  <c r="F6" i="24"/>
  <c r="N4" i="24"/>
  <c r="M4" i="24"/>
  <c r="L4" i="24"/>
  <c r="K4" i="24"/>
  <c r="J4" i="24"/>
  <c r="I4" i="24"/>
  <c r="H4" i="24"/>
  <c r="G4" i="24"/>
  <c r="F4" i="24"/>
  <c r="N3" i="24"/>
  <c r="M3" i="24"/>
  <c r="L3" i="24"/>
  <c r="K3" i="24"/>
  <c r="J3" i="24"/>
  <c r="I3" i="24"/>
  <c r="H3" i="24"/>
  <c r="G3" i="24"/>
  <c r="F3" i="24"/>
  <c r="N2" i="24"/>
  <c r="N68" i="24" s="1"/>
  <c r="M2" i="24"/>
  <c r="L2" i="24"/>
  <c r="L68" i="24" s="1"/>
  <c r="K2" i="24"/>
  <c r="K68" i="24" s="1"/>
  <c r="J2" i="24"/>
  <c r="J68" i="24" s="1"/>
  <c r="I2" i="24"/>
  <c r="I68" i="24" s="1"/>
  <c r="H2" i="24"/>
  <c r="H68" i="24" s="1"/>
  <c r="G2" i="24"/>
  <c r="G68" i="24" s="1"/>
  <c r="F2" i="24"/>
  <c r="F68" i="24" s="1"/>
  <c r="M68" i="24"/>
  <c r="O37" i="23" l="1"/>
  <c r="Q40" i="24" s="1"/>
  <c r="O35" i="23"/>
  <c r="N36" i="23"/>
  <c r="P39" i="24" s="1"/>
  <c r="N34" i="23"/>
  <c r="P37" i="24" s="1"/>
  <c r="M37" i="23"/>
  <c r="M35" i="23"/>
  <c r="O38" i="24" s="1"/>
  <c r="O36" i="23"/>
  <c r="Q39" i="24" s="1"/>
  <c r="O34" i="23"/>
  <c r="Q37" i="24" s="1"/>
  <c r="N37" i="23"/>
  <c r="P40" i="24" s="1"/>
  <c r="N35" i="23"/>
  <c r="P38" i="24" s="1"/>
  <c r="M36" i="23"/>
  <c r="M34" i="23"/>
  <c r="O33" i="23"/>
  <c r="Q35" i="24" s="1"/>
  <c r="O31" i="23"/>
  <c r="N32" i="23"/>
  <c r="P34" i="24" s="1"/>
  <c r="M33" i="23"/>
  <c r="M31" i="23"/>
  <c r="O33" i="24" s="1"/>
  <c r="O32" i="23"/>
  <c r="Q34" i="24" s="1"/>
  <c r="N33" i="23"/>
  <c r="P35" i="24" s="1"/>
  <c r="N31" i="23"/>
  <c r="P33" i="24" s="1"/>
  <c r="M32" i="23"/>
  <c r="O29" i="23"/>
  <c r="Q31" i="24" s="1"/>
  <c r="O27" i="23"/>
  <c r="O26" i="23"/>
  <c r="Q27" i="24" s="1"/>
  <c r="N30" i="23"/>
  <c r="P32" i="24" s="1"/>
  <c r="N28" i="23"/>
  <c r="P30" i="24" s="1"/>
  <c r="N25" i="23"/>
  <c r="P26" i="24" s="1"/>
  <c r="M29" i="23"/>
  <c r="M27" i="23"/>
  <c r="O28" i="24" s="1"/>
  <c r="M25" i="23"/>
  <c r="O30" i="23"/>
  <c r="Q32" i="24" s="1"/>
  <c r="O28" i="23"/>
  <c r="Q30" i="24" s="1"/>
  <c r="O25" i="23"/>
  <c r="Q26" i="24" s="1"/>
  <c r="N29" i="23"/>
  <c r="P31" i="24" s="1"/>
  <c r="N27" i="23"/>
  <c r="P28" i="24" s="1"/>
  <c r="M30" i="23"/>
  <c r="M28" i="23"/>
  <c r="O23" i="23"/>
  <c r="O21" i="23"/>
  <c r="Q21" i="24" s="1"/>
  <c r="N22" i="23"/>
  <c r="P22" i="24" s="1"/>
  <c r="M23" i="23"/>
  <c r="O23" i="24" s="1"/>
  <c r="M21" i="23"/>
  <c r="O22" i="23"/>
  <c r="Q22" i="24" s="1"/>
  <c r="N23" i="23"/>
  <c r="P23" i="24" s="1"/>
  <c r="N21" i="23"/>
  <c r="P21" i="24" s="1"/>
  <c r="M22" i="23"/>
  <c r="O17" i="23"/>
  <c r="Q16" i="24" s="1"/>
  <c r="M17" i="23"/>
  <c r="N17" i="23"/>
  <c r="P16" i="24" s="1"/>
  <c r="O19" i="23"/>
  <c r="N20" i="23"/>
  <c r="P19" i="24" s="1"/>
  <c r="N18" i="23"/>
  <c r="P17" i="24" s="1"/>
  <c r="M19" i="23"/>
  <c r="O18" i="24" s="1"/>
  <c r="O20" i="23"/>
  <c r="Q19" i="24" s="1"/>
  <c r="O18" i="23"/>
  <c r="Q17" i="24" s="1"/>
  <c r="N19" i="23"/>
  <c r="P18" i="24" s="1"/>
  <c r="M20" i="23"/>
  <c r="M18" i="23"/>
  <c r="O15" i="23"/>
  <c r="N16" i="23"/>
  <c r="P15" i="24" s="1"/>
  <c r="N14" i="23"/>
  <c r="M16" i="23"/>
  <c r="M14" i="23"/>
  <c r="O13" i="24" s="1"/>
  <c r="O16" i="23"/>
  <c r="Q15" i="24" s="1"/>
  <c r="O14" i="23"/>
  <c r="Q13" i="24" s="1"/>
  <c r="N15" i="23"/>
  <c r="P14" i="24" s="1"/>
  <c r="M15" i="23"/>
  <c r="O14" i="24" s="1"/>
  <c r="O13" i="23"/>
  <c r="Q11" i="24" s="1"/>
  <c r="N12" i="23"/>
  <c r="P10" i="24" s="1"/>
  <c r="M12" i="23"/>
  <c r="O12" i="23"/>
  <c r="Q10" i="24" s="1"/>
  <c r="N13" i="23"/>
  <c r="P11" i="24" s="1"/>
  <c r="M13" i="23"/>
  <c r="O11" i="23"/>
  <c r="O9" i="23"/>
  <c r="Q6" i="24" s="1"/>
  <c r="N10" i="23"/>
  <c r="M10" i="23"/>
  <c r="O7" i="24" s="1"/>
  <c r="O10" i="23"/>
  <c r="Q7" i="24" s="1"/>
  <c r="N11" i="23"/>
  <c r="P8" i="24" s="1"/>
  <c r="N9" i="23"/>
  <c r="P6" i="24" s="1"/>
  <c r="M11" i="23"/>
  <c r="O8" i="24" s="1"/>
  <c r="M9" i="23"/>
  <c r="O7" i="23"/>
  <c r="O6" i="23"/>
  <c r="P6" i="23" s="1"/>
  <c r="N8" i="23"/>
  <c r="P4" i="24" s="1"/>
  <c r="M8" i="23"/>
  <c r="P2" i="24"/>
  <c r="M7" i="23"/>
  <c r="O3" i="24" s="1"/>
  <c r="O2" i="24"/>
  <c r="O8" i="23"/>
  <c r="Q4" i="24" s="1"/>
  <c r="N7" i="23"/>
  <c r="P3" i="24" s="1"/>
  <c r="H24" i="23"/>
  <c r="F24" i="23"/>
  <c r="O24" i="23" s="1"/>
  <c r="Q24" i="24" s="1"/>
  <c r="E24" i="23"/>
  <c r="G24" i="23"/>
  <c r="I38" i="23"/>
  <c r="H26" i="23"/>
  <c r="D26" i="23"/>
  <c r="L38" i="23"/>
  <c r="E26" i="23"/>
  <c r="G26" i="23"/>
  <c r="P12" i="24"/>
  <c r="K26" i="23"/>
  <c r="K24" i="23"/>
  <c r="J26" i="23"/>
  <c r="J24" i="23"/>
  <c r="G38" i="23" l="1"/>
  <c r="P36" i="23"/>
  <c r="O39" i="24"/>
  <c r="R39" i="24" s="1"/>
  <c r="P37" i="23"/>
  <c r="O40" i="24"/>
  <c r="P34" i="23"/>
  <c r="O37" i="24"/>
  <c r="P35" i="23"/>
  <c r="Q38" i="24"/>
  <c r="H38" i="23"/>
  <c r="M24" i="23"/>
  <c r="O24" i="24" s="1"/>
  <c r="O34" i="24"/>
  <c r="P32" i="23"/>
  <c r="P33" i="23"/>
  <c r="O35" i="24"/>
  <c r="P31" i="23"/>
  <c r="Q33" i="24"/>
  <c r="P36" i="24"/>
  <c r="P30" i="23"/>
  <c r="O32" i="24"/>
  <c r="P25" i="23"/>
  <c r="O26" i="24"/>
  <c r="P29" i="23"/>
  <c r="O31" i="24"/>
  <c r="O30" i="24"/>
  <c r="P28" i="23"/>
  <c r="P27" i="23"/>
  <c r="Q28" i="24"/>
  <c r="N26" i="23"/>
  <c r="P27" i="24" s="1"/>
  <c r="P29" i="24" s="1"/>
  <c r="M26" i="23"/>
  <c r="D38" i="23"/>
  <c r="P21" i="23"/>
  <c r="O21" i="24"/>
  <c r="P23" i="23"/>
  <c r="Q23" i="24"/>
  <c r="N24" i="23"/>
  <c r="P24" i="24" s="1"/>
  <c r="P22" i="23"/>
  <c r="O22" i="24"/>
  <c r="R22" i="24" s="1"/>
  <c r="P17" i="23"/>
  <c r="O16" i="24"/>
  <c r="P18" i="23"/>
  <c r="O17" i="24"/>
  <c r="O20" i="24" s="1"/>
  <c r="P19" i="23"/>
  <c r="Q18" i="24"/>
  <c r="O19" i="24"/>
  <c r="P20" i="23"/>
  <c r="P14" i="23"/>
  <c r="P13" i="24"/>
  <c r="P15" i="23"/>
  <c r="Q14" i="24"/>
  <c r="R14" i="24" s="1"/>
  <c r="M38" i="23"/>
  <c r="O15" i="24"/>
  <c r="P16" i="23"/>
  <c r="O10" i="24"/>
  <c r="O12" i="24" s="1"/>
  <c r="P12" i="23"/>
  <c r="R10" i="24" s="1"/>
  <c r="P13" i="23"/>
  <c r="R11" i="24" s="1"/>
  <c r="O11" i="24"/>
  <c r="P9" i="23"/>
  <c r="O6" i="24"/>
  <c r="R6" i="24" s="1"/>
  <c r="P10" i="23"/>
  <c r="P7" i="24"/>
  <c r="P9" i="24" s="1"/>
  <c r="P11" i="23"/>
  <c r="Q8" i="24"/>
  <c r="P7" i="23"/>
  <c r="Q3" i="24"/>
  <c r="O4" i="24"/>
  <c r="O5" i="24" s="1"/>
  <c r="P8" i="23"/>
  <c r="O38" i="23"/>
  <c r="Q2" i="24"/>
  <c r="Q5" i="24" s="1"/>
  <c r="Q41" i="24"/>
  <c r="R34" i="24"/>
  <c r="P25" i="24"/>
  <c r="R35" i="24"/>
  <c r="E38" i="23"/>
  <c r="F38" i="23"/>
  <c r="R18" i="24"/>
  <c r="R38" i="24"/>
  <c r="R16" i="24"/>
  <c r="R13" i="24"/>
  <c r="Q25" i="24"/>
  <c r="R15" i="24"/>
  <c r="R32" i="24"/>
  <c r="R33" i="24"/>
  <c r="R28" i="24"/>
  <c r="R30" i="24"/>
  <c r="P41" i="24"/>
  <c r="R37" i="24"/>
  <c r="P5" i="24"/>
  <c r="Q12" i="24"/>
  <c r="Q29" i="24"/>
  <c r="R8" i="24"/>
  <c r="R40" i="24"/>
  <c r="Q9" i="24"/>
  <c r="R23" i="24"/>
  <c r="R3" i="24"/>
  <c r="K38" i="23"/>
  <c r="J38" i="23"/>
  <c r="R26" i="24"/>
  <c r="O9" i="24"/>
  <c r="R21" i="24"/>
  <c r="R19" i="24"/>
  <c r="R31" i="24"/>
  <c r="Q36" i="24"/>
  <c r="P20" i="24"/>
  <c r="R17" i="24" l="1"/>
  <c r="R2" i="24"/>
  <c r="R7" i="24"/>
  <c r="Q20" i="24"/>
  <c r="Q66" i="24" s="1"/>
  <c r="R4" i="24"/>
  <c r="N38" i="23"/>
  <c r="P26" i="23"/>
  <c r="O27" i="24"/>
  <c r="O29" i="24" s="1"/>
  <c r="P24" i="23"/>
  <c r="R12" i="24"/>
  <c r="R9" i="24"/>
  <c r="P66" i="24"/>
  <c r="P68" i="24" s="1"/>
  <c r="O41" i="24"/>
  <c r="R20" i="24"/>
  <c r="R5" i="24"/>
  <c r="R36" i="24"/>
  <c r="O36" i="24"/>
  <c r="R41" i="24"/>
  <c r="P38" i="23"/>
  <c r="R27" i="24" l="1"/>
  <c r="R29" i="24" s="1"/>
  <c r="Q68" i="24"/>
  <c r="R24" i="24"/>
  <c r="R25" i="24" s="1"/>
  <c r="R66" i="24" s="1"/>
  <c r="O25" i="24"/>
  <c r="O66" i="24" s="1"/>
  <c r="O68" i="24" s="1"/>
  <c r="R42" i="24" l="1"/>
  <c r="R68" i="24"/>
</calcChain>
</file>

<file path=xl/sharedStrings.xml><?xml version="1.0" encoding="utf-8"?>
<sst xmlns="http://schemas.openxmlformats.org/spreadsheetml/2006/main" count="154" uniqueCount="95">
  <si>
    <t>MACRO</t>
  </si>
  <si>
    <t>REGIONALES</t>
  </si>
  <si>
    <t>Guajira</t>
  </si>
  <si>
    <t>Magdalena</t>
  </si>
  <si>
    <t xml:space="preserve">Bolivar </t>
  </si>
  <si>
    <t>San Andres</t>
  </si>
  <si>
    <t>Sucre</t>
  </si>
  <si>
    <t>Caldas</t>
  </si>
  <si>
    <t>Choco</t>
  </si>
  <si>
    <t>Huila</t>
  </si>
  <si>
    <t>Risaralda</t>
  </si>
  <si>
    <t>Tolima</t>
  </si>
  <si>
    <t>Cauca</t>
  </si>
  <si>
    <t>Nariño</t>
  </si>
  <si>
    <t>Putumayo</t>
  </si>
  <si>
    <t>Valle del Cauca</t>
  </si>
  <si>
    <t>Arauca</t>
  </si>
  <si>
    <t>Norte de Santander</t>
  </si>
  <si>
    <t>Santander</t>
  </si>
  <si>
    <t>Cundinamarca</t>
  </si>
  <si>
    <t>Casanare</t>
  </si>
  <si>
    <t>Guaviare</t>
  </si>
  <si>
    <t>Total Sede Nacional</t>
  </si>
  <si>
    <t>Galletas tipo cracker</t>
  </si>
  <si>
    <t>Galletas tipo sándwich sabor fresa</t>
  </si>
  <si>
    <t>Galletas tipo sándwich sabor vainilla</t>
  </si>
  <si>
    <t>Galletas tipo sándwich sabor chocolate</t>
  </si>
  <si>
    <t>Galletas tipo wafer sabor coco</t>
  </si>
  <si>
    <t>Galletas tipo wafer sabor chocolate</t>
  </si>
  <si>
    <t>CICLO 1</t>
  </si>
  <si>
    <t>Galletas tipo wafer sabor mora</t>
  </si>
  <si>
    <t xml:space="preserve">Galletas tipo sándwich </t>
  </si>
  <si>
    <t xml:space="preserve">Galletas tipo wafer </t>
  </si>
  <si>
    <t>Cesar</t>
  </si>
  <si>
    <t>Atlántico</t>
  </si>
  <si>
    <t>Córdoba</t>
  </si>
  <si>
    <t>Caquetá</t>
  </si>
  <si>
    <t>Quindío</t>
  </si>
  <si>
    <t>Bogotá</t>
  </si>
  <si>
    <t>Boyacá</t>
  </si>
  <si>
    <t xml:space="preserve">Meta </t>
  </si>
  <si>
    <t>TOTAL GALLETAS</t>
  </si>
  <si>
    <t>CICLO 2</t>
  </si>
  <si>
    <t>CICLO 3</t>
  </si>
  <si>
    <t>TOTAL MACRO 1</t>
  </si>
  <si>
    <t>TOTAL MACRO 2</t>
  </si>
  <si>
    <t>TOTAL MACRO 3</t>
  </si>
  <si>
    <t>TOTAL MACRO 4</t>
  </si>
  <si>
    <t>TOTAL MACRO 5</t>
  </si>
  <si>
    <t>TOTAL MACRO 6</t>
  </si>
  <si>
    <t>TOTAL MACRO 7</t>
  </si>
  <si>
    <t>MACROS</t>
  </si>
  <si>
    <t>Total  Nacional</t>
  </si>
  <si>
    <t xml:space="preserve">FRECUENCIA 20 DÍAS </t>
  </si>
  <si>
    <t>Galletas tipo sándwich sabor Mora</t>
  </si>
  <si>
    <t>Galletas tipo wafer sabor Vainilla</t>
  </si>
  <si>
    <t>Galletas tipo sándwich sabor Fresa</t>
  </si>
  <si>
    <t>Galletas tipo wafer sabor Chocolate</t>
  </si>
  <si>
    <t>Galletas tipo sándwich sabor Vainilla</t>
  </si>
  <si>
    <t>Galletas tipo wafer sabor Coco</t>
  </si>
  <si>
    <t>Galletas tipo sándwich sabor Chocolate</t>
  </si>
  <si>
    <t>Galletas tipo wafer sabor Fresa</t>
  </si>
  <si>
    <t>Amazonas</t>
  </si>
  <si>
    <t>Vaupes</t>
  </si>
  <si>
    <t>Vichada</t>
  </si>
  <si>
    <t>Galletas tipo wafer sabor vainilla</t>
  </si>
  <si>
    <t>Ciclo</t>
  </si>
  <si>
    <t>Total</t>
  </si>
  <si>
    <t>TOTAL MACRO 8</t>
  </si>
  <si>
    <t xml:space="preserve">Guainia </t>
  </si>
  <si>
    <t>TOTAL DE GALLETAS  POR CICLO</t>
  </si>
  <si>
    <t>TOTAL ZONA 4</t>
  </si>
  <si>
    <t>VIGENCIA 2014</t>
  </si>
  <si>
    <t>CICLO 1 -2014</t>
  </si>
  <si>
    <t>CICLO 2 -2014</t>
  </si>
  <si>
    <t>CICLO 3 - 2014</t>
  </si>
  <si>
    <t>La Guajira</t>
  </si>
  <si>
    <t>ciclo 1 y 5</t>
  </si>
  <si>
    <t>ciclo 2 y 6</t>
  </si>
  <si>
    <r>
      <t>BENEFICIARIOS</t>
    </r>
    <r>
      <rPr>
        <b/>
        <sz val="8"/>
        <color indexed="8"/>
        <rFont val="Arial"/>
        <family val="2"/>
      </rPr>
      <t xml:space="preserve"> TIPO 2 </t>
    </r>
  </si>
  <si>
    <t>PRODUCTO GALLETAS</t>
  </si>
  <si>
    <t>ciclo 3 y 7</t>
  </si>
  <si>
    <t>ciclo 4 y 8</t>
  </si>
  <si>
    <t>ciclo 9</t>
  </si>
  <si>
    <t xml:space="preserve">Galletas tipo cracker </t>
  </si>
  <si>
    <t>3 ciclos</t>
  </si>
  <si>
    <t xml:space="preserve">Galletas tipo sándwich sabor mora </t>
  </si>
  <si>
    <t xml:space="preserve">Galletas tipo sándwich sabor fresa </t>
  </si>
  <si>
    <t xml:space="preserve">Galletas tipo wafer sabor coco </t>
  </si>
  <si>
    <t xml:space="preserve">Bolívar </t>
  </si>
  <si>
    <t>San Andrés</t>
  </si>
  <si>
    <t>Chocó</t>
  </si>
  <si>
    <t>Guainía</t>
  </si>
  <si>
    <t>Vaupés</t>
  </si>
  <si>
    <t>TOTAL 3 CICLOS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</si>
</sst>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_-* #,##0.00\ &quot;€&quot;_-;\-* #,##0.00\ &quot;€&quot;_-;_-* &quot;-&quot;??\ &quot;€&quot;_-;_-@_-"/>
    <numFmt numFmtId="166" formatCode="&quot;ALIMENTOS PARA&quot;\ 0\ &quot;DÍAS DE ATENCIÓN&quot;"/>
    <numFmt numFmtId="167" formatCode="_-* #,##0.00\ _€_-;\-* #,##0.00\ _€_-;_-* \-??\ _€_-;_-@_-"/>
    <numFmt numFmtId="168" formatCode="_ * #,##0_ ;_ * \-#,##0_ ;_ * &quot;-&quot;??_ ;_ @_ "/>
    <numFmt numFmtId="169" formatCode="_(* #,##0_);_(* \(#,##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Zurich BT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Zurich BT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66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0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 applyFill="0" applyBorder="0" applyAlignment="0" applyProtection="0"/>
    <xf numFmtId="0" fontId="3" fillId="0" borderId="0" applyFill="0" applyBorder="0" applyAlignment="0" applyProtection="0"/>
    <xf numFmtId="164" fontId="4" fillId="0" borderId="0" applyFont="0" applyFill="0" applyBorder="0" applyAlignment="0" applyProtection="0"/>
    <xf numFmtId="167" fontId="3" fillId="0" borderId="0" applyFill="0" applyBorder="0" applyAlignment="0" applyProtection="0"/>
    <xf numFmtId="167" fontId="3" fillId="0" borderId="0" applyFill="0" applyBorder="0" applyAlignment="0" applyProtection="0"/>
    <xf numFmtId="0" fontId="1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163">
    <xf numFmtId="0" fontId="0" fillId="0" borderId="0" xfId="0"/>
    <xf numFmtId="0" fontId="6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5" xfId="0" applyFont="1" applyBorder="1"/>
    <xf numFmtId="0" fontId="7" fillId="0" borderId="16" xfId="0" applyFont="1" applyBorder="1" applyAlignment="1">
      <alignment horizontal="center"/>
    </xf>
    <xf numFmtId="0" fontId="8" fillId="0" borderId="24" xfId="0" applyFont="1" applyBorder="1" applyAlignment="1">
      <alignment wrapText="1"/>
    </xf>
    <xf numFmtId="0" fontId="8" fillId="0" borderId="13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14" borderId="13" xfId="0" applyFont="1" applyFill="1" applyBorder="1" applyAlignment="1">
      <alignment horizontal="center" wrapText="1"/>
    </xf>
    <xf numFmtId="0" fontId="6" fillId="4" borderId="0" xfId="0" applyFont="1" applyFill="1"/>
    <xf numFmtId="0" fontId="9" fillId="2" borderId="22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left" vertical="center" wrapText="1"/>
    </xf>
    <xf numFmtId="3" fontId="6" fillId="0" borderId="4" xfId="0" applyNumberFormat="1" applyFont="1" applyFill="1" applyBorder="1" applyAlignment="1">
      <alignment horizontal="center"/>
    </xf>
    <xf numFmtId="3" fontId="6" fillId="0" borderId="4" xfId="0" applyNumberFormat="1" applyFon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7" xfId="0" applyNumberFormat="1" applyFont="1" applyFill="1" applyBorder="1" applyAlignment="1">
      <alignment horizontal="center" vertical="center"/>
    </xf>
    <xf numFmtId="3" fontId="6" fillId="4" borderId="17" xfId="0" applyNumberFormat="1" applyFont="1" applyFill="1" applyBorder="1"/>
    <xf numFmtId="3" fontId="6" fillId="0" borderId="26" xfId="0" applyNumberFormat="1" applyFont="1" applyFill="1" applyBorder="1" applyAlignment="1">
      <alignment horizontal="left"/>
    </xf>
    <xf numFmtId="3" fontId="6" fillId="0" borderId="1" xfId="0" applyNumberFormat="1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center" vertical="center"/>
    </xf>
    <xf numFmtId="3" fontId="6" fillId="4" borderId="2" xfId="0" applyNumberFormat="1" applyFont="1" applyFill="1" applyBorder="1" applyAlignment="1">
      <alignment horizontal="center" vertical="center"/>
    </xf>
    <xf numFmtId="3" fontId="6" fillId="0" borderId="37" xfId="0" applyNumberFormat="1" applyFont="1" applyFill="1" applyBorder="1" applyAlignment="1">
      <alignment horizontal="left"/>
    </xf>
    <xf numFmtId="3" fontId="6" fillId="0" borderId="3" xfId="0" applyNumberFormat="1" applyFont="1" applyFill="1" applyBorder="1" applyAlignment="1">
      <alignment horizontal="center"/>
    </xf>
    <xf numFmtId="3" fontId="6" fillId="0" borderId="3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6" fillId="4" borderId="6" xfId="0" applyNumberFormat="1" applyFont="1" applyFill="1" applyBorder="1" applyAlignment="1">
      <alignment horizontal="center" vertical="center"/>
    </xf>
    <xf numFmtId="3" fontId="9" fillId="4" borderId="34" xfId="0" applyNumberFormat="1" applyFont="1" applyFill="1" applyBorder="1" applyAlignment="1">
      <alignment vertical="center" wrapText="1"/>
    </xf>
    <xf numFmtId="3" fontId="6" fillId="0" borderId="19" xfId="0" applyNumberFormat="1" applyFont="1" applyFill="1" applyBorder="1" applyAlignment="1">
      <alignment horizontal="center"/>
    </xf>
    <xf numFmtId="3" fontId="6" fillId="0" borderId="19" xfId="0" applyNumberFormat="1" applyFont="1" applyFill="1" applyBorder="1" applyAlignment="1">
      <alignment horizontal="center" vertical="center"/>
    </xf>
    <xf numFmtId="3" fontId="6" fillId="4" borderId="19" xfId="0" applyNumberFormat="1" applyFont="1" applyFill="1" applyBorder="1" applyAlignment="1">
      <alignment horizontal="center" vertical="center"/>
    </xf>
    <xf numFmtId="3" fontId="6" fillId="4" borderId="20" xfId="0" applyNumberFormat="1" applyFont="1" applyFill="1" applyBorder="1" applyAlignment="1">
      <alignment horizontal="center" vertical="center"/>
    </xf>
    <xf numFmtId="3" fontId="9" fillId="4" borderId="21" xfId="0" applyNumberFormat="1" applyFont="1" applyFill="1" applyBorder="1"/>
    <xf numFmtId="0" fontId="9" fillId="4" borderId="0" xfId="0" applyFont="1" applyFill="1"/>
    <xf numFmtId="3" fontId="9" fillId="4" borderId="28" xfId="0" applyNumberFormat="1" applyFont="1" applyFill="1" applyBorder="1" applyAlignment="1">
      <alignment vertical="center" wrapText="1"/>
    </xf>
    <xf numFmtId="3" fontId="6" fillId="0" borderId="9" xfId="0" applyNumberFormat="1" applyFont="1" applyFill="1" applyBorder="1" applyAlignment="1">
      <alignment horizont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4" borderId="9" xfId="0" applyNumberFormat="1" applyFont="1" applyFill="1" applyBorder="1" applyAlignment="1">
      <alignment horizontal="center" vertical="center"/>
    </xf>
    <xf numFmtId="3" fontId="6" fillId="4" borderId="38" xfId="0" applyNumberFormat="1" applyFont="1" applyFill="1" applyBorder="1" applyAlignment="1">
      <alignment horizontal="center" vertical="center"/>
    </xf>
    <xf numFmtId="3" fontId="9" fillId="4" borderId="39" xfId="0" applyNumberFormat="1" applyFont="1" applyFill="1" applyBorder="1"/>
    <xf numFmtId="3" fontId="6" fillId="0" borderId="36" xfId="0" applyNumberFormat="1" applyFont="1" applyFill="1" applyBorder="1" applyAlignment="1">
      <alignment horizontal="center"/>
    </xf>
    <xf numFmtId="3" fontId="9" fillId="4" borderId="18" xfId="0" applyNumberFormat="1" applyFont="1" applyFill="1" applyBorder="1" applyAlignment="1">
      <alignment vertical="center" wrapText="1"/>
    </xf>
    <xf numFmtId="0" fontId="7" fillId="4" borderId="26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3" fontId="6" fillId="0" borderId="0" xfId="0" applyNumberFormat="1" applyFont="1"/>
    <xf numFmtId="169" fontId="6" fillId="0" borderId="0" xfId="1" applyNumberFormat="1" applyFont="1" applyAlignment="1">
      <alignment horizontal="center"/>
    </xf>
    <xf numFmtId="169" fontId="6" fillId="0" borderId="0" xfId="1" applyNumberFormat="1" applyFont="1"/>
    <xf numFmtId="169" fontId="6" fillId="4" borderId="0" xfId="1" applyNumberFormat="1" applyFont="1" applyFill="1"/>
    <xf numFmtId="3" fontId="6" fillId="4" borderId="45" xfId="0" applyNumberFormat="1" applyFont="1" applyFill="1" applyBorder="1"/>
    <xf numFmtId="3" fontId="6" fillId="4" borderId="40" xfId="0" applyNumberFormat="1" applyFont="1" applyFill="1" applyBorder="1"/>
    <xf numFmtId="3" fontId="6" fillId="4" borderId="41" xfId="0" applyNumberFormat="1" applyFont="1" applyFill="1" applyBorder="1"/>
    <xf numFmtId="3" fontId="6" fillId="4" borderId="42" xfId="0" applyNumberFormat="1" applyFont="1" applyFill="1" applyBorder="1"/>
    <xf numFmtId="3" fontId="6" fillId="4" borderId="43" xfId="0" applyNumberFormat="1" applyFont="1" applyFill="1" applyBorder="1"/>
    <xf numFmtId="3" fontId="6" fillId="4" borderId="44" xfId="0" applyNumberFormat="1" applyFont="1" applyFill="1" applyBorder="1"/>
    <xf numFmtId="3" fontId="9" fillId="4" borderId="46" xfId="0" applyNumberFormat="1" applyFont="1" applyFill="1" applyBorder="1"/>
    <xf numFmtId="3" fontId="9" fillId="4" borderId="34" xfId="0" applyNumberFormat="1" applyFont="1" applyFill="1" applyBorder="1"/>
    <xf numFmtId="3" fontId="9" fillId="4" borderId="27" xfId="0" applyNumberFormat="1" applyFont="1" applyFill="1" applyBorder="1"/>
    <xf numFmtId="3" fontId="9" fillId="4" borderId="28" xfId="0" applyNumberFormat="1" applyFont="1" applyFill="1" applyBorder="1"/>
    <xf numFmtId="0" fontId="9" fillId="2" borderId="39" xfId="0" applyFont="1" applyFill="1" applyBorder="1" applyAlignment="1">
      <alignment horizontal="center" vertical="center" wrapText="1"/>
    </xf>
    <xf numFmtId="168" fontId="10" fillId="13" borderId="21" xfId="1" applyNumberFormat="1" applyFont="1" applyFill="1" applyBorder="1" applyAlignment="1">
      <alignment horizontal="center" vertical="center" wrapText="1"/>
    </xf>
    <xf numFmtId="168" fontId="10" fillId="13" borderId="19" xfId="1" applyNumberFormat="1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10" borderId="19" xfId="0" applyFont="1" applyFill="1" applyBorder="1" applyAlignment="1">
      <alignment horizontal="center" vertical="center" wrapText="1"/>
    </xf>
    <xf numFmtId="0" fontId="9" fillId="8" borderId="19" xfId="0" applyFont="1" applyFill="1" applyBorder="1" applyAlignment="1">
      <alignment horizontal="center" vertical="center" wrapText="1"/>
    </xf>
    <xf numFmtId="0" fontId="9" fillId="12" borderId="19" xfId="0" applyFont="1" applyFill="1" applyBorder="1" applyAlignment="1">
      <alignment horizontal="center" vertical="center" wrapText="1"/>
    </xf>
    <xf numFmtId="0" fontId="9" fillId="11" borderId="19" xfId="0" applyFont="1" applyFill="1" applyBorder="1" applyAlignment="1">
      <alignment horizontal="center" vertical="center" wrapText="1"/>
    </xf>
    <xf numFmtId="0" fontId="9" fillId="9" borderId="19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16" borderId="32" xfId="0" applyFont="1" applyFill="1" applyBorder="1" applyAlignment="1">
      <alignment horizontal="center" vertical="center" wrapText="1"/>
    </xf>
    <xf numFmtId="3" fontId="9" fillId="4" borderId="3" xfId="0" applyNumberFormat="1" applyFont="1" applyFill="1" applyBorder="1" applyAlignment="1">
      <alignment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3" fontId="9" fillId="2" borderId="2" xfId="0" applyNumberFormat="1" applyFont="1" applyFill="1" applyBorder="1" applyAlignment="1">
      <alignment horizontal="right" vertical="center"/>
    </xf>
    <xf numFmtId="3" fontId="9" fillId="2" borderId="24" xfId="0" applyNumberFormat="1" applyFont="1" applyFill="1" applyBorder="1" applyAlignment="1">
      <alignment horizontal="right" vertical="center"/>
    </xf>
    <xf numFmtId="3" fontId="9" fillId="2" borderId="12" xfId="0" applyNumberFormat="1" applyFont="1" applyFill="1" applyBorder="1" applyAlignment="1">
      <alignment horizontal="right" vertical="center"/>
    </xf>
    <xf numFmtId="3" fontId="9" fillId="2" borderId="13" xfId="0" applyNumberFormat="1" applyFont="1" applyFill="1" applyBorder="1" applyAlignment="1">
      <alignment horizontal="right" vertical="center"/>
    </xf>
    <xf numFmtId="3" fontId="9" fillId="2" borderId="33" xfId="0" applyNumberFormat="1" applyFont="1" applyFill="1" applyBorder="1" applyAlignment="1">
      <alignment horizontal="right" vertical="center"/>
    </xf>
    <xf numFmtId="3" fontId="6" fillId="4" borderId="31" xfId="0" applyNumberFormat="1" applyFont="1" applyFill="1" applyBorder="1"/>
    <xf numFmtId="3" fontId="6" fillId="4" borderId="48" xfId="0" applyNumberFormat="1" applyFont="1" applyFill="1" applyBorder="1"/>
    <xf numFmtId="3" fontId="6" fillId="4" borderId="49" xfId="0" applyNumberFormat="1" applyFont="1" applyFill="1" applyBorder="1"/>
    <xf numFmtId="3" fontId="6" fillId="4" borderId="29" xfId="0" applyNumberFormat="1" applyFont="1" applyFill="1" applyBorder="1"/>
    <xf numFmtId="3" fontId="9" fillId="4" borderId="51" xfId="0" applyNumberFormat="1" applyFont="1" applyFill="1" applyBorder="1"/>
    <xf numFmtId="3" fontId="6" fillId="4" borderId="52" xfId="0" applyNumberFormat="1" applyFont="1" applyFill="1" applyBorder="1"/>
    <xf numFmtId="3" fontId="9" fillId="2" borderId="39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Border="1"/>
    <xf numFmtId="3" fontId="9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 vertical="center"/>
    </xf>
    <xf numFmtId="3" fontId="6" fillId="4" borderId="0" xfId="0" applyNumberFormat="1" applyFont="1" applyFill="1" applyBorder="1" applyAlignment="1">
      <alignment horizontal="center" vertical="center"/>
    </xf>
    <xf numFmtId="0" fontId="7" fillId="4" borderId="47" xfId="0" applyFont="1" applyFill="1" applyBorder="1" applyAlignment="1">
      <alignment horizontal="left" vertical="center" wrapText="1"/>
    </xf>
    <xf numFmtId="3" fontId="6" fillId="0" borderId="50" xfId="0" applyNumberFormat="1" applyFont="1" applyFill="1" applyBorder="1" applyAlignment="1">
      <alignment horizontal="center"/>
    </xf>
    <xf numFmtId="3" fontId="6" fillId="0" borderId="50" xfId="0" applyNumberFormat="1" applyFont="1" applyFill="1" applyBorder="1" applyAlignment="1">
      <alignment horizontal="center" vertical="center"/>
    </xf>
    <xf numFmtId="3" fontId="6" fillId="4" borderId="50" xfId="0" applyNumberFormat="1" applyFont="1" applyFill="1" applyBorder="1" applyAlignment="1">
      <alignment horizontal="center" vertical="center"/>
    </xf>
    <xf numFmtId="3" fontId="6" fillId="4" borderId="53" xfId="0" applyNumberFormat="1" applyFont="1" applyFill="1" applyBorder="1" applyAlignment="1">
      <alignment horizontal="center" vertical="center"/>
    </xf>
    <xf numFmtId="3" fontId="9" fillId="2" borderId="19" xfId="0" applyNumberFormat="1" applyFont="1" applyFill="1" applyBorder="1" applyAlignment="1">
      <alignment horizontal="center" vertical="center"/>
    </xf>
    <xf numFmtId="3" fontId="9" fillId="2" borderId="20" xfId="0" applyNumberFormat="1" applyFont="1" applyFill="1" applyBorder="1" applyAlignment="1">
      <alignment horizontal="center" vertical="center"/>
    </xf>
    <xf numFmtId="3" fontId="9" fillId="2" borderId="21" xfId="0" applyNumberFormat="1" applyFont="1" applyFill="1" applyBorder="1" applyAlignment="1">
      <alignment horizontal="right" vertical="center"/>
    </xf>
    <xf numFmtId="0" fontId="7" fillId="0" borderId="15" xfId="0" applyFont="1" applyFill="1" applyBorder="1"/>
    <xf numFmtId="0" fontId="7" fillId="0" borderId="1" xfId="0" applyFont="1" applyFill="1" applyBorder="1" applyAlignment="1">
      <alignment horizontal="left" vertical="center" wrapText="1"/>
    </xf>
    <xf numFmtId="3" fontId="6" fillId="0" borderId="2" xfId="0" applyNumberFormat="1" applyFont="1" applyFill="1" applyBorder="1" applyAlignment="1">
      <alignment horizontal="right" vertical="center"/>
    </xf>
    <xf numFmtId="3" fontId="6" fillId="0" borderId="15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3" fontId="6" fillId="0" borderId="16" xfId="0" applyNumberFormat="1" applyFont="1" applyFill="1" applyBorder="1" applyAlignment="1">
      <alignment horizontal="right" vertical="center"/>
    </xf>
    <xf numFmtId="3" fontId="6" fillId="0" borderId="26" xfId="0" applyNumberFormat="1" applyFont="1" applyFill="1" applyBorder="1" applyAlignment="1">
      <alignment horizontal="right" vertical="center"/>
    </xf>
    <xf numFmtId="3" fontId="6" fillId="0" borderId="32" xfId="0" applyNumberFormat="1" applyFont="1" applyFill="1" applyBorder="1" applyAlignment="1">
      <alignment horizontal="right" vertical="center"/>
    </xf>
    <xf numFmtId="3" fontId="9" fillId="4" borderId="46" xfId="0" applyNumberFormat="1" applyFont="1" applyFill="1" applyBorder="1" applyAlignment="1">
      <alignment vertical="center" wrapText="1"/>
    </xf>
    <xf numFmtId="3" fontId="9" fillId="2" borderId="54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6" fillId="4" borderId="0" xfId="0" applyFont="1" applyFill="1" applyAlignment="1">
      <alignment vertical="center"/>
    </xf>
    <xf numFmtId="3" fontId="6" fillId="0" borderId="1" xfId="0" applyNumberFormat="1" applyFont="1" applyFill="1" applyBorder="1" applyAlignment="1">
      <alignment horizontal="left" vertical="center"/>
    </xf>
    <xf numFmtId="3" fontId="6" fillId="4" borderId="0" xfId="0" applyNumberFormat="1" applyFont="1" applyFill="1" applyAlignment="1">
      <alignment vertical="center"/>
    </xf>
    <xf numFmtId="0" fontId="9" fillId="4" borderId="0" xfId="0" applyFont="1" applyFill="1" applyAlignment="1">
      <alignment vertical="center"/>
    </xf>
    <xf numFmtId="3" fontId="9" fillId="4" borderId="0" xfId="0" applyNumberFormat="1" applyFont="1" applyFill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166" fontId="9" fillId="6" borderId="29" xfId="0" applyNumberFormat="1" applyFont="1" applyFill="1" applyBorder="1" applyAlignment="1">
      <alignment horizontal="center" vertical="center"/>
    </xf>
    <xf numFmtId="166" fontId="9" fillId="6" borderId="30" xfId="0" applyNumberFormat="1" applyFont="1" applyFill="1" applyBorder="1" applyAlignment="1">
      <alignment horizontal="center" vertical="center"/>
    </xf>
    <xf numFmtId="166" fontId="9" fillId="6" borderId="31" xfId="0" applyNumberFormat="1" applyFont="1" applyFill="1" applyBorder="1" applyAlignment="1">
      <alignment horizontal="center" vertical="center"/>
    </xf>
    <xf numFmtId="0" fontId="9" fillId="17" borderId="3" xfId="0" applyFont="1" applyFill="1" applyBorder="1" applyAlignment="1">
      <alignment horizontal="center" vertical="center" wrapText="1"/>
    </xf>
    <xf numFmtId="0" fontId="9" fillId="17" borderId="4" xfId="0" applyFont="1" applyFill="1" applyBorder="1" applyAlignment="1">
      <alignment horizontal="center" vertical="center" wrapText="1"/>
    </xf>
    <xf numFmtId="0" fontId="9" fillId="15" borderId="15" xfId="0" applyFont="1" applyFill="1" applyBorder="1" applyAlignment="1">
      <alignment horizontal="center" vertical="center" wrapText="1"/>
    </xf>
    <xf numFmtId="0" fontId="9" fillId="11" borderId="14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66" fontId="9" fillId="6" borderId="46" xfId="0" applyNumberFormat="1" applyFont="1" applyFill="1" applyBorder="1" applyAlignment="1">
      <alignment horizontal="center" vertical="center"/>
    </xf>
    <xf numFmtId="166" fontId="9" fillId="6" borderId="34" xfId="0" applyNumberFormat="1" applyFont="1" applyFill="1" applyBorder="1" applyAlignment="1">
      <alignment horizontal="center" vertical="center"/>
    </xf>
    <xf numFmtId="166" fontId="9" fillId="6" borderId="56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3" fontId="9" fillId="4" borderId="43" xfId="0" applyNumberFormat="1" applyFont="1" applyFill="1" applyBorder="1" applyAlignment="1">
      <alignment horizontal="center" vertical="center" wrapText="1"/>
    </xf>
    <xf numFmtId="3" fontId="9" fillId="4" borderId="41" xfId="0" applyNumberFormat="1" applyFont="1" applyFill="1" applyBorder="1" applyAlignment="1">
      <alignment horizontal="center" vertical="center" wrapText="1"/>
    </xf>
    <xf numFmtId="3" fontId="9" fillId="4" borderId="42" xfId="0" applyNumberFormat="1" applyFont="1" applyFill="1" applyBorder="1" applyAlignment="1">
      <alignment horizontal="center" vertical="center" wrapText="1"/>
    </xf>
    <xf numFmtId="3" fontId="9" fillId="2" borderId="46" xfId="0" applyNumberFormat="1" applyFont="1" applyFill="1" applyBorder="1" applyAlignment="1">
      <alignment horizontal="center"/>
    </xf>
    <xf numFmtId="3" fontId="9" fillId="2" borderId="18" xfId="0" applyNumberFormat="1" applyFont="1" applyFill="1" applyBorder="1" applyAlignment="1">
      <alignment horizontal="center"/>
    </xf>
    <xf numFmtId="3" fontId="9" fillId="0" borderId="11" xfId="0" applyNumberFormat="1" applyFont="1" applyFill="1" applyBorder="1" applyAlignment="1">
      <alignment horizontal="center" vertical="center" wrapText="1"/>
    </xf>
    <xf numFmtId="3" fontId="9" fillId="0" borderId="19" xfId="0" applyNumberFormat="1" applyFont="1" applyFill="1" applyBorder="1" applyAlignment="1">
      <alignment horizontal="center" vertical="center" wrapText="1"/>
    </xf>
    <xf numFmtId="3" fontId="9" fillId="0" borderId="40" xfId="0" applyNumberFormat="1" applyFont="1" applyFill="1" applyBorder="1" applyAlignment="1">
      <alignment horizontal="center" vertical="center" wrapText="1"/>
    </xf>
    <xf numFmtId="3" fontId="9" fillId="0" borderId="41" xfId="0" applyNumberFormat="1" applyFont="1" applyFill="1" applyBorder="1" applyAlignment="1">
      <alignment horizontal="center" vertical="center" wrapText="1"/>
    </xf>
    <xf numFmtId="3" fontId="9" fillId="0" borderId="42" xfId="0" applyNumberFormat="1" applyFont="1" applyFill="1" applyBorder="1" applyAlignment="1">
      <alignment horizontal="center" vertical="center" wrapText="1"/>
    </xf>
    <xf numFmtId="3" fontId="9" fillId="4" borderId="40" xfId="0" applyNumberFormat="1" applyFont="1" applyFill="1" applyBorder="1" applyAlignment="1">
      <alignment horizontal="center" vertical="center" wrapText="1"/>
    </xf>
    <xf numFmtId="3" fontId="9" fillId="0" borderId="43" xfId="0" applyNumberFormat="1" applyFont="1" applyFill="1" applyBorder="1" applyAlignment="1">
      <alignment horizontal="center" vertical="center" wrapText="1"/>
    </xf>
    <xf numFmtId="0" fontId="8" fillId="14" borderId="8" xfId="0" applyFont="1" applyFill="1" applyBorder="1" applyAlignment="1">
      <alignment horizontal="center" vertical="center"/>
    </xf>
    <xf numFmtId="0" fontId="8" fillId="14" borderId="11" xfId="0" applyFont="1" applyFill="1" applyBorder="1" applyAlignment="1">
      <alignment horizontal="center" vertical="center"/>
    </xf>
  </cellXfs>
  <cellStyles count="20">
    <cellStyle name="Millares" xfId="1" builtinId="3"/>
    <cellStyle name="Millares 2" xfId="4"/>
    <cellStyle name="Millares 2 3" xfId="5"/>
    <cellStyle name="Millares 3" xfId="6"/>
    <cellStyle name="Millares 4" xfId="7"/>
    <cellStyle name="Millares 5" xfId="8"/>
    <cellStyle name="Moneda 3" xfId="19"/>
    <cellStyle name="Normal" xfId="0" builtinId="0"/>
    <cellStyle name="Normal 10" xfId="9"/>
    <cellStyle name="Normal 11" xfId="10"/>
    <cellStyle name="Normal 14" xfId="11"/>
    <cellStyle name="Normal 2" xfId="2"/>
    <cellStyle name="Normal 2 10" xfId="12"/>
    <cellStyle name="Normal 2 2 4 2" xfId="13"/>
    <cellStyle name="Normal 3" xfId="14"/>
    <cellStyle name="Normal 4" xfId="15"/>
    <cellStyle name="Normal 5" xfId="16"/>
    <cellStyle name="Normal 6" xfId="17"/>
    <cellStyle name="Normal 7" xfId="18"/>
    <cellStyle name="Porcentual 2" xfId="3"/>
  </cellStyles>
  <dxfs count="0"/>
  <tableStyles count="0" defaultTableStyle="TableStyleMedium9" defaultPivotStyle="PivotStyleLight16"/>
  <colors>
    <mruColors>
      <color rgb="FFFFFFCC"/>
      <color rgb="FFFF66CC"/>
      <color rgb="FFFFFF66"/>
      <color rgb="FFFF99FF"/>
      <color rgb="FF66FF66"/>
      <color rgb="FFCC9900"/>
      <color rgb="FFFF6699"/>
      <color rgb="FFCCFF66"/>
      <color rgb="FFFF0066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tabSelected="1" zoomScale="110" zoomScaleNormal="110" zoomScalePageLayoutView="110" workbookViewId="0">
      <pane xSplit="3" ySplit="5" topLeftCell="D6" activePane="bottomRight" state="frozen"/>
      <selection activeCell="F4" sqref="F4"/>
      <selection pane="topRight" activeCell="F4" sqref="F4"/>
      <selection pane="bottomLeft" activeCell="F4" sqref="F4"/>
      <selection pane="bottomRight" activeCell="D1" sqref="D1:L1"/>
    </sheetView>
  </sheetViews>
  <sheetFormatPr baseColWidth="10" defaultColWidth="11.42578125" defaultRowHeight="11.25"/>
  <cols>
    <col min="1" max="1" width="4.85546875" style="44" customWidth="1"/>
    <col min="2" max="2" width="15.85546875" style="44" customWidth="1"/>
    <col min="3" max="3" width="13" style="44" customWidth="1"/>
    <col min="4" max="12" width="8.85546875" style="116" customWidth="1"/>
    <col min="13" max="13" width="11.42578125" style="116" customWidth="1"/>
    <col min="14" max="16384" width="11.42578125" style="116"/>
  </cols>
  <sheetData>
    <row r="1" spans="1:24" ht="15.75" customHeight="1" thickBot="1">
      <c r="A1" s="145" t="s">
        <v>0</v>
      </c>
      <c r="B1" s="146" t="s">
        <v>1</v>
      </c>
      <c r="C1" s="146" t="s">
        <v>79</v>
      </c>
      <c r="D1" s="127" t="s">
        <v>72</v>
      </c>
      <c r="E1" s="128"/>
      <c r="F1" s="128"/>
      <c r="G1" s="128"/>
      <c r="H1" s="128"/>
      <c r="I1" s="128"/>
      <c r="J1" s="128"/>
      <c r="K1" s="128"/>
      <c r="L1" s="128"/>
      <c r="M1" s="115"/>
    </row>
    <row r="2" spans="1:24" ht="15" customHeight="1" thickBot="1">
      <c r="A2" s="145"/>
      <c r="B2" s="146"/>
      <c r="C2" s="146"/>
      <c r="D2" s="129" t="s">
        <v>29</v>
      </c>
      <c r="E2" s="130"/>
      <c r="F2" s="131"/>
      <c r="G2" s="129" t="s">
        <v>42</v>
      </c>
      <c r="H2" s="130"/>
      <c r="I2" s="131"/>
      <c r="J2" s="129" t="s">
        <v>43</v>
      </c>
      <c r="K2" s="130"/>
      <c r="L2" s="131"/>
      <c r="M2" s="142" t="s">
        <v>94</v>
      </c>
      <c r="N2" s="143"/>
      <c r="O2" s="143"/>
      <c r="P2" s="144"/>
    </row>
    <row r="3" spans="1:24" ht="16.5" customHeight="1">
      <c r="A3" s="145"/>
      <c r="B3" s="146"/>
      <c r="C3" s="146"/>
      <c r="D3" s="134" t="s">
        <v>23</v>
      </c>
      <c r="E3" s="132" t="s">
        <v>86</v>
      </c>
      <c r="F3" s="135" t="s">
        <v>65</v>
      </c>
      <c r="G3" s="134" t="s">
        <v>23</v>
      </c>
      <c r="H3" s="132" t="s">
        <v>87</v>
      </c>
      <c r="I3" s="135" t="s">
        <v>28</v>
      </c>
      <c r="J3" s="134" t="s">
        <v>23</v>
      </c>
      <c r="K3" s="132" t="s">
        <v>25</v>
      </c>
      <c r="L3" s="135" t="s">
        <v>88</v>
      </c>
      <c r="M3" s="140" t="s">
        <v>84</v>
      </c>
      <c r="N3" s="140" t="s">
        <v>31</v>
      </c>
      <c r="O3" s="140" t="s">
        <v>32</v>
      </c>
      <c r="P3" s="147" t="s">
        <v>67</v>
      </c>
    </row>
    <row r="4" spans="1:24" ht="78.75" customHeight="1">
      <c r="A4" s="145"/>
      <c r="B4" s="146"/>
      <c r="C4" s="146"/>
      <c r="D4" s="134"/>
      <c r="E4" s="133"/>
      <c r="F4" s="136"/>
      <c r="G4" s="134"/>
      <c r="H4" s="133"/>
      <c r="I4" s="136"/>
      <c r="J4" s="134"/>
      <c r="K4" s="133"/>
      <c r="L4" s="136"/>
      <c r="M4" s="141"/>
      <c r="N4" s="141"/>
      <c r="O4" s="141"/>
      <c r="P4" s="148"/>
    </row>
    <row r="5" spans="1:24" ht="12.75" customHeight="1">
      <c r="A5" s="145"/>
      <c r="B5" s="146"/>
      <c r="C5" s="146"/>
      <c r="D5" s="76">
        <v>8</v>
      </c>
      <c r="E5" s="74">
        <v>8</v>
      </c>
      <c r="F5" s="75">
        <v>4</v>
      </c>
      <c r="G5" s="76">
        <v>8</v>
      </c>
      <c r="H5" s="74">
        <v>8</v>
      </c>
      <c r="I5" s="75">
        <v>4</v>
      </c>
      <c r="J5" s="76">
        <v>8</v>
      </c>
      <c r="K5" s="74">
        <v>8</v>
      </c>
      <c r="L5" s="126">
        <v>4</v>
      </c>
      <c r="M5" s="74">
        <v>8</v>
      </c>
      <c r="N5" s="73">
        <v>8</v>
      </c>
      <c r="O5" s="73">
        <v>4</v>
      </c>
      <c r="P5" s="77">
        <v>60</v>
      </c>
    </row>
    <row r="6" spans="1:24">
      <c r="A6" s="137">
        <v>1</v>
      </c>
      <c r="B6" s="106" t="s">
        <v>33</v>
      </c>
      <c r="C6" s="107">
        <v>31937</v>
      </c>
      <c r="D6" s="108">
        <f t="shared" ref="D6:D36" si="0">C6*$D$5</f>
        <v>255496</v>
      </c>
      <c r="E6" s="109">
        <f t="shared" ref="E6:E37" si="1">C6*$E$5</f>
        <v>255496</v>
      </c>
      <c r="F6" s="110">
        <f t="shared" ref="F6:F37" si="2">C6*$F$5</f>
        <v>127748</v>
      </c>
      <c r="G6" s="108">
        <f t="shared" ref="G6:G37" si="3">C6*$G$5</f>
        <v>255496</v>
      </c>
      <c r="H6" s="111">
        <f t="shared" ref="H6:H37" si="4">C6*$H$5</f>
        <v>255496</v>
      </c>
      <c r="I6" s="112">
        <f t="shared" ref="I6:I37" si="5">C6*$I$5</f>
        <v>127748</v>
      </c>
      <c r="J6" s="108">
        <f t="shared" ref="J6:J37" si="6">C6*$J$5</f>
        <v>255496</v>
      </c>
      <c r="K6" s="109">
        <f t="shared" ref="K6:K37" si="7">C6*$K$5</f>
        <v>255496</v>
      </c>
      <c r="L6" s="110">
        <f t="shared" ref="L6:L37" si="8">C6*$L$5</f>
        <v>127748</v>
      </c>
      <c r="M6" s="109">
        <f>+D6+G6+J6</f>
        <v>766488</v>
      </c>
      <c r="N6" s="109">
        <f>+E6+H6+K6</f>
        <v>766488</v>
      </c>
      <c r="O6" s="109">
        <f>+F6+I6+L6</f>
        <v>383244</v>
      </c>
      <c r="P6" s="112">
        <f>+M6+N6+O6</f>
        <v>1916220</v>
      </c>
    </row>
    <row r="7" spans="1:24">
      <c r="A7" s="138"/>
      <c r="B7" s="117" t="s">
        <v>76</v>
      </c>
      <c r="C7" s="107">
        <v>30880</v>
      </c>
      <c r="D7" s="108">
        <f t="shared" si="0"/>
        <v>247040</v>
      </c>
      <c r="E7" s="109">
        <f t="shared" si="1"/>
        <v>247040</v>
      </c>
      <c r="F7" s="110">
        <f t="shared" si="2"/>
        <v>123520</v>
      </c>
      <c r="G7" s="108">
        <f t="shared" si="3"/>
        <v>247040</v>
      </c>
      <c r="H7" s="111">
        <f t="shared" si="4"/>
        <v>247040</v>
      </c>
      <c r="I7" s="112">
        <f t="shared" si="5"/>
        <v>123520</v>
      </c>
      <c r="J7" s="108">
        <f t="shared" si="6"/>
        <v>247040</v>
      </c>
      <c r="K7" s="109">
        <f t="shared" si="7"/>
        <v>247040</v>
      </c>
      <c r="L7" s="110">
        <f t="shared" si="8"/>
        <v>123520</v>
      </c>
      <c r="M7" s="109">
        <f t="shared" ref="M7:M37" si="9">+D7+G7+J7</f>
        <v>741120</v>
      </c>
      <c r="N7" s="109">
        <f t="shared" ref="N7:N37" si="10">+E7+H7+K7</f>
        <v>741120</v>
      </c>
      <c r="O7" s="109">
        <f t="shared" ref="O7:O37" si="11">+F7+I7+L7</f>
        <v>370560</v>
      </c>
      <c r="P7" s="112">
        <f t="shared" ref="P7:P37" si="12">+M7+N7+O7</f>
        <v>1852800</v>
      </c>
    </row>
    <row r="8" spans="1:24">
      <c r="A8" s="139"/>
      <c r="B8" s="117" t="s">
        <v>3</v>
      </c>
      <c r="C8" s="107">
        <v>25790</v>
      </c>
      <c r="D8" s="108">
        <f t="shared" si="0"/>
        <v>206320</v>
      </c>
      <c r="E8" s="109">
        <f t="shared" si="1"/>
        <v>206320</v>
      </c>
      <c r="F8" s="110">
        <f t="shared" si="2"/>
        <v>103160</v>
      </c>
      <c r="G8" s="108">
        <f t="shared" si="3"/>
        <v>206320</v>
      </c>
      <c r="H8" s="111">
        <f t="shared" si="4"/>
        <v>206320</v>
      </c>
      <c r="I8" s="112">
        <f t="shared" si="5"/>
        <v>103160</v>
      </c>
      <c r="J8" s="108">
        <f t="shared" si="6"/>
        <v>206320</v>
      </c>
      <c r="K8" s="109">
        <f t="shared" si="7"/>
        <v>206320</v>
      </c>
      <c r="L8" s="110">
        <f t="shared" si="8"/>
        <v>103160</v>
      </c>
      <c r="M8" s="109">
        <f t="shared" si="9"/>
        <v>618960</v>
      </c>
      <c r="N8" s="109">
        <f t="shared" si="10"/>
        <v>618960</v>
      </c>
      <c r="O8" s="109">
        <f t="shared" si="11"/>
        <v>309480</v>
      </c>
      <c r="P8" s="112">
        <f t="shared" si="12"/>
        <v>1547400</v>
      </c>
      <c r="Q8" s="118"/>
      <c r="R8" s="118"/>
      <c r="S8" s="118"/>
      <c r="T8" s="118"/>
    </row>
    <row r="9" spans="1:24">
      <c r="A9" s="137">
        <v>2</v>
      </c>
      <c r="B9" s="106" t="s">
        <v>34</v>
      </c>
      <c r="C9" s="107">
        <v>22641</v>
      </c>
      <c r="D9" s="108">
        <f t="shared" si="0"/>
        <v>181128</v>
      </c>
      <c r="E9" s="109">
        <f t="shared" si="1"/>
        <v>181128</v>
      </c>
      <c r="F9" s="110">
        <f t="shared" si="2"/>
        <v>90564</v>
      </c>
      <c r="G9" s="108">
        <f t="shared" si="3"/>
        <v>181128</v>
      </c>
      <c r="H9" s="111">
        <f t="shared" si="4"/>
        <v>181128</v>
      </c>
      <c r="I9" s="112">
        <f t="shared" si="5"/>
        <v>90564</v>
      </c>
      <c r="J9" s="108">
        <f t="shared" si="6"/>
        <v>181128</v>
      </c>
      <c r="K9" s="109">
        <f t="shared" si="7"/>
        <v>181128</v>
      </c>
      <c r="L9" s="110">
        <f t="shared" si="8"/>
        <v>90564</v>
      </c>
      <c r="M9" s="109">
        <f t="shared" si="9"/>
        <v>543384</v>
      </c>
      <c r="N9" s="109">
        <f t="shared" si="10"/>
        <v>543384</v>
      </c>
      <c r="O9" s="109">
        <f t="shared" si="11"/>
        <v>271692</v>
      </c>
      <c r="P9" s="112">
        <f t="shared" si="12"/>
        <v>1358460</v>
      </c>
    </row>
    <row r="10" spans="1:24" s="119" customFormat="1">
      <c r="A10" s="138"/>
      <c r="B10" s="117" t="s">
        <v>89</v>
      </c>
      <c r="C10" s="107">
        <v>39380</v>
      </c>
      <c r="D10" s="108">
        <f t="shared" si="0"/>
        <v>315040</v>
      </c>
      <c r="E10" s="109">
        <f t="shared" si="1"/>
        <v>315040</v>
      </c>
      <c r="F10" s="110">
        <f t="shared" si="2"/>
        <v>157520</v>
      </c>
      <c r="G10" s="108">
        <f t="shared" si="3"/>
        <v>315040</v>
      </c>
      <c r="H10" s="111">
        <f t="shared" si="4"/>
        <v>315040</v>
      </c>
      <c r="I10" s="112">
        <f t="shared" si="5"/>
        <v>157520</v>
      </c>
      <c r="J10" s="108">
        <f t="shared" si="6"/>
        <v>315040</v>
      </c>
      <c r="K10" s="109">
        <f t="shared" si="7"/>
        <v>315040</v>
      </c>
      <c r="L10" s="110">
        <f t="shared" si="8"/>
        <v>157520</v>
      </c>
      <c r="M10" s="109">
        <f t="shared" si="9"/>
        <v>945120</v>
      </c>
      <c r="N10" s="109">
        <f t="shared" si="10"/>
        <v>945120</v>
      </c>
      <c r="O10" s="109">
        <f t="shared" si="11"/>
        <v>472560</v>
      </c>
      <c r="P10" s="112">
        <f t="shared" si="12"/>
        <v>2362800</v>
      </c>
    </row>
    <row r="11" spans="1:24">
      <c r="A11" s="139"/>
      <c r="B11" s="117" t="s">
        <v>90</v>
      </c>
      <c r="C11" s="107">
        <v>1092</v>
      </c>
      <c r="D11" s="108">
        <f t="shared" si="0"/>
        <v>8736</v>
      </c>
      <c r="E11" s="109">
        <f t="shared" si="1"/>
        <v>8736</v>
      </c>
      <c r="F11" s="110">
        <f t="shared" si="2"/>
        <v>4368</v>
      </c>
      <c r="G11" s="108">
        <f t="shared" si="3"/>
        <v>8736</v>
      </c>
      <c r="H11" s="111">
        <f t="shared" si="4"/>
        <v>8736</v>
      </c>
      <c r="I11" s="112">
        <f t="shared" si="5"/>
        <v>4368</v>
      </c>
      <c r="J11" s="108">
        <f t="shared" si="6"/>
        <v>8736</v>
      </c>
      <c r="K11" s="109">
        <f t="shared" si="7"/>
        <v>8736</v>
      </c>
      <c r="L11" s="110">
        <f t="shared" si="8"/>
        <v>4368</v>
      </c>
      <c r="M11" s="109">
        <f t="shared" si="9"/>
        <v>26208</v>
      </c>
      <c r="N11" s="109">
        <f t="shared" si="10"/>
        <v>26208</v>
      </c>
      <c r="O11" s="109">
        <f t="shared" si="11"/>
        <v>13104</v>
      </c>
      <c r="P11" s="112">
        <f t="shared" si="12"/>
        <v>65520</v>
      </c>
      <c r="Q11" s="118"/>
      <c r="R11" s="118"/>
      <c r="S11" s="118"/>
      <c r="T11" s="118"/>
      <c r="U11" s="120"/>
      <c r="V11" s="120"/>
      <c r="W11" s="120"/>
      <c r="X11" s="120"/>
    </row>
    <row r="12" spans="1:24">
      <c r="A12" s="137">
        <v>3</v>
      </c>
      <c r="B12" s="106" t="s">
        <v>35</v>
      </c>
      <c r="C12" s="107">
        <v>41422</v>
      </c>
      <c r="D12" s="108">
        <f t="shared" si="0"/>
        <v>331376</v>
      </c>
      <c r="E12" s="109">
        <f t="shared" si="1"/>
        <v>331376</v>
      </c>
      <c r="F12" s="110">
        <f t="shared" si="2"/>
        <v>165688</v>
      </c>
      <c r="G12" s="108">
        <f t="shared" si="3"/>
        <v>331376</v>
      </c>
      <c r="H12" s="111">
        <f t="shared" si="4"/>
        <v>331376</v>
      </c>
      <c r="I12" s="112">
        <f t="shared" si="5"/>
        <v>165688</v>
      </c>
      <c r="J12" s="108">
        <f t="shared" si="6"/>
        <v>331376</v>
      </c>
      <c r="K12" s="109">
        <f t="shared" si="7"/>
        <v>331376</v>
      </c>
      <c r="L12" s="110">
        <f t="shared" si="8"/>
        <v>165688</v>
      </c>
      <c r="M12" s="109">
        <f t="shared" si="9"/>
        <v>994128</v>
      </c>
      <c r="N12" s="109">
        <f t="shared" si="10"/>
        <v>994128</v>
      </c>
      <c r="O12" s="109">
        <f t="shared" si="11"/>
        <v>497064</v>
      </c>
      <c r="P12" s="112">
        <f t="shared" si="12"/>
        <v>2485320</v>
      </c>
    </row>
    <row r="13" spans="1:24">
      <c r="A13" s="139"/>
      <c r="B13" s="117" t="s">
        <v>6</v>
      </c>
      <c r="C13" s="107">
        <v>24837</v>
      </c>
      <c r="D13" s="108">
        <f t="shared" si="0"/>
        <v>198696</v>
      </c>
      <c r="E13" s="109">
        <f t="shared" si="1"/>
        <v>198696</v>
      </c>
      <c r="F13" s="110">
        <f t="shared" si="2"/>
        <v>99348</v>
      </c>
      <c r="G13" s="108">
        <f t="shared" si="3"/>
        <v>198696</v>
      </c>
      <c r="H13" s="111">
        <f t="shared" si="4"/>
        <v>198696</v>
      </c>
      <c r="I13" s="112">
        <f t="shared" si="5"/>
        <v>99348</v>
      </c>
      <c r="J13" s="108">
        <f t="shared" si="6"/>
        <v>198696</v>
      </c>
      <c r="K13" s="109">
        <f t="shared" si="7"/>
        <v>198696</v>
      </c>
      <c r="L13" s="110">
        <f t="shared" si="8"/>
        <v>99348</v>
      </c>
      <c r="M13" s="109">
        <f t="shared" si="9"/>
        <v>596088</v>
      </c>
      <c r="N13" s="109">
        <f t="shared" si="10"/>
        <v>596088</v>
      </c>
      <c r="O13" s="109">
        <f t="shared" si="11"/>
        <v>298044</v>
      </c>
      <c r="P13" s="112">
        <f t="shared" si="12"/>
        <v>1490220</v>
      </c>
      <c r="Q13" s="118"/>
      <c r="R13" s="118"/>
      <c r="S13" s="118"/>
      <c r="T13" s="118"/>
    </row>
    <row r="14" spans="1:24">
      <c r="A14" s="137">
        <v>4</v>
      </c>
      <c r="B14" s="117" t="s">
        <v>7</v>
      </c>
      <c r="C14" s="107">
        <v>3782</v>
      </c>
      <c r="D14" s="108">
        <f t="shared" si="0"/>
        <v>30256</v>
      </c>
      <c r="E14" s="109">
        <f t="shared" si="1"/>
        <v>30256</v>
      </c>
      <c r="F14" s="110">
        <f t="shared" si="2"/>
        <v>15128</v>
      </c>
      <c r="G14" s="108">
        <f t="shared" si="3"/>
        <v>30256</v>
      </c>
      <c r="H14" s="111">
        <f t="shared" si="4"/>
        <v>30256</v>
      </c>
      <c r="I14" s="112">
        <f t="shared" si="5"/>
        <v>15128</v>
      </c>
      <c r="J14" s="108">
        <f t="shared" si="6"/>
        <v>30256</v>
      </c>
      <c r="K14" s="109">
        <f t="shared" si="7"/>
        <v>30256</v>
      </c>
      <c r="L14" s="110">
        <f t="shared" si="8"/>
        <v>15128</v>
      </c>
      <c r="M14" s="109">
        <f t="shared" si="9"/>
        <v>90768</v>
      </c>
      <c r="N14" s="109">
        <f t="shared" si="10"/>
        <v>90768</v>
      </c>
      <c r="O14" s="109">
        <f t="shared" si="11"/>
        <v>45384</v>
      </c>
      <c r="P14" s="112">
        <f t="shared" si="12"/>
        <v>226920</v>
      </c>
    </row>
    <row r="15" spans="1:24">
      <c r="A15" s="138"/>
      <c r="B15" s="106" t="s">
        <v>36</v>
      </c>
      <c r="C15" s="107">
        <v>12843</v>
      </c>
      <c r="D15" s="108">
        <f t="shared" si="0"/>
        <v>102744</v>
      </c>
      <c r="E15" s="109">
        <f t="shared" si="1"/>
        <v>102744</v>
      </c>
      <c r="F15" s="110">
        <f t="shared" si="2"/>
        <v>51372</v>
      </c>
      <c r="G15" s="108">
        <f t="shared" si="3"/>
        <v>102744</v>
      </c>
      <c r="H15" s="111">
        <f t="shared" si="4"/>
        <v>102744</v>
      </c>
      <c r="I15" s="112">
        <f t="shared" si="5"/>
        <v>51372</v>
      </c>
      <c r="J15" s="108">
        <f t="shared" si="6"/>
        <v>102744</v>
      </c>
      <c r="K15" s="109">
        <f t="shared" si="7"/>
        <v>102744</v>
      </c>
      <c r="L15" s="110">
        <f t="shared" si="8"/>
        <v>51372</v>
      </c>
      <c r="M15" s="109">
        <f t="shared" si="9"/>
        <v>308232</v>
      </c>
      <c r="N15" s="109">
        <f t="shared" si="10"/>
        <v>308232</v>
      </c>
      <c r="O15" s="109">
        <f t="shared" si="11"/>
        <v>154116</v>
      </c>
      <c r="P15" s="112">
        <f t="shared" si="12"/>
        <v>770580</v>
      </c>
    </row>
    <row r="16" spans="1:24">
      <c r="A16" s="138"/>
      <c r="B16" s="117" t="s">
        <v>91</v>
      </c>
      <c r="C16" s="107">
        <v>12950</v>
      </c>
      <c r="D16" s="108">
        <f t="shared" si="0"/>
        <v>103600</v>
      </c>
      <c r="E16" s="109">
        <f t="shared" si="1"/>
        <v>103600</v>
      </c>
      <c r="F16" s="110">
        <f t="shared" si="2"/>
        <v>51800</v>
      </c>
      <c r="G16" s="108">
        <f t="shared" si="3"/>
        <v>103600</v>
      </c>
      <c r="H16" s="111">
        <f t="shared" si="4"/>
        <v>103600</v>
      </c>
      <c r="I16" s="112">
        <f t="shared" si="5"/>
        <v>51800</v>
      </c>
      <c r="J16" s="108">
        <f t="shared" si="6"/>
        <v>103600</v>
      </c>
      <c r="K16" s="109">
        <f t="shared" si="7"/>
        <v>103600</v>
      </c>
      <c r="L16" s="110">
        <f t="shared" si="8"/>
        <v>51800</v>
      </c>
      <c r="M16" s="109">
        <f t="shared" si="9"/>
        <v>310800</v>
      </c>
      <c r="N16" s="109">
        <f t="shared" si="10"/>
        <v>310800</v>
      </c>
      <c r="O16" s="109">
        <f t="shared" si="11"/>
        <v>155400</v>
      </c>
      <c r="P16" s="112">
        <f t="shared" si="12"/>
        <v>777000</v>
      </c>
    </row>
    <row r="17" spans="1:24">
      <c r="A17" s="138"/>
      <c r="B17" s="117" t="s">
        <v>9</v>
      </c>
      <c r="C17" s="107">
        <v>28031</v>
      </c>
      <c r="D17" s="108">
        <f t="shared" si="0"/>
        <v>224248</v>
      </c>
      <c r="E17" s="109">
        <f t="shared" si="1"/>
        <v>224248</v>
      </c>
      <c r="F17" s="110">
        <f t="shared" si="2"/>
        <v>112124</v>
      </c>
      <c r="G17" s="108">
        <f t="shared" si="3"/>
        <v>224248</v>
      </c>
      <c r="H17" s="111">
        <f t="shared" si="4"/>
        <v>224248</v>
      </c>
      <c r="I17" s="112">
        <f t="shared" si="5"/>
        <v>112124</v>
      </c>
      <c r="J17" s="108">
        <f t="shared" si="6"/>
        <v>224248</v>
      </c>
      <c r="K17" s="109">
        <f t="shared" si="7"/>
        <v>224248</v>
      </c>
      <c r="L17" s="110">
        <f t="shared" si="8"/>
        <v>112124</v>
      </c>
      <c r="M17" s="109">
        <f t="shared" si="9"/>
        <v>672744</v>
      </c>
      <c r="N17" s="109">
        <f t="shared" si="10"/>
        <v>672744</v>
      </c>
      <c r="O17" s="109">
        <f t="shared" si="11"/>
        <v>336372</v>
      </c>
      <c r="P17" s="112">
        <f t="shared" si="12"/>
        <v>1681860</v>
      </c>
    </row>
    <row r="18" spans="1:24">
      <c r="A18" s="138"/>
      <c r="B18" s="106" t="s">
        <v>37</v>
      </c>
      <c r="C18" s="107">
        <v>3775</v>
      </c>
      <c r="D18" s="108">
        <f t="shared" si="0"/>
        <v>30200</v>
      </c>
      <c r="E18" s="109">
        <f t="shared" si="1"/>
        <v>30200</v>
      </c>
      <c r="F18" s="110">
        <f t="shared" si="2"/>
        <v>15100</v>
      </c>
      <c r="G18" s="108">
        <f t="shared" si="3"/>
        <v>30200</v>
      </c>
      <c r="H18" s="111">
        <f t="shared" si="4"/>
        <v>30200</v>
      </c>
      <c r="I18" s="112">
        <f t="shared" si="5"/>
        <v>15100</v>
      </c>
      <c r="J18" s="108">
        <f t="shared" si="6"/>
        <v>30200</v>
      </c>
      <c r="K18" s="109">
        <f t="shared" si="7"/>
        <v>30200</v>
      </c>
      <c r="L18" s="110">
        <f t="shared" si="8"/>
        <v>15100</v>
      </c>
      <c r="M18" s="109">
        <f t="shared" si="9"/>
        <v>90600</v>
      </c>
      <c r="N18" s="109">
        <f t="shared" si="10"/>
        <v>90600</v>
      </c>
      <c r="O18" s="109">
        <f t="shared" si="11"/>
        <v>45300</v>
      </c>
      <c r="P18" s="112">
        <f t="shared" si="12"/>
        <v>226500</v>
      </c>
    </row>
    <row r="19" spans="1:24">
      <c r="A19" s="138"/>
      <c r="B19" s="117" t="s">
        <v>10</v>
      </c>
      <c r="C19" s="107">
        <v>12393</v>
      </c>
      <c r="D19" s="108">
        <f t="shared" si="0"/>
        <v>99144</v>
      </c>
      <c r="E19" s="109">
        <f t="shared" si="1"/>
        <v>99144</v>
      </c>
      <c r="F19" s="110">
        <f t="shared" si="2"/>
        <v>49572</v>
      </c>
      <c r="G19" s="108">
        <f t="shared" si="3"/>
        <v>99144</v>
      </c>
      <c r="H19" s="111">
        <f t="shared" si="4"/>
        <v>99144</v>
      </c>
      <c r="I19" s="112">
        <f t="shared" si="5"/>
        <v>49572</v>
      </c>
      <c r="J19" s="108">
        <f t="shared" si="6"/>
        <v>99144</v>
      </c>
      <c r="K19" s="109">
        <f t="shared" si="7"/>
        <v>99144</v>
      </c>
      <c r="L19" s="110">
        <f t="shared" si="8"/>
        <v>49572</v>
      </c>
      <c r="M19" s="109">
        <f t="shared" si="9"/>
        <v>297432</v>
      </c>
      <c r="N19" s="109">
        <f t="shared" si="10"/>
        <v>297432</v>
      </c>
      <c r="O19" s="109">
        <f t="shared" si="11"/>
        <v>148716</v>
      </c>
      <c r="P19" s="112">
        <f t="shared" si="12"/>
        <v>743580</v>
      </c>
    </row>
    <row r="20" spans="1:24" s="119" customFormat="1">
      <c r="A20" s="139"/>
      <c r="B20" s="117" t="s">
        <v>11</v>
      </c>
      <c r="C20" s="107">
        <v>30299</v>
      </c>
      <c r="D20" s="108">
        <f t="shared" si="0"/>
        <v>242392</v>
      </c>
      <c r="E20" s="109">
        <f t="shared" si="1"/>
        <v>242392</v>
      </c>
      <c r="F20" s="110">
        <f t="shared" si="2"/>
        <v>121196</v>
      </c>
      <c r="G20" s="108">
        <f t="shared" si="3"/>
        <v>242392</v>
      </c>
      <c r="H20" s="111">
        <f t="shared" si="4"/>
        <v>242392</v>
      </c>
      <c r="I20" s="112">
        <f t="shared" si="5"/>
        <v>121196</v>
      </c>
      <c r="J20" s="108">
        <f t="shared" si="6"/>
        <v>242392</v>
      </c>
      <c r="K20" s="109">
        <f t="shared" si="7"/>
        <v>242392</v>
      </c>
      <c r="L20" s="110">
        <f t="shared" si="8"/>
        <v>121196</v>
      </c>
      <c r="M20" s="109">
        <f t="shared" si="9"/>
        <v>727176</v>
      </c>
      <c r="N20" s="109">
        <f t="shared" si="10"/>
        <v>727176</v>
      </c>
      <c r="O20" s="109">
        <f t="shared" si="11"/>
        <v>363588</v>
      </c>
      <c r="P20" s="112">
        <f t="shared" si="12"/>
        <v>1817940</v>
      </c>
      <c r="Q20" s="120"/>
      <c r="R20" s="120"/>
      <c r="S20" s="120"/>
      <c r="T20" s="120"/>
    </row>
    <row r="21" spans="1:24">
      <c r="A21" s="137">
        <v>5</v>
      </c>
      <c r="B21" s="117" t="s">
        <v>12</v>
      </c>
      <c r="C21" s="107">
        <v>18714</v>
      </c>
      <c r="D21" s="108">
        <f t="shared" si="0"/>
        <v>149712</v>
      </c>
      <c r="E21" s="109">
        <f t="shared" si="1"/>
        <v>149712</v>
      </c>
      <c r="F21" s="110">
        <f t="shared" si="2"/>
        <v>74856</v>
      </c>
      <c r="G21" s="108">
        <f t="shared" si="3"/>
        <v>149712</v>
      </c>
      <c r="H21" s="111">
        <f t="shared" si="4"/>
        <v>149712</v>
      </c>
      <c r="I21" s="112">
        <f t="shared" si="5"/>
        <v>74856</v>
      </c>
      <c r="J21" s="108">
        <f t="shared" si="6"/>
        <v>149712</v>
      </c>
      <c r="K21" s="109">
        <f t="shared" si="7"/>
        <v>149712</v>
      </c>
      <c r="L21" s="110">
        <f t="shared" si="8"/>
        <v>74856</v>
      </c>
      <c r="M21" s="109">
        <f t="shared" si="9"/>
        <v>449136</v>
      </c>
      <c r="N21" s="109">
        <f t="shared" si="10"/>
        <v>449136</v>
      </c>
      <c r="O21" s="109">
        <f t="shared" si="11"/>
        <v>224568</v>
      </c>
      <c r="P21" s="112">
        <f t="shared" si="12"/>
        <v>1122840</v>
      </c>
    </row>
    <row r="22" spans="1:24">
      <c r="A22" s="138"/>
      <c r="B22" s="117" t="s">
        <v>13</v>
      </c>
      <c r="C22" s="107">
        <v>24291</v>
      </c>
      <c r="D22" s="108">
        <f t="shared" si="0"/>
        <v>194328</v>
      </c>
      <c r="E22" s="109">
        <f t="shared" si="1"/>
        <v>194328</v>
      </c>
      <c r="F22" s="110">
        <f t="shared" si="2"/>
        <v>97164</v>
      </c>
      <c r="G22" s="108">
        <f t="shared" si="3"/>
        <v>194328</v>
      </c>
      <c r="H22" s="111">
        <f t="shared" si="4"/>
        <v>194328</v>
      </c>
      <c r="I22" s="112">
        <f t="shared" si="5"/>
        <v>97164</v>
      </c>
      <c r="J22" s="108">
        <f t="shared" si="6"/>
        <v>194328</v>
      </c>
      <c r="K22" s="109">
        <f t="shared" si="7"/>
        <v>194328</v>
      </c>
      <c r="L22" s="110">
        <f t="shared" si="8"/>
        <v>97164</v>
      </c>
      <c r="M22" s="109">
        <f t="shared" si="9"/>
        <v>582984</v>
      </c>
      <c r="N22" s="109">
        <f t="shared" si="10"/>
        <v>582984</v>
      </c>
      <c r="O22" s="109">
        <f t="shared" si="11"/>
        <v>291492</v>
      </c>
      <c r="P22" s="112">
        <f t="shared" si="12"/>
        <v>1457460</v>
      </c>
    </row>
    <row r="23" spans="1:24">
      <c r="A23" s="138"/>
      <c r="B23" s="117" t="s">
        <v>14</v>
      </c>
      <c r="C23" s="107">
        <v>7281</v>
      </c>
      <c r="D23" s="108">
        <f t="shared" si="0"/>
        <v>58248</v>
      </c>
      <c r="E23" s="109">
        <f t="shared" si="1"/>
        <v>58248</v>
      </c>
      <c r="F23" s="110">
        <f t="shared" si="2"/>
        <v>29124</v>
      </c>
      <c r="G23" s="108">
        <f t="shared" si="3"/>
        <v>58248</v>
      </c>
      <c r="H23" s="111">
        <f t="shared" si="4"/>
        <v>58248</v>
      </c>
      <c r="I23" s="112">
        <f t="shared" si="5"/>
        <v>29124</v>
      </c>
      <c r="J23" s="108">
        <f t="shared" si="6"/>
        <v>58248</v>
      </c>
      <c r="K23" s="109">
        <f t="shared" si="7"/>
        <v>58248</v>
      </c>
      <c r="L23" s="110">
        <f t="shared" si="8"/>
        <v>29124</v>
      </c>
      <c r="M23" s="109">
        <f t="shared" si="9"/>
        <v>174744</v>
      </c>
      <c r="N23" s="109">
        <f t="shared" si="10"/>
        <v>174744</v>
      </c>
      <c r="O23" s="109">
        <f t="shared" si="11"/>
        <v>87372</v>
      </c>
      <c r="P23" s="112">
        <f t="shared" si="12"/>
        <v>436860</v>
      </c>
    </row>
    <row r="24" spans="1:24">
      <c r="A24" s="139"/>
      <c r="B24" s="117" t="s">
        <v>15</v>
      </c>
      <c r="C24" s="107">
        <v>39227</v>
      </c>
      <c r="D24" s="108">
        <f t="shared" si="0"/>
        <v>313816</v>
      </c>
      <c r="E24" s="109">
        <f t="shared" si="1"/>
        <v>313816</v>
      </c>
      <c r="F24" s="110">
        <f t="shared" si="2"/>
        <v>156908</v>
      </c>
      <c r="G24" s="108">
        <f t="shared" si="3"/>
        <v>313816</v>
      </c>
      <c r="H24" s="111">
        <f t="shared" si="4"/>
        <v>313816</v>
      </c>
      <c r="I24" s="112">
        <f t="shared" si="5"/>
        <v>156908</v>
      </c>
      <c r="J24" s="108">
        <f t="shared" si="6"/>
        <v>313816</v>
      </c>
      <c r="K24" s="109">
        <f t="shared" si="7"/>
        <v>313816</v>
      </c>
      <c r="L24" s="110">
        <f t="shared" si="8"/>
        <v>156908</v>
      </c>
      <c r="M24" s="109">
        <f t="shared" si="9"/>
        <v>941448</v>
      </c>
      <c r="N24" s="109">
        <f t="shared" si="10"/>
        <v>941448</v>
      </c>
      <c r="O24" s="109">
        <f t="shared" si="11"/>
        <v>470724</v>
      </c>
      <c r="P24" s="112">
        <f t="shared" si="12"/>
        <v>2353620</v>
      </c>
      <c r="Q24" s="118"/>
      <c r="R24" s="118"/>
      <c r="S24" s="118"/>
      <c r="T24" s="118"/>
      <c r="U24" s="118"/>
      <c r="V24" s="118"/>
      <c r="W24" s="118"/>
      <c r="X24" s="118"/>
    </row>
    <row r="25" spans="1:24" s="119" customFormat="1">
      <c r="A25" s="137">
        <v>6</v>
      </c>
      <c r="B25" s="117" t="s">
        <v>16</v>
      </c>
      <c r="C25" s="107">
        <v>7164</v>
      </c>
      <c r="D25" s="108">
        <f t="shared" si="0"/>
        <v>57312</v>
      </c>
      <c r="E25" s="109">
        <f t="shared" si="1"/>
        <v>57312</v>
      </c>
      <c r="F25" s="110">
        <f t="shared" si="2"/>
        <v>28656</v>
      </c>
      <c r="G25" s="108">
        <f t="shared" si="3"/>
        <v>57312</v>
      </c>
      <c r="H25" s="111">
        <f t="shared" si="4"/>
        <v>57312</v>
      </c>
      <c r="I25" s="112">
        <f t="shared" si="5"/>
        <v>28656</v>
      </c>
      <c r="J25" s="108">
        <f t="shared" si="6"/>
        <v>57312</v>
      </c>
      <c r="K25" s="109">
        <f t="shared" si="7"/>
        <v>57312</v>
      </c>
      <c r="L25" s="110">
        <f t="shared" si="8"/>
        <v>28656</v>
      </c>
      <c r="M25" s="109">
        <f t="shared" si="9"/>
        <v>171936</v>
      </c>
      <c r="N25" s="109">
        <f t="shared" si="10"/>
        <v>171936</v>
      </c>
      <c r="O25" s="109">
        <f t="shared" si="11"/>
        <v>85968</v>
      </c>
      <c r="P25" s="112">
        <f t="shared" si="12"/>
        <v>429840</v>
      </c>
    </row>
    <row r="26" spans="1:24">
      <c r="A26" s="138"/>
      <c r="B26" s="117" t="s">
        <v>17</v>
      </c>
      <c r="C26" s="107">
        <v>24512</v>
      </c>
      <c r="D26" s="108">
        <f t="shared" si="0"/>
        <v>196096</v>
      </c>
      <c r="E26" s="109">
        <f t="shared" si="1"/>
        <v>196096</v>
      </c>
      <c r="F26" s="110">
        <f t="shared" si="2"/>
        <v>98048</v>
      </c>
      <c r="G26" s="108">
        <f t="shared" si="3"/>
        <v>196096</v>
      </c>
      <c r="H26" s="111">
        <f t="shared" si="4"/>
        <v>196096</v>
      </c>
      <c r="I26" s="112">
        <f t="shared" si="5"/>
        <v>98048</v>
      </c>
      <c r="J26" s="108">
        <f t="shared" si="6"/>
        <v>196096</v>
      </c>
      <c r="K26" s="109">
        <f t="shared" si="7"/>
        <v>196096</v>
      </c>
      <c r="L26" s="110">
        <f t="shared" si="8"/>
        <v>98048</v>
      </c>
      <c r="M26" s="109">
        <f t="shared" si="9"/>
        <v>588288</v>
      </c>
      <c r="N26" s="109">
        <f t="shared" si="10"/>
        <v>588288</v>
      </c>
      <c r="O26" s="109">
        <f t="shared" si="11"/>
        <v>294144</v>
      </c>
      <c r="P26" s="112">
        <f t="shared" si="12"/>
        <v>1470720</v>
      </c>
    </row>
    <row r="27" spans="1:24">
      <c r="A27" s="139"/>
      <c r="B27" s="117" t="s">
        <v>18</v>
      </c>
      <c r="C27" s="107">
        <v>32937</v>
      </c>
      <c r="D27" s="108">
        <f t="shared" si="0"/>
        <v>263496</v>
      </c>
      <c r="E27" s="109">
        <f t="shared" si="1"/>
        <v>263496</v>
      </c>
      <c r="F27" s="110">
        <f t="shared" si="2"/>
        <v>131748</v>
      </c>
      <c r="G27" s="108">
        <f t="shared" si="3"/>
        <v>263496</v>
      </c>
      <c r="H27" s="111">
        <f t="shared" si="4"/>
        <v>263496</v>
      </c>
      <c r="I27" s="112">
        <f t="shared" si="5"/>
        <v>131748</v>
      </c>
      <c r="J27" s="108">
        <f t="shared" si="6"/>
        <v>263496</v>
      </c>
      <c r="K27" s="109">
        <f t="shared" si="7"/>
        <v>263496</v>
      </c>
      <c r="L27" s="110">
        <f t="shared" si="8"/>
        <v>131748</v>
      </c>
      <c r="M27" s="109">
        <f t="shared" si="9"/>
        <v>790488</v>
      </c>
      <c r="N27" s="109">
        <f t="shared" si="10"/>
        <v>790488</v>
      </c>
      <c r="O27" s="109">
        <f t="shared" si="11"/>
        <v>395244</v>
      </c>
      <c r="P27" s="112">
        <f t="shared" si="12"/>
        <v>1976220</v>
      </c>
      <c r="Q27" s="118"/>
      <c r="R27" s="118"/>
      <c r="S27" s="118"/>
      <c r="T27" s="118"/>
      <c r="U27" s="118"/>
      <c r="V27" s="118"/>
      <c r="W27" s="118"/>
      <c r="X27" s="118"/>
    </row>
    <row r="28" spans="1:24">
      <c r="A28" s="137">
        <v>7</v>
      </c>
      <c r="B28" s="106" t="s">
        <v>38</v>
      </c>
      <c r="C28" s="107">
        <v>27953</v>
      </c>
      <c r="D28" s="108">
        <f t="shared" si="0"/>
        <v>223624</v>
      </c>
      <c r="E28" s="109">
        <f t="shared" si="1"/>
        <v>223624</v>
      </c>
      <c r="F28" s="110">
        <f t="shared" si="2"/>
        <v>111812</v>
      </c>
      <c r="G28" s="108">
        <f t="shared" si="3"/>
        <v>223624</v>
      </c>
      <c r="H28" s="111">
        <f t="shared" si="4"/>
        <v>223624</v>
      </c>
      <c r="I28" s="112">
        <f t="shared" si="5"/>
        <v>111812</v>
      </c>
      <c r="J28" s="108">
        <f t="shared" si="6"/>
        <v>223624</v>
      </c>
      <c r="K28" s="109">
        <f t="shared" si="7"/>
        <v>223624</v>
      </c>
      <c r="L28" s="110">
        <f t="shared" si="8"/>
        <v>111812</v>
      </c>
      <c r="M28" s="109">
        <f t="shared" si="9"/>
        <v>670872</v>
      </c>
      <c r="N28" s="109">
        <f t="shared" si="10"/>
        <v>670872</v>
      </c>
      <c r="O28" s="109">
        <f t="shared" si="11"/>
        <v>335436</v>
      </c>
      <c r="P28" s="112">
        <f t="shared" si="12"/>
        <v>1677180</v>
      </c>
    </row>
    <row r="29" spans="1:24" s="119" customFormat="1">
      <c r="A29" s="138"/>
      <c r="B29" s="106" t="s">
        <v>39</v>
      </c>
      <c r="C29" s="107">
        <v>18151</v>
      </c>
      <c r="D29" s="108">
        <f t="shared" si="0"/>
        <v>145208</v>
      </c>
      <c r="E29" s="109">
        <f t="shared" si="1"/>
        <v>145208</v>
      </c>
      <c r="F29" s="110">
        <f t="shared" si="2"/>
        <v>72604</v>
      </c>
      <c r="G29" s="108">
        <f t="shared" si="3"/>
        <v>145208</v>
      </c>
      <c r="H29" s="111">
        <f t="shared" si="4"/>
        <v>145208</v>
      </c>
      <c r="I29" s="112">
        <f t="shared" si="5"/>
        <v>72604</v>
      </c>
      <c r="J29" s="108">
        <f t="shared" si="6"/>
        <v>145208</v>
      </c>
      <c r="K29" s="109">
        <f t="shared" si="7"/>
        <v>145208</v>
      </c>
      <c r="L29" s="110">
        <f t="shared" si="8"/>
        <v>72604</v>
      </c>
      <c r="M29" s="109">
        <f t="shared" si="9"/>
        <v>435624</v>
      </c>
      <c r="N29" s="109">
        <f t="shared" si="10"/>
        <v>435624</v>
      </c>
      <c r="O29" s="109">
        <f t="shared" si="11"/>
        <v>217812</v>
      </c>
      <c r="P29" s="112">
        <f t="shared" si="12"/>
        <v>1089060</v>
      </c>
    </row>
    <row r="30" spans="1:24">
      <c r="A30" s="138"/>
      <c r="B30" s="117" t="s">
        <v>20</v>
      </c>
      <c r="C30" s="107">
        <v>7401</v>
      </c>
      <c r="D30" s="108">
        <f t="shared" si="0"/>
        <v>59208</v>
      </c>
      <c r="E30" s="109">
        <f t="shared" si="1"/>
        <v>59208</v>
      </c>
      <c r="F30" s="110">
        <f t="shared" si="2"/>
        <v>29604</v>
      </c>
      <c r="G30" s="108">
        <f t="shared" si="3"/>
        <v>59208</v>
      </c>
      <c r="H30" s="111">
        <f t="shared" si="4"/>
        <v>59208</v>
      </c>
      <c r="I30" s="112">
        <f t="shared" si="5"/>
        <v>29604</v>
      </c>
      <c r="J30" s="108">
        <f t="shared" si="6"/>
        <v>59208</v>
      </c>
      <c r="K30" s="109">
        <f t="shared" si="7"/>
        <v>59208</v>
      </c>
      <c r="L30" s="110">
        <f t="shared" si="8"/>
        <v>29604</v>
      </c>
      <c r="M30" s="109">
        <f t="shared" si="9"/>
        <v>177624</v>
      </c>
      <c r="N30" s="109">
        <f t="shared" si="10"/>
        <v>177624</v>
      </c>
      <c r="O30" s="109">
        <f t="shared" si="11"/>
        <v>88812</v>
      </c>
      <c r="P30" s="112">
        <f t="shared" si="12"/>
        <v>444060</v>
      </c>
    </row>
    <row r="31" spans="1:24">
      <c r="A31" s="138"/>
      <c r="B31" s="117" t="s">
        <v>19</v>
      </c>
      <c r="C31" s="107">
        <v>25128</v>
      </c>
      <c r="D31" s="108">
        <f t="shared" si="0"/>
        <v>201024</v>
      </c>
      <c r="E31" s="109">
        <f t="shared" si="1"/>
        <v>201024</v>
      </c>
      <c r="F31" s="110">
        <f t="shared" si="2"/>
        <v>100512</v>
      </c>
      <c r="G31" s="108">
        <f t="shared" si="3"/>
        <v>201024</v>
      </c>
      <c r="H31" s="111">
        <f t="shared" si="4"/>
        <v>201024</v>
      </c>
      <c r="I31" s="112">
        <f t="shared" si="5"/>
        <v>100512</v>
      </c>
      <c r="J31" s="108">
        <f t="shared" si="6"/>
        <v>201024</v>
      </c>
      <c r="K31" s="109">
        <f t="shared" si="7"/>
        <v>201024</v>
      </c>
      <c r="L31" s="110">
        <f t="shared" si="8"/>
        <v>100512</v>
      </c>
      <c r="M31" s="109">
        <f t="shared" si="9"/>
        <v>603072</v>
      </c>
      <c r="N31" s="109">
        <f t="shared" si="10"/>
        <v>603072</v>
      </c>
      <c r="O31" s="109">
        <f t="shared" si="11"/>
        <v>301536</v>
      </c>
      <c r="P31" s="112">
        <f t="shared" si="12"/>
        <v>1507680</v>
      </c>
    </row>
    <row r="32" spans="1:24">
      <c r="A32" s="138"/>
      <c r="B32" s="117" t="s">
        <v>21</v>
      </c>
      <c r="C32" s="107">
        <v>2945</v>
      </c>
      <c r="D32" s="108">
        <f t="shared" si="0"/>
        <v>23560</v>
      </c>
      <c r="E32" s="109">
        <f t="shared" si="1"/>
        <v>23560</v>
      </c>
      <c r="F32" s="110">
        <f t="shared" si="2"/>
        <v>11780</v>
      </c>
      <c r="G32" s="108">
        <f t="shared" si="3"/>
        <v>23560</v>
      </c>
      <c r="H32" s="111">
        <f t="shared" si="4"/>
        <v>23560</v>
      </c>
      <c r="I32" s="112">
        <f t="shared" si="5"/>
        <v>11780</v>
      </c>
      <c r="J32" s="108">
        <f t="shared" si="6"/>
        <v>23560</v>
      </c>
      <c r="K32" s="109">
        <f t="shared" si="7"/>
        <v>23560</v>
      </c>
      <c r="L32" s="110">
        <f t="shared" si="8"/>
        <v>11780</v>
      </c>
      <c r="M32" s="109">
        <f t="shared" si="9"/>
        <v>70680</v>
      </c>
      <c r="N32" s="109">
        <f t="shared" si="10"/>
        <v>70680</v>
      </c>
      <c r="O32" s="109">
        <f t="shared" si="11"/>
        <v>35340</v>
      </c>
      <c r="P32" s="112">
        <f t="shared" si="12"/>
        <v>176700</v>
      </c>
    </row>
    <row r="33" spans="1:24">
      <c r="A33" s="139"/>
      <c r="B33" s="106" t="s">
        <v>40</v>
      </c>
      <c r="C33" s="107">
        <v>11789</v>
      </c>
      <c r="D33" s="108">
        <f t="shared" si="0"/>
        <v>94312</v>
      </c>
      <c r="E33" s="109">
        <f t="shared" si="1"/>
        <v>94312</v>
      </c>
      <c r="F33" s="110">
        <f t="shared" si="2"/>
        <v>47156</v>
      </c>
      <c r="G33" s="108">
        <f t="shared" si="3"/>
        <v>94312</v>
      </c>
      <c r="H33" s="111">
        <f t="shared" si="4"/>
        <v>94312</v>
      </c>
      <c r="I33" s="112">
        <f t="shared" si="5"/>
        <v>47156</v>
      </c>
      <c r="J33" s="108">
        <f t="shared" si="6"/>
        <v>94312</v>
      </c>
      <c r="K33" s="109">
        <f t="shared" si="7"/>
        <v>94312</v>
      </c>
      <c r="L33" s="110">
        <f t="shared" si="8"/>
        <v>47156</v>
      </c>
      <c r="M33" s="109">
        <f t="shared" si="9"/>
        <v>282936</v>
      </c>
      <c r="N33" s="109">
        <f t="shared" si="10"/>
        <v>282936</v>
      </c>
      <c r="O33" s="109">
        <f t="shared" si="11"/>
        <v>141468</v>
      </c>
      <c r="P33" s="112">
        <f t="shared" si="12"/>
        <v>707340</v>
      </c>
      <c r="Q33" s="118"/>
      <c r="R33" s="118"/>
      <c r="S33" s="118"/>
      <c r="T33" s="118"/>
      <c r="U33" s="118"/>
    </row>
    <row r="34" spans="1:24">
      <c r="A34" s="137">
        <v>8</v>
      </c>
      <c r="B34" s="106" t="s">
        <v>62</v>
      </c>
      <c r="C34" s="107">
        <v>2298</v>
      </c>
      <c r="D34" s="108">
        <f t="shared" si="0"/>
        <v>18384</v>
      </c>
      <c r="E34" s="109">
        <f t="shared" si="1"/>
        <v>18384</v>
      </c>
      <c r="F34" s="110">
        <f t="shared" si="2"/>
        <v>9192</v>
      </c>
      <c r="G34" s="108">
        <f t="shared" si="3"/>
        <v>18384</v>
      </c>
      <c r="H34" s="111">
        <f t="shared" si="4"/>
        <v>18384</v>
      </c>
      <c r="I34" s="112">
        <f t="shared" si="5"/>
        <v>9192</v>
      </c>
      <c r="J34" s="108">
        <f t="shared" si="6"/>
        <v>18384</v>
      </c>
      <c r="K34" s="109">
        <f t="shared" si="7"/>
        <v>18384</v>
      </c>
      <c r="L34" s="110">
        <f t="shared" si="8"/>
        <v>9192</v>
      </c>
      <c r="M34" s="109">
        <f t="shared" si="9"/>
        <v>55152</v>
      </c>
      <c r="N34" s="109">
        <f t="shared" si="10"/>
        <v>55152</v>
      </c>
      <c r="O34" s="109">
        <f t="shared" si="11"/>
        <v>27576</v>
      </c>
      <c r="P34" s="112">
        <f t="shared" si="12"/>
        <v>137880</v>
      </c>
    </row>
    <row r="35" spans="1:24">
      <c r="A35" s="138"/>
      <c r="B35" s="106" t="s">
        <v>92</v>
      </c>
      <c r="C35" s="107">
        <v>1444</v>
      </c>
      <c r="D35" s="108">
        <f t="shared" si="0"/>
        <v>11552</v>
      </c>
      <c r="E35" s="109">
        <f t="shared" si="1"/>
        <v>11552</v>
      </c>
      <c r="F35" s="110">
        <f t="shared" si="2"/>
        <v>5776</v>
      </c>
      <c r="G35" s="108">
        <f t="shared" si="3"/>
        <v>11552</v>
      </c>
      <c r="H35" s="111">
        <f t="shared" si="4"/>
        <v>11552</v>
      </c>
      <c r="I35" s="112">
        <f t="shared" si="5"/>
        <v>5776</v>
      </c>
      <c r="J35" s="108">
        <f t="shared" si="6"/>
        <v>11552</v>
      </c>
      <c r="K35" s="109">
        <f t="shared" si="7"/>
        <v>11552</v>
      </c>
      <c r="L35" s="110">
        <f t="shared" si="8"/>
        <v>5776</v>
      </c>
      <c r="M35" s="109">
        <f t="shared" si="9"/>
        <v>34656</v>
      </c>
      <c r="N35" s="109">
        <f t="shared" si="10"/>
        <v>34656</v>
      </c>
      <c r="O35" s="109">
        <f t="shared" si="11"/>
        <v>17328</v>
      </c>
      <c r="P35" s="112">
        <f t="shared" si="12"/>
        <v>86640</v>
      </c>
    </row>
    <row r="36" spans="1:24">
      <c r="A36" s="138"/>
      <c r="B36" s="106" t="s">
        <v>93</v>
      </c>
      <c r="C36" s="107">
        <v>902</v>
      </c>
      <c r="D36" s="108">
        <f t="shared" si="0"/>
        <v>7216</v>
      </c>
      <c r="E36" s="109">
        <f t="shared" si="1"/>
        <v>7216</v>
      </c>
      <c r="F36" s="110">
        <f t="shared" si="2"/>
        <v>3608</v>
      </c>
      <c r="G36" s="108">
        <f t="shared" si="3"/>
        <v>7216</v>
      </c>
      <c r="H36" s="111">
        <f t="shared" si="4"/>
        <v>7216</v>
      </c>
      <c r="I36" s="112">
        <f t="shared" si="5"/>
        <v>3608</v>
      </c>
      <c r="J36" s="108">
        <f t="shared" si="6"/>
        <v>7216</v>
      </c>
      <c r="K36" s="109">
        <f t="shared" si="7"/>
        <v>7216</v>
      </c>
      <c r="L36" s="110">
        <f t="shared" si="8"/>
        <v>3608</v>
      </c>
      <c r="M36" s="109">
        <f t="shared" si="9"/>
        <v>21648</v>
      </c>
      <c r="N36" s="109">
        <f t="shared" si="10"/>
        <v>21648</v>
      </c>
      <c r="O36" s="109">
        <f t="shared" si="11"/>
        <v>10824</v>
      </c>
      <c r="P36" s="112">
        <f t="shared" si="12"/>
        <v>54120</v>
      </c>
    </row>
    <row r="37" spans="1:24">
      <c r="A37" s="139"/>
      <c r="B37" s="106" t="s">
        <v>64</v>
      </c>
      <c r="C37" s="107">
        <v>2989</v>
      </c>
      <c r="D37" s="108">
        <f>C37*$D$5</f>
        <v>23912</v>
      </c>
      <c r="E37" s="109">
        <f t="shared" si="1"/>
        <v>23912</v>
      </c>
      <c r="F37" s="110">
        <f t="shared" si="2"/>
        <v>11956</v>
      </c>
      <c r="G37" s="108">
        <f t="shared" si="3"/>
        <v>23912</v>
      </c>
      <c r="H37" s="111">
        <f t="shared" si="4"/>
        <v>23912</v>
      </c>
      <c r="I37" s="112">
        <f t="shared" si="5"/>
        <v>11956</v>
      </c>
      <c r="J37" s="108">
        <f t="shared" si="6"/>
        <v>23912</v>
      </c>
      <c r="K37" s="109">
        <f t="shared" si="7"/>
        <v>23912</v>
      </c>
      <c r="L37" s="110">
        <f t="shared" si="8"/>
        <v>11956</v>
      </c>
      <c r="M37" s="109">
        <f t="shared" si="9"/>
        <v>71736</v>
      </c>
      <c r="N37" s="109">
        <f t="shared" si="10"/>
        <v>71736</v>
      </c>
      <c r="O37" s="109">
        <f t="shared" si="11"/>
        <v>35868</v>
      </c>
      <c r="P37" s="112">
        <f t="shared" si="12"/>
        <v>179340</v>
      </c>
      <c r="Q37" s="118"/>
      <c r="R37" s="118"/>
      <c r="S37" s="118"/>
      <c r="T37" s="118"/>
      <c r="U37" s="118"/>
      <c r="V37" s="118"/>
      <c r="W37" s="118"/>
      <c r="X37" s="118"/>
    </row>
    <row r="38" spans="1:24" s="119" customFormat="1" ht="12" thickBot="1">
      <c r="A38" s="78"/>
      <c r="B38" s="79" t="s">
        <v>22</v>
      </c>
      <c r="C38" s="80">
        <f>SUM(C6:C37)</f>
        <v>577178</v>
      </c>
      <c r="D38" s="81">
        <f>SUM(D6:D37)</f>
        <v>4617424</v>
      </c>
      <c r="E38" s="82">
        <f t="shared" ref="E38:P38" si="13">SUM(E6:E37)</f>
        <v>4617424</v>
      </c>
      <c r="F38" s="83">
        <f t="shared" si="13"/>
        <v>2308712</v>
      </c>
      <c r="G38" s="81">
        <f t="shared" si="13"/>
        <v>4617424</v>
      </c>
      <c r="H38" s="82">
        <f t="shared" si="13"/>
        <v>4617424</v>
      </c>
      <c r="I38" s="83">
        <f t="shared" si="13"/>
        <v>2308712</v>
      </c>
      <c r="J38" s="81">
        <f t="shared" si="13"/>
        <v>4617424</v>
      </c>
      <c r="K38" s="82">
        <f t="shared" si="13"/>
        <v>4617424</v>
      </c>
      <c r="L38" s="83">
        <f t="shared" si="13"/>
        <v>2308712</v>
      </c>
      <c r="M38" s="114">
        <f>SUM(M6:M37)</f>
        <v>13852272</v>
      </c>
      <c r="N38" s="114">
        <f t="shared" ref="N38:O38" si="14">SUM(N6:N37)</f>
        <v>13852272</v>
      </c>
      <c r="O38" s="114">
        <f t="shared" si="14"/>
        <v>6926136</v>
      </c>
      <c r="P38" s="84">
        <f t="shared" si="13"/>
        <v>34630680</v>
      </c>
    </row>
    <row r="39" spans="1:24">
      <c r="C39" s="121"/>
    </row>
    <row r="40" spans="1:24">
      <c r="C40" s="122"/>
      <c r="F40" s="123"/>
      <c r="I40" s="123"/>
      <c r="L40" s="123"/>
      <c r="M40" s="123"/>
      <c r="N40" s="118"/>
      <c r="O40" s="123"/>
      <c r="P40" s="118"/>
    </row>
    <row r="41" spans="1:24">
      <c r="B41" s="124" t="s">
        <v>66</v>
      </c>
      <c r="C41" s="125">
        <f>+C38*20</f>
        <v>11543560</v>
      </c>
      <c r="D41" s="118"/>
      <c r="E41" s="118"/>
      <c r="F41" s="118"/>
      <c r="H41" s="118"/>
      <c r="N41" s="118"/>
      <c r="O41" s="118"/>
      <c r="P41" s="118"/>
    </row>
    <row r="42" spans="1:24">
      <c r="B42" s="124" t="s">
        <v>85</v>
      </c>
      <c r="C42" s="125">
        <f>+C41*3</f>
        <v>34630680</v>
      </c>
      <c r="D42" s="118"/>
      <c r="E42" s="118"/>
      <c r="F42" s="118"/>
      <c r="N42" s="118"/>
      <c r="O42" s="118"/>
      <c r="P42" s="118"/>
    </row>
    <row r="43" spans="1:24">
      <c r="C43" s="122"/>
      <c r="N43" s="118"/>
      <c r="O43" s="118"/>
      <c r="P43" s="118"/>
    </row>
    <row r="44" spans="1:24">
      <c r="N44" s="118"/>
      <c r="O44" s="118"/>
      <c r="P44" s="118"/>
    </row>
    <row r="45" spans="1:24">
      <c r="D45" s="118"/>
      <c r="E45" s="118"/>
      <c r="F45" s="118"/>
      <c r="H45" s="118"/>
    </row>
    <row r="46" spans="1:24">
      <c r="D46" s="118"/>
      <c r="E46" s="118"/>
      <c r="F46" s="118"/>
    </row>
    <row r="49" spans="4:8">
      <c r="D49" s="118"/>
      <c r="E49" s="118"/>
      <c r="F49" s="118"/>
      <c r="H49" s="118"/>
    </row>
    <row r="50" spans="4:8">
      <c r="D50" s="118"/>
      <c r="E50" s="118"/>
      <c r="F50" s="118"/>
    </row>
  </sheetData>
  <mergeCells count="29">
    <mergeCell ref="A25:A27"/>
    <mergeCell ref="A28:A33"/>
    <mergeCell ref="A34:A37"/>
    <mergeCell ref="M3:M4"/>
    <mergeCell ref="M2:P2"/>
    <mergeCell ref="A6:A8"/>
    <mergeCell ref="A9:A11"/>
    <mergeCell ref="A12:A13"/>
    <mergeCell ref="A14:A20"/>
    <mergeCell ref="A21:A24"/>
    <mergeCell ref="A1:A5"/>
    <mergeCell ref="B1:B5"/>
    <mergeCell ref="C1:C5"/>
    <mergeCell ref="P3:P4"/>
    <mergeCell ref="N3:N4"/>
    <mergeCell ref="O3:O4"/>
    <mergeCell ref="D1:L1"/>
    <mergeCell ref="D2:F2"/>
    <mergeCell ref="G2:I2"/>
    <mergeCell ref="J2:L2"/>
    <mergeCell ref="E3:E4"/>
    <mergeCell ref="D3:D4"/>
    <mergeCell ref="F3:F4"/>
    <mergeCell ref="G3:G4"/>
    <mergeCell ref="H3:H4"/>
    <mergeCell ref="I3:I4"/>
    <mergeCell ref="J3:J4"/>
    <mergeCell ref="K3:K4"/>
    <mergeCell ref="L3:L4"/>
  </mergeCells>
  <printOptions horizontalCentered="1"/>
  <pageMargins left="0.39370078740157483" right="0.39370078740157483" top="0.74803149606299213" bottom="0.74803149606299213" header="0.31496062992125984" footer="0.31496062992125984"/>
  <pageSetup scale="7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"/>
  <sheetViews>
    <sheetView zoomScale="110" zoomScaleNormal="110" zoomScalePageLayoutView="80" workbookViewId="0">
      <selection activeCell="R43" sqref="R43"/>
    </sheetView>
  </sheetViews>
  <sheetFormatPr baseColWidth="10" defaultColWidth="11.42578125" defaultRowHeight="11.25"/>
  <cols>
    <col min="1" max="1" width="11.42578125" style="44" customWidth="1"/>
    <col min="2" max="2" width="19.7109375" style="45" customWidth="1"/>
    <col min="3" max="3" width="10.140625" style="45" hidden="1" customWidth="1"/>
    <col min="4" max="4" width="10.28515625" style="45" hidden="1" customWidth="1"/>
    <col min="5" max="5" width="12.7109375" style="45" hidden="1" customWidth="1"/>
    <col min="6" max="6" width="8.28515625" style="1" hidden="1" customWidth="1"/>
    <col min="7" max="7" width="11" style="1" hidden="1" customWidth="1"/>
    <col min="8" max="8" width="10.7109375" style="1" hidden="1" customWidth="1"/>
    <col min="9" max="9" width="7.42578125" style="10" hidden="1" customWidth="1"/>
    <col min="10" max="10" width="8.42578125" style="10" hidden="1" customWidth="1"/>
    <col min="11" max="11" width="8.85546875" style="10" hidden="1" customWidth="1"/>
    <col min="12" max="12" width="7.42578125" style="10" hidden="1" customWidth="1"/>
    <col min="13" max="13" width="8.42578125" style="10" hidden="1" customWidth="1"/>
    <col min="14" max="14" width="9.140625" style="10" hidden="1" customWidth="1"/>
    <col min="15" max="16384" width="11.42578125" style="10"/>
  </cols>
  <sheetData>
    <row r="1" spans="1:18" ht="42" customHeight="1" thickBot="1">
      <c r="A1" s="62" t="s">
        <v>51</v>
      </c>
      <c r="B1" s="62" t="s">
        <v>1</v>
      </c>
      <c r="C1" s="63"/>
      <c r="D1" s="64"/>
      <c r="E1" s="65"/>
      <c r="F1" s="66" t="s">
        <v>23</v>
      </c>
      <c r="G1" s="67" t="s">
        <v>26</v>
      </c>
      <c r="H1" s="68" t="s">
        <v>30</v>
      </c>
      <c r="I1" s="66" t="s">
        <v>23</v>
      </c>
      <c r="J1" s="69" t="s">
        <v>24</v>
      </c>
      <c r="K1" s="70" t="s">
        <v>28</v>
      </c>
      <c r="L1" s="66" t="s">
        <v>23</v>
      </c>
      <c r="M1" s="71" t="s">
        <v>25</v>
      </c>
      <c r="N1" s="72" t="s">
        <v>27</v>
      </c>
      <c r="O1" s="11" t="s">
        <v>23</v>
      </c>
      <c r="P1" s="62" t="s">
        <v>31</v>
      </c>
      <c r="Q1" s="62" t="s">
        <v>32</v>
      </c>
      <c r="R1" s="62" t="s">
        <v>41</v>
      </c>
    </row>
    <row r="2" spans="1:18">
      <c r="A2" s="149">
        <v>1</v>
      </c>
      <c r="B2" s="12" t="s">
        <v>33</v>
      </c>
      <c r="C2" s="13">
        <v>10633</v>
      </c>
      <c r="D2" s="13">
        <v>20980</v>
      </c>
      <c r="E2" s="14">
        <v>31613</v>
      </c>
      <c r="F2" s="14" t="e">
        <f>E2*#REF!</f>
        <v>#REF!</v>
      </c>
      <c r="G2" s="14" t="e">
        <f>E2*#REF!</f>
        <v>#REF!</v>
      </c>
      <c r="H2" s="14" t="e">
        <f>E2*#REF!</f>
        <v>#REF!</v>
      </c>
      <c r="I2" s="15" t="e">
        <f>+E2*#REF!</f>
        <v>#REF!</v>
      </c>
      <c r="J2" s="15" t="e">
        <f>+E2*#REF!</f>
        <v>#REF!</v>
      </c>
      <c r="K2" s="15" t="e">
        <f>+E2*#REF!</f>
        <v>#REF!</v>
      </c>
      <c r="L2" s="15" t="e">
        <f>+E2*#REF!</f>
        <v>#REF!</v>
      </c>
      <c r="M2" s="15" t="e">
        <f>+E2*#REF!</f>
        <v>#REF!</v>
      </c>
      <c r="N2" s="16" t="e">
        <f>+E2*#REF!</f>
        <v>#REF!</v>
      </c>
      <c r="O2" s="17">
        <f>+'GALLETAS MACROS 1 - 8 (60)'!M6</f>
        <v>766488</v>
      </c>
      <c r="P2" s="17">
        <f>+'GALLETAS MACROS 1 - 8 (60)'!N6</f>
        <v>766488</v>
      </c>
      <c r="Q2" s="17">
        <f>+'GALLETAS MACROS 1 - 8 (60)'!O6</f>
        <v>383244</v>
      </c>
      <c r="R2" s="56">
        <f>O2+P2+Q2</f>
        <v>1916220</v>
      </c>
    </row>
    <row r="3" spans="1:18" ht="15" customHeight="1">
      <c r="A3" s="150"/>
      <c r="B3" s="18" t="s">
        <v>2</v>
      </c>
      <c r="C3" s="19">
        <v>5821</v>
      </c>
      <c r="D3" s="19">
        <v>24296</v>
      </c>
      <c r="E3" s="20">
        <v>30117</v>
      </c>
      <c r="F3" s="20" t="e">
        <f>E3*#REF!</f>
        <v>#REF!</v>
      </c>
      <c r="G3" s="20" t="e">
        <f>E3*#REF!</f>
        <v>#REF!</v>
      </c>
      <c r="H3" s="20" t="e">
        <f>E3*#REF!</f>
        <v>#REF!</v>
      </c>
      <c r="I3" s="21" t="e">
        <f>+E3*#REF!</f>
        <v>#REF!</v>
      </c>
      <c r="J3" s="21" t="e">
        <f>+E3*#REF!</f>
        <v>#REF!</v>
      </c>
      <c r="K3" s="21" t="e">
        <f>+E3*#REF!</f>
        <v>#REF!</v>
      </c>
      <c r="L3" s="21" t="e">
        <f>+E3*#REF!</f>
        <v>#REF!</v>
      </c>
      <c r="M3" s="21" t="e">
        <f>+E3*#REF!</f>
        <v>#REF!</v>
      </c>
      <c r="N3" s="22" t="e">
        <f>+E3*#REF!</f>
        <v>#REF!</v>
      </c>
      <c r="O3" s="17">
        <f>+'GALLETAS MACROS 1 - 8 (60)'!M7</f>
        <v>741120</v>
      </c>
      <c r="P3" s="17">
        <f>+'GALLETAS MACROS 1 - 8 (60)'!N7</f>
        <v>741120</v>
      </c>
      <c r="Q3" s="17">
        <f>+'GALLETAS MACROS 1 - 8 (60)'!O7</f>
        <v>370560</v>
      </c>
      <c r="R3" s="54">
        <f t="shared" ref="R3:R4" si="0">O3+P3+Q3</f>
        <v>1852800</v>
      </c>
    </row>
    <row r="4" spans="1:18" ht="15.75" customHeight="1" thickBot="1">
      <c r="A4" s="150"/>
      <c r="B4" s="23" t="s">
        <v>3</v>
      </c>
      <c r="C4" s="24">
        <v>4503</v>
      </c>
      <c r="D4" s="24">
        <v>28505</v>
      </c>
      <c r="E4" s="25">
        <v>36992</v>
      </c>
      <c r="F4" s="25" t="e">
        <f>E4*#REF!</f>
        <v>#REF!</v>
      </c>
      <c r="G4" s="25" t="e">
        <f>E4*#REF!</f>
        <v>#REF!</v>
      </c>
      <c r="H4" s="25" t="e">
        <f>E4*#REF!</f>
        <v>#REF!</v>
      </c>
      <c r="I4" s="26" t="e">
        <f>+E4*#REF!</f>
        <v>#REF!</v>
      </c>
      <c r="J4" s="26" t="e">
        <f>+E4*#REF!</f>
        <v>#REF!</v>
      </c>
      <c r="K4" s="26" t="e">
        <f>+E4*#REF!</f>
        <v>#REF!</v>
      </c>
      <c r="L4" s="26" t="e">
        <f>+E4*#REF!</f>
        <v>#REF!</v>
      </c>
      <c r="M4" s="26" t="e">
        <f>+E4*#REF!</f>
        <v>#REF!</v>
      </c>
      <c r="N4" s="27" t="e">
        <f>+E4*#REF!</f>
        <v>#REF!</v>
      </c>
      <c r="O4" s="17">
        <f>+'GALLETAS MACROS 1 - 8 (60)'!M8</f>
        <v>618960</v>
      </c>
      <c r="P4" s="17">
        <f>+'GALLETAS MACROS 1 - 8 (60)'!N8</f>
        <v>618960</v>
      </c>
      <c r="Q4" s="17">
        <f>+'GALLETAS MACROS 1 - 8 (60)'!O8</f>
        <v>309480</v>
      </c>
      <c r="R4" s="55">
        <f t="shared" si="0"/>
        <v>1547400</v>
      </c>
    </row>
    <row r="5" spans="1:18" ht="13.5" customHeight="1" thickBot="1">
      <c r="A5" s="151"/>
      <c r="B5" s="28" t="s">
        <v>44</v>
      </c>
      <c r="C5" s="29"/>
      <c r="D5" s="29"/>
      <c r="E5" s="30">
        <f>SUM(E2:E4)</f>
        <v>98722</v>
      </c>
      <c r="F5" s="30"/>
      <c r="G5" s="30"/>
      <c r="H5" s="30"/>
      <c r="I5" s="31"/>
      <c r="J5" s="31"/>
      <c r="K5" s="31"/>
      <c r="L5" s="31"/>
      <c r="M5" s="31"/>
      <c r="N5" s="32"/>
      <c r="O5" s="58">
        <f>SUM(O2:O4)</f>
        <v>2126568</v>
      </c>
      <c r="P5" s="40">
        <f t="shared" ref="P5:R5" si="1">SUM(P2:P4)</f>
        <v>2126568</v>
      </c>
      <c r="Q5" s="59">
        <f t="shared" si="1"/>
        <v>1063284</v>
      </c>
      <c r="R5" s="40">
        <f t="shared" si="1"/>
        <v>5316420</v>
      </c>
    </row>
    <row r="6" spans="1:18" ht="15" customHeight="1">
      <c r="A6" s="156">
        <v>2</v>
      </c>
      <c r="B6" s="12" t="s">
        <v>34</v>
      </c>
      <c r="C6" s="13">
        <v>6458</v>
      </c>
      <c r="D6" s="13">
        <v>49270</v>
      </c>
      <c r="E6" s="14">
        <v>32748</v>
      </c>
      <c r="F6" s="14" t="e">
        <f>E6*#REF!</f>
        <v>#REF!</v>
      </c>
      <c r="G6" s="14" t="e">
        <f>E6*#REF!</f>
        <v>#REF!</v>
      </c>
      <c r="H6" s="14" t="e">
        <f>E6*#REF!</f>
        <v>#REF!</v>
      </c>
      <c r="I6" s="15" t="e">
        <f>+E6*#REF!</f>
        <v>#REF!</v>
      </c>
      <c r="J6" s="15" t="e">
        <f>+E6*#REF!</f>
        <v>#REF!</v>
      </c>
      <c r="K6" s="15" t="e">
        <f>+E6*#REF!</f>
        <v>#REF!</v>
      </c>
      <c r="L6" s="15" t="e">
        <f>+E6*#REF!</f>
        <v>#REF!</v>
      </c>
      <c r="M6" s="15" t="e">
        <f>+E6*#REF!</f>
        <v>#REF!</v>
      </c>
      <c r="N6" s="16" t="e">
        <f>+E6*#REF!</f>
        <v>#REF!</v>
      </c>
      <c r="O6" s="17">
        <f>+'GALLETAS MACROS 1 - 8 (60)'!M9</f>
        <v>543384</v>
      </c>
      <c r="P6" s="17">
        <f>+'GALLETAS MACROS 1 - 8 (60)'!N9</f>
        <v>543384</v>
      </c>
      <c r="Q6" s="17">
        <f>+'GALLETAS MACROS 1 - 8 (60)'!O9</f>
        <v>271692</v>
      </c>
      <c r="R6" s="53">
        <f>O6+P6+Q6</f>
        <v>1358460</v>
      </c>
    </row>
    <row r="7" spans="1:18" s="34" customFormat="1" ht="15" customHeight="1">
      <c r="A7" s="157"/>
      <c r="B7" s="18" t="s">
        <v>4</v>
      </c>
      <c r="C7" s="19">
        <v>7189</v>
      </c>
      <c r="D7" s="19">
        <v>17638</v>
      </c>
      <c r="E7" s="20">
        <v>45636</v>
      </c>
      <c r="F7" s="20" t="e">
        <f>E7*#REF!</f>
        <v>#REF!</v>
      </c>
      <c r="G7" s="20" t="e">
        <f>E7*#REF!</f>
        <v>#REF!</v>
      </c>
      <c r="H7" s="20" t="e">
        <f>E7*#REF!</f>
        <v>#REF!</v>
      </c>
      <c r="I7" s="21" t="e">
        <f>+E7*#REF!</f>
        <v>#REF!</v>
      </c>
      <c r="J7" s="21" t="e">
        <f>+E7*#REF!</f>
        <v>#REF!</v>
      </c>
      <c r="K7" s="21" t="e">
        <f>+E7*#REF!</f>
        <v>#REF!</v>
      </c>
      <c r="L7" s="21" t="e">
        <f>+E7*#REF!</f>
        <v>#REF!</v>
      </c>
      <c r="M7" s="21" t="e">
        <f>+E7*#REF!</f>
        <v>#REF!</v>
      </c>
      <c r="N7" s="22" t="e">
        <f>+E7*#REF!</f>
        <v>#REF!</v>
      </c>
      <c r="O7" s="17">
        <f>+'GALLETAS MACROS 1 - 8 (60)'!M10</f>
        <v>945120</v>
      </c>
      <c r="P7" s="17">
        <f>+'GALLETAS MACROS 1 - 8 (60)'!N10</f>
        <v>945120</v>
      </c>
      <c r="Q7" s="17">
        <f>+'GALLETAS MACROS 1 - 8 (60)'!O10</f>
        <v>472560</v>
      </c>
      <c r="R7" s="54">
        <f t="shared" ref="R7:R8" si="2">O7+P7+Q7</f>
        <v>2362800</v>
      </c>
    </row>
    <row r="8" spans="1:18" ht="15.75" customHeight="1" thickBot="1">
      <c r="A8" s="157"/>
      <c r="B8" s="23" t="s">
        <v>5</v>
      </c>
      <c r="C8" s="24">
        <v>1432</v>
      </c>
      <c r="D8" s="24">
        <v>9985</v>
      </c>
      <c r="E8" s="25">
        <v>1292</v>
      </c>
      <c r="F8" s="25" t="e">
        <f>E8*#REF!</f>
        <v>#REF!</v>
      </c>
      <c r="G8" s="25" t="e">
        <f>E8*#REF!</f>
        <v>#REF!</v>
      </c>
      <c r="H8" s="25" t="e">
        <f>E8*#REF!</f>
        <v>#REF!</v>
      </c>
      <c r="I8" s="26" t="e">
        <f>+E8*#REF!</f>
        <v>#REF!</v>
      </c>
      <c r="J8" s="26" t="e">
        <f>+E8*#REF!</f>
        <v>#REF!</v>
      </c>
      <c r="K8" s="26" t="e">
        <f>+E8*#REF!</f>
        <v>#REF!</v>
      </c>
      <c r="L8" s="26" t="e">
        <f>+E8*#REF!</f>
        <v>#REF!</v>
      </c>
      <c r="M8" s="26" t="e">
        <f>+E8*#REF!</f>
        <v>#REF!</v>
      </c>
      <c r="N8" s="27" t="e">
        <f>+E8*#REF!</f>
        <v>#REF!</v>
      </c>
      <c r="O8" s="17">
        <f>+'GALLETAS MACROS 1 - 8 (60)'!M11</f>
        <v>26208</v>
      </c>
      <c r="P8" s="17">
        <f>+'GALLETAS MACROS 1 - 8 (60)'!N11</f>
        <v>26208</v>
      </c>
      <c r="Q8" s="17">
        <f>+'GALLETAS MACROS 1 - 8 (60)'!O11</f>
        <v>13104</v>
      </c>
      <c r="R8" s="55">
        <f t="shared" si="2"/>
        <v>65520</v>
      </c>
    </row>
    <row r="9" spans="1:18" ht="13.5" customHeight="1" thickBot="1">
      <c r="A9" s="158"/>
      <c r="B9" s="35" t="s">
        <v>45</v>
      </c>
      <c r="C9" s="36"/>
      <c r="D9" s="36"/>
      <c r="E9" s="37"/>
      <c r="F9" s="37"/>
      <c r="G9" s="37"/>
      <c r="H9" s="37"/>
      <c r="I9" s="38"/>
      <c r="J9" s="38"/>
      <c r="K9" s="38"/>
      <c r="L9" s="38"/>
      <c r="M9" s="38"/>
      <c r="N9" s="39"/>
      <c r="O9" s="60">
        <f t="shared" ref="O9:R9" si="3">SUM(O6:O8)</f>
        <v>1514712</v>
      </c>
      <c r="P9" s="40">
        <f t="shared" si="3"/>
        <v>1514712</v>
      </c>
      <c r="Q9" s="61">
        <f t="shared" si="3"/>
        <v>757356</v>
      </c>
      <c r="R9" s="40">
        <f t="shared" si="3"/>
        <v>3786780</v>
      </c>
    </row>
    <row r="10" spans="1:18" ht="13.5" customHeight="1">
      <c r="A10" s="157">
        <v>3</v>
      </c>
      <c r="B10" s="23" t="s">
        <v>35</v>
      </c>
      <c r="C10" s="24">
        <v>4812</v>
      </c>
      <c r="D10" s="24">
        <v>8488</v>
      </c>
      <c r="E10" s="25">
        <v>44371</v>
      </c>
      <c r="F10" s="25" t="e">
        <f>E10*#REF!</f>
        <v>#REF!</v>
      </c>
      <c r="G10" s="25" t="e">
        <f>E10*#REF!</f>
        <v>#REF!</v>
      </c>
      <c r="H10" s="25" t="e">
        <f>E10*#REF!</f>
        <v>#REF!</v>
      </c>
      <c r="I10" s="26" t="e">
        <f>+E10*#REF!</f>
        <v>#REF!</v>
      </c>
      <c r="J10" s="26" t="e">
        <f>+E10*#REF!</f>
        <v>#REF!</v>
      </c>
      <c r="K10" s="26" t="e">
        <f>+E10*#REF!</f>
        <v>#REF!</v>
      </c>
      <c r="L10" s="26" t="e">
        <f>+E10*#REF!</f>
        <v>#REF!</v>
      </c>
      <c r="M10" s="26" t="e">
        <f>+E10*#REF!</f>
        <v>#REF!</v>
      </c>
      <c r="N10" s="27" t="e">
        <f>+E10*#REF!</f>
        <v>#REF!</v>
      </c>
      <c r="O10" s="17">
        <f>+'GALLETAS MACROS 1 - 8 (60)'!M12</f>
        <v>994128</v>
      </c>
      <c r="P10" s="17">
        <f>+'GALLETAS MACROS 1 - 8 (60)'!N12</f>
        <v>994128</v>
      </c>
      <c r="Q10" s="17">
        <f>+'GALLETAS MACROS 1 - 8 (60)'!O12</f>
        <v>497064</v>
      </c>
      <c r="R10" s="56">
        <f>+'GALLETAS MACROS 1 - 8 (60)'!P12</f>
        <v>2485320</v>
      </c>
    </row>
    <row r="11" spans="1:18" ht="13.5" customHeight="1" thickBot="1">
      <c r="A11" s="157"/>
      <c r="B11" s="23" t="s">
        <v>6</v>
      </c>
      <c r="C11" s="24">
        <v>4793</v>
      </c>
      <c r="D11" s="24">
        <v>25154</v>
      </c>
      <c r="E11" s="25">
        <v>24827</v>
      </c>
      <c r="F11" s="25" t="e">
        <f>E11*#REF!</f>
        <v>#REF!</v>
      </c>
      <c r="G11" s="25" t="e">
        <f>E11*#REF!</f>
        <v>#REF!</v>
      </c>
      <c r="H11" s="25" t="e">
        <f>E11*#REF!</f>
        <v>#REF!</v>
      </c>
      <c r="I11" s="26" t="e">
        <f>+E11*#REF!</f>
        <v>#REF!</v>
      </c>
      <c r="J11" s="26" t="e">
        <f>+E11*#REF!</f>
        <v>#REF!</v>
      </c>
      <c r="K11" s="26" t="e">
        <f>+E11*#REF!</f>
        <v>#REF!</v>
      </c>
      <c r="L11" s="26" t="e">
        <f>+E11*#REF!</f>
        <v>#REF!</v>
      </c>
      <c r="M11" s="26" t="e">
        <f>+E11*#REF!</f>
        <v>#REF!</v>
      </c>
      <c r="N11" s="27" t="e">
        <f>+E11*#REF!</f>
        <v>#REF!</v>
      </c>
      <c r="O11" s="17">
        <f>+'GALLETAS MACROS 1 - 8 (60)'!M13</f>
        <v>596088</v>
      </c>
      <c r="P11" s="17">
        <f>+'GALLETAS MACROS 1 - 8 (60)'!N13</f>
        <v>596088</v>
      </c>
      <c r="Q11" s="17">
        <f>+'GALLETAS MACROS 1 - 8 (60)'!O13</f>
        <v>298044</v>
      </c>
      <c r="R11" s="56">
        <f>+'GALLETAS MACROS 1 - 8 (60)'!P13</f>
        <v>1490220</v>
      </c>
    </row>
    <row r="12" spans="1:18" ht="13.5" customHeight="1" thickBot="1">
      <c r="A12" s="158"/>
      <c r="B12" s="42" t="s">
        <v>46</v>
      </c>
      <c r="C12" s="29"/>
      <c r="D12" s="29"/>
      <c r="E12" s="30"/>
      <c r="F12" s="30"/>
      <c r="G12" s="30"/>
      <c r="H12" s="30"/>
      <c r="I12" s="31"/>
      <c r="J12" s="31"/>
      <c r="K12" s="31"/>
      <c r="L12" s="31"/>
      <c r="M12" s="31"/>
      <c r="N12" s="32"/>
      <c r="O12" s="58">
        <f>SUM(O10:O11)</f>
        <v>1590216</v>
      </c>
      <c r="P12" s="40">
        <f>SUM(P10:P11)</f>
        <v>1590216</v>
      </c>
      <c r="Q12" s="59">
        <f>SUM(Q10:Q11)</f>
        <v>795108</v>
      </c>
      <c r="R12" s="40">
        <f>SUM(R10:R11)</f>
        <v>3975540</v>
      </c>
    </row>
    <row r="13" spans="1:18" ht="13.5" customHeight="1" thickBot="1">
      <c r="A13" s="156">
        <v>4</v>
      </c>
      <c r="B13" s="97" t="s">
        <v>7</v>
      </c>
      <c r="C13" s="98">
        <v>3352</v>
      </c>
      <c r="D13" s="98">
        <v>4005</v>
      </c>
      <c r="E13" s="99">
        <v>11315</v>
      </c>
      <c r="F13" s="99" t="e">
        <f>E13*#REF!</f>
        <v>#REF!</v>
      </c>
      <c r="G13" s="99" t="e">
        <f>E13*#REF!</f>
        <v>#REF!</v>
      </c>
      <c r="H13" s="99" t="e">
        <f>E13*#REF!</f>
        <v>#REF!</v>
      </c>
      <c r="I13" s="100" t="e">
        <f>+E13*#REF!</f>
        <v>#REF!</v>
      </c>
      <c r="J13" s="100" t="e">
        <f>+E13*#REF!</f>
        <v>#REF!</v>
      </c>
      <c r="K13" s="100" t="e">
        <f>+E13*#REF!</f>
        <v>#REF!</v>
      </c>
      <c r="L13" s="100" t="e">
        <f>+E13*#REF!</f>
        <v>#REF!</v>
      </c>
      <c r="M13" s="100" t="e">
        <f>+E13*#REF!</f>
        <v>#REF!</v>
      </c>
      <c r="N13" s="101" t="e">
        <f>+E13*#REF!</f>
        <v>#REF!</v>
      </c>
      <c r="O13" s="88">
        <f>+'GALLETAS MACROS 1 - 8 (60)'!M14</f>
        <v>90768</v>
      </c>
      <c r="P13" s="88">
        <f>+'GALLETAS MACROS 1 - 8 (60)'!N14</f>
        <v>90768</v>
      </c>
      <c r="Q13" s="88">
        <f>+'GALLETAS MACROS 1 - 8 (60)'!O14</f>
        <v>45384</v>
      </c>
      <c r="R13" s="53">
        <f>O13+P13+Q13</f>
        <v>226920</v>
      </c>
    </row>
    <row r="14" spans="1:18" ht="13.5" customHeight="1" thickBot="1">
      <c r="A14" s="157"/>
      <c r="B14" s="43" t="s">
        <v>36</v>
      </c>
      <c r="C14" s="19">
        <v>3570</v>
      </c>
      <c r="D14" s="19">
        <v>9597</v>
      </c>
      <c r="E14" s="20">
        <v>13300</v>
      </c>
      <c r="F14" s="20" t="e">
        <f>E14*#REF!</f>
        <v>#REF!</v>
      </c>
      <c r="G14" s="20" t="e">
        <f>E14*#REF!</f>
        <v>#REF!</v>
      </c>
      <c r="H14" s="20" t="e">
        <f>E14*#REF!</f>
        <v>#REF!</v>
      </c>
      <c r="I14" s="21" t="e">
        <f>+E14*#REF!</f>
        <v>#REF!</v>
      </c>
      <c r="J14" s="21" t="e">
        <f>+E14*#REF!</f>
        <v>#REF!</v>
      </c>
      <c r="K14" s="21" t="e">
        <f>+E14*#REF!</f>
        <v>#REF!</v>
      </c>
      <c r="L14" s="21" t="e">
        <f>+E14*#REF!</f>
        <v>#REF!</v>
      </c>
      <c r="M14" s="21" t="e">
        <f>+E14*#REF!</f>
        <v>#REF!</v>
      </c>
      <c r="N14" s="22" t="e">
        <f>+E14*#REF!</f>
        <v>#REF!</v>
      </c>
      <c r="O14" s="88">
        <f>+'GALLETAS MACROS 1 - 8 (60)'!M15</f>
        <v>308232</v>
      </c>
      <c r="P14" s="88">
        <f>+'GALLETAS MACROS 1 - 8 (60)'!N15</f>
        <v>308232</v>
      </c>
      <c r="Q14" s="88">
        <f>+'GALLETAS MACROS 1 - 8 (60)'!O15</f>
        <v>154116</v>
      </c>
      <c r="R14" s="54">
        <f t="shared" ref="R14:R19" si="4">O14+P14+Q14</f>
        <v>770580</v>
      </c>
    </row>
    <row r="15" spans="1:18" ht="13.5" customHeight="1" thickBot="1">
      <c r="A15" s="157"/>
      <c r="B15" s="18" t="s">
        <v>8</v>
      </c>
      <c r="C15" s="19">
        <v>6857</v>
      </c>
      <c r="D15" s="19">
        <v>31949</v>
      </c>
      <c r="E15" s="20">
        <v>12612</v>
      </c>
      <c r="F15" s="20" t="e">
        <f>E15*#REF!</f>
        <v>#REF!</v>
      </c>
      <c r="G15" s="20" t="e">
        <f>E15*#REF!</f>
        <v>#REF!</v>
      </c>
      <c r="H15" s="20" t="e">
        <f>E15*#REF!</f>
        <v>#REF!</v>
      </c>
      <c r="I15" s="21" t="e">
        <f>+E15*#REF!</f>
        <v>#REF!</v>
      </c>
      <c r="J15" s="21" t="e">
        <f>+E15*#REF!</f>
        <v>#REF!</v>
      </c>
      <c r="K15" s="21" t="e">
        <f>+E15*#REF!</f>
        <v>#REF!</v>
      </c>
      <c r="L15" s="21" t="e">
        <f>+E15*#REF!</f>
        <v>#REF!</v>
      </c>
      <c r="M15" s="21" t="e">
        <f>+E15*#REF!</f>
        <v>#REF!</v>
      </c>
      <c r="N15" s="22" t="e">
        <f>+E15*#REF!</f>
        <v>#REF!</v>
      </c>
      <c r="O15" s="88">
        <f>+'GALLETAS MACROS 1 - 8 (60)'!M16</f>
        <v>310800</v>
      </c>
      <c r="P15" s="88">
        <f>+'GALLETAS MACROS 1 - 8 (60)'!N16</f>
        <v>310800</v>
      </c>
      <c r="Q15" s="88">
        <f>+'GALLETAS MACROS 1 - 8 (60)'!O16</f>
        <v>155400</v>
      </c>
      <c r="R15" s="54">
        <f t="shared" si="4"/>
        <v>777000</v>
      </c>
    </row>
    <row r="16" spans="1:18" ht="13.5" customHeight="1" thickBot="1">
      <c r="A16" s="157"/>
      <c r="B16" s="18" t="s">
        <v>9</v>
      </c>
      <c r="C16" s="19">
        <v>4624</v>
      </c>
      <c r="D16" s="19">
        <v>23476</v>
      </c>
      <c r="E16" s="20">
        <v>29947</v>
      </c>
      <c r="F16" s="20" t="e">
        <f>E16*#REF!</f>
        <v>#REF!</v>
      </c>
      <c r="G16" s="20" t="e">
        <f>E16*#REF!</f>
        <v>#REF!</v>
      </c>
      <c r="H16" s="20" t="e">
        <f>E16*#REF!</f>
        <v>#REF!</v>
      </c>
      <c r="I16" s="21" t="e">
        <f>+E16*#REF!</f>
        <v>#REF!</v>
      </c>
      <c r="J16" s="21" t="e">
        <f>+E16*#REF!</f>
        <v>#REF!</v>
      </c>
      <c r="K16" s="21" t="e">
        <f>+E16*#REF!</f>
        <v>#REF!</v>
      </c>
      <c r="L16" s="21" t="e">
        <f>+E16*#REF!</f>
        <v>#REF!</v>
      </c>
      <c r="M16" s="21" t="e">
        <f>+E16*#REF!</f>
        <v>#REF!</v>
      </c>
      <c r="N16" s="22" t="e">
        <f>+E16*#REF!</f>
        <v>#REF!</v>
      </c>
      <c r="O16" s="88">
        <f>+'GALLETAS MACROS 1 - 8 (60)'!M17</f>
        <v>672744</v>
      </c>
      <c r="P16" s="88">
        <f>+'GALLETAS MACROS 1 - 8 (60)'!N17</f>
        <v>672744</v>
      </c>
      <c r="Q16" s="88">
        <f>+'GALLETAS MACROS 1 - 8 (60)'!O17</f>
        <v>336372</v>
      </c>
      <c r="R16" s="54">
        <f t="shared" si="4"/>
        <v>1681860</v>
      </c>
    </row>
    <row r="17" spans="1:18" ht="13.5" customHeight="1" thickBot="1">
      <c r="A17" s="157"/>
      <c r="B17" s="43" t="s">
        <v>37</v>
      </c>
      <c r="C17" s="19">
        <v>3732</v>
      </c>
      <c r="D17" s="19">
        <v>31520</v>
      </c>
      <c r="E17" s="20">
        <v>7357</v>
      </c>
      <c r="F17" s="20" t="e">
        <f>E17*#REF!</f>
        <v>#REF!</v>
      </c>
      <c r="G17" s="20" t="e">
        <f>E17*#REF!</f>
        <v>#REF!</v>
      </c>
      <c r="H17" s="20" t="e">
        <f>E17*#REF!</f>
        <v>#REF!</v>
      </c>
      <c r="I17" s="21" t="e">
        <f>+E17*#REF!</f>
        <v>#REF!</v>
      </c>
      <c r="J17" s="21" t="e">
        <f>+E17*#REF!</f>
        <v>#REF!</v>
      </c>
      <c r="K17" s="21" t="e">
        <f>+E17*#REF!</f>
        <v>#REF!</v>
      </c>
      <c r="L17" s="21" t="e">
        <f>+E17*#REF!</f>
        <v>#REF!</v>
      </c>
      <c r="M17" s="21" t="e">
        <f>+E17*#REF!</f>
        <v>#REF!</v>
      </c>
      <c r="N17" s="22" t="e">
        <f>+E17*#REF!</f>
        <v>#REF!</v>
      </c>
      <c r="O17" s="88">
        <f>+'GALLETAS MACROS 1 - 8 (60)'!M18</f>
        <v>90600</v>
      </c>
      <c r="P17" s="88">
        <f>+'GALLETAS MACROS 1 - 8 (60)'!N18</f>
        <v>90600</v>
      </c>
      <c r="Q17" s="88">
        <f>+'GALLETAS MACROS 1 - 8 (60)'!O18</f>
        <v>45300</v>
      </c>
      <c r="R17" s="54">
        <f t="shared" si="4"/>
        <v>226500</v>
      </c>
    </row>
    <row r="18" spans="1:18" ht="13.5" customHeight="1" thickBot="1">
      <c r="A18" s="157"/>
      <c r="B18" s="18" t="s">
        <v>10</v>
      </c>
      <c r="C18" s="19">
        <v>276</v>
      </c>
      <c r="D18" s="19">
        <v>7532</v>
      </c>
      <c r="E18" s="20">
        <v>13269</v>
      </c>
      <c r="F18" s="20" t="e">
        <f>E18*#REF!</f>
        <v>#REF!</v>
      </c>
      <c r="G18" s="20" t="e">
        <f>E18*#REF!</f>
        <v>#REF!</v>
      </c>
      <c r="H18" s="20" t="e">
        <f>E18*#REF!</f>
        <v>#REF!</v>
      </c>
      <c r="I18" s="21" t="e">
        <f>+E18*#REF!</f>
        <v>#REF!</v>
      </c>
      <c r="J18" s="21" t="e">
        <f>+E18*#REF!</f>
        <v>#REF!</v>
      </c>
      <c r="K18" s="21" t="e">
        <f>+E18*#REF!</f>
        <v>#REF!</v>
      </c>
      <c r="L18" s="21" t="e">
        <f>+E18*#REF!</f>
        <v>#REF!</v>
      </c>
      <c r="M18" s="21" t="e">
        <f>+E18*#REF!</f>
        <v>#REF!</v>
      </c>
      <c r="N18" s="22" t="e">
        <f>+E18*#REF!</f>
        <v>#REF!</v>
      </c>
      <c r="O18" s="88">
        <f>+'GALLETAS MACROS 1 - 8 (60)'!M19</f>
        <v>297432</v>
      </c>
      <c r="P18" s="88">
        <f>+'GALLETAS MACROS 1 - 8 (60)'!N19</f>
        <v>297432</v>
      </c>
      <c r="Q18" s="88">
        <f>+'GALLETAS MACROS 1 - 8 (60)'!O19</f>
        <v>148716</v>
      </c>
      <c r="R18" s="54">
        <f t="shared" si="4"/>
        <v>743580</v>
      </c>
    </row>
    <row r="19" spans="1:18" ht="13.5" customHeight="1" thickBot="1">
      <c r="A19" s="157"/>
      <c r="B19" s="23" t="s">
        <v>11</v>
      </c>
      <c r="C19" s="24">
        <v>12924</v>
      </c>
      <c r="D19" s="24">
        <v>30907</v>
      </c>
      <c r="E19" s="25">
        <v>38806</v>
      </c>
      <c r="F19" s="25" t="e">
        <f>E19*#REF!</f>
        <v>#REF!</v>
      </c>
      <c r="G19" s="25" t="e">
        <f>E19*#REF!</f>
        <v>#REF!</v>
      </c>
      <c r="H19" s="25" t="e">
        <f>E19*#REF!</f>
        <v>#REF!</v>
      </c>
      <c r="I19" s="26" t="e">
        <f>+E19*#REF!</f>
        <v>#REF!</v>
      </c>
      <c r="J19" s="26" t="e">
        <f>+E19*#REF!</f>
        <v>#REF!</v>
      </c>
      <c r="K19" s="26" t="e">
        <f>+E19*#REF!</f>
        <v>#REF!</v>
      </c>
      <c r="L19" s="26" t="e">
        <f>+E19*#REF!</f>
        <v>#REF!</v>
      </c>
      <c r="M19" s="26" t="e">
        <f>+E19*#REF!</f>
        <v>#REF!</v>
      </c>
      <c r="N19" s="27" t="e">
        <f>+E19*#REF!</f>
        <v>#REF!</v>
      </c>
      <c r="O19" s="88">
        <f>+'GALLETAS MACROS 1 - 8 (60)'!M20</f>
        <v>727176</v>
      </c>
      <c r="P19" s="88">
        <f>+'GALLETAS MACROS 1 - 8 (60)'!N20</f>
        <v>727176</v>
      </c>
      <c r="Q19" s="88">
        <f>+'GALLETAS MACROS 1 - 8 (60)'!O20</f>
        <v>363588</v>
      </c>
      <c r="R19" s="55">
        <f t="shared" si="4"/>
        <v>1817940</v>
      </c>
    </row>
    <row r="20" spans="1:18" ht="13.5" customHeight="1" thickBot="1">
      <c r="A20" s="158"/>
      <c r="B20" s="28" t="s">
        <v>47</v>
      </c>
      <c r="C20" s="29"/>
      <c r="D20" s="29"/>
      <c r="E20" s="30"/>
      <c r="F20" s="30"/>
      <c r="G20" s="30"/>
      <c r="H20" s="30"/>
      <c r="I20" s="31"/>
      <c r="J20" s="31"/>
      <c r="K20" s="31"/>
      <c r="L20" s="31"/>
      <c r="M20" s="31"/>
      <c r="N20" s="32"/>
      <c r="O20" s="58">
        <f t="shared" ref="O20:R20" si="5">SUM(O13:O19)</f>
        <v>2497752</v>
      </c>
      <c r="P20" s="40">
        <f t="shared" si="5"/>
        <v>2497752</v>
      </c>
      <c r="Q20" s="59">
        <f t="shared" si="5"/>
        <v>1248876</v>
      </c>
      <c r="R20" s="40">
        <f t="shared" si="5"/>
        <v>6244380</v>
      </c>
    </row>
    <row r="21" spans="1:18" ht="13.5" customHeight="1">
      <c r="A21" s="156">
        <v>5</v>
      </c>
      <c r="B21" s="18" t="s">
        <v>12</v>
      </c>
      <c r="C21" s="19">
        <v>1800</v>
      </c>
      <c r="D21" s="19">
        <v>5304</v>
      </c>
      <c r="E21" s="20">
        <v>28100</v>
      </c>
      <c r="F21" s="20" t="e">
        <f>E21*#REF!</f>
        <v>#REF!</v>
      </c>
      <c r="G21" s="20" t="e">
        <f>E21*#REF!</f>
        <v>#REF!</v>
      </c>
      <c r="H21" s="20" t="e">
        <f>E21*#REF!</f>
        <v>#REF!</v>
      </c>
      <c r="I21" s="21" t="e">
        <f>+E21*#REF!</f>
        <v>#REF!</v>
      </c>
      <c r="J21" s="21" t="e">
        <f>+E21*#REF!</f>
        <v>#REF!</v>
      </c>
      <c r="K21" s="21" t="e">
        <f>+E21*#REF!</f>
        <v>#REF!</v>
      </c>
      <c r="L21" s="21" t="e">
        <f>+E21*#REF!</f>
        <v>#REF!</v>
      </c>
      <c r="M21" s="21" t="e">
        <f>+E21*#REF!</f>
        <v>#REF!</v>
      </c>
      <c r="N21" s="22" t="e">
        <f>+E21*#REF!</f>
        <v>#REF!</v>
      </c>
      <c r="O21" s="17">
        <f>+'GALLETAS MACROS 1 - 8 (60)'!M21</f>
        <v>449136</v>
      </c>
      <c r="P21" s="17">
        <f>+'GALLETAS MACROS 1 - 8 (60)'!N21</f>
        <v>449136</v>
      </c>
      <c r="Q21" s="17">
        <f>+'GALLETAS MACROS 1 - 8 (60)'!O21</f>
        <v>224568</v>
      </c>
      <c r="R21" s="54">
        <f>O21+P21+Q21</f>
        <v>1122840</v>
      </c>
    </row>
    <row r="22" spans="1:18" ht="13.5" customHeight="1">
      <c r="A22" s="157"/>
      <c r="B22" s="18" t="s">
        <v>13</v>
      </c>
      <c r="C22" s="19">
        <v>8341</v>
      </c>
      <c r="D22" s="19">
        <v>16418</v>
      </c>
      <c r="E22" s="20">
        <v>35252</v>
      </c>
      <c r="F22" s="20" t="e">
        <f>E22*#REF!</f>
        <v>#REF!</v>
      </c>
      <c r="G22" s="20" t="e">
        <f>E22*#REF!</f>
        <v>#REF!</v>
      </c>
      <c r="H22" s="20" t="e">
        <f>E22*#REF!</f>
        <v>#REF!</v>
      </c>
      <c r="I22" s="21" t="e">
        <f>+E22*#REF!</f>
        <v>#REF!</v>
      </c>
      <c r="J22" s="21" t="e">
        <f>+E22*#REF!</f>
        <v>#REF!</v>
      </c>
      <c r="K22" s="21" t="e">
        <f>+E22*#REF!</f>
        <v>#REF!</v>
      </c>
      <c r="L22" s="21" t="e">
        <f>+E22*#REF!</f>
        <v>#REF!</v>
      </c>
      <c r="M22" s="21" t="e">
        <f>+E22*#REF!</f>
        <v>#REF!</v>
      </c>
      <c r="N22" s="22" t="e">
        <f>+E22*#REF!</f>
        <v>#REF!</v>
      </c>
      <c r="O22" s="17">
        <f>+'GALLETAS MACROS 1 - 8 (60)'!M22</f>
        <v>582984</v>
      </c>
      <c r="P22" s="17">
        <f>+'GALLETAS MACROS 1 - 8 (60)'!N22</f>
        <v>582984</v>
      </c>
      <c r="Q22" s="17">
        <f>+'GALLETAS MACROS 1 - 8 (60)'!O22</f>
        <v>291492</v>
      </c>
      <c r="R22" s="54">
        <f t="shared" ref="R22:R24" si="6">O22+P22+Q22</f>
        <v>1457460</v>
      </c>
    </row>
    <row r="23" spans="1:18" ht="13.5" customHeight="1">
      <c r="A23" s="157"/>
      <c r="B23" s="18" t="s">
        <v>14</v>
      </c>
      <c r="C23" s="19">
        <v>5013</v>
      </c>
      <c r="D23" s="19">
        <v>29774</v>
      </c>
      <c r="E23" s="20">
        <v>7808</v>
      </c>
      <c r="F23" s="20" t="e">
        <f>E23*#REF!</f>
        <v>#REF!</v>
      </c>
      <c r="G23" s="20" t="e">
        <f>E23*#REF!</f>
        <v>#REF!</v>
      </c>
      <c r="H23" s="20" t="e">
        <f>E23*#REF!</f>
        <v>#REF!</v>
      </c>
      <c r="I23" s="21" t="e">
        <f>+E23*#REF!</f>
        <v>#REF!</v>
      </c>
      <c r="J23" s="21" t="e">
        <f>+E23*#REF!</f>
        <v>#REF!</v>
      </c>
      <c r="K23" s="21" t="e">
        <f>+E23*#REF!</f>
        <v>#REF!</v>
      </c>
      <c r="L23" s="21" t="e">
        <f>+E23*#REF!</f>
        <v>#REF!</v>
      </c>
      <c r="M23" s="21" t="e">
        <f>+E23*#REF!</f>
        <v>#REF!</v>
      </c>
      <c r="N23" s="22" t="e">
        <f>+E23*#REF!</f>
        <v>#REF!</v>
      </c>
      <c r="O23" s="17">
        <f>+'GALLETAS MACROS 1 - 8 (60)'!M23</f>
        <v>174744</v>
      </c>
      <c r="P23" s="17">
        <f>+'GALLETAS MACROS 1 - 8 (60)'!N23</f>
        <v>174744</v>
      </c>
      <c r="Q23" s="17">
        <f>+'GALLETAS MACROS 1 - 8 (60)'!O23</f>
        <v>87372</v>
      </c>
      <c r="R23" s="54">
        <f t="shared" si="6"/>
        <v>436860</v>
      </c>
    </row>
    <row r="24" spans="1:18" ht="13.5" customHeight="1" thickBot="1">
      <c r="A24" s="157"/>
      <c r="B24" s="23" t="s">
        <v>15</v>
      </c>
      <c r="C24" s="24">
        <v>25948</v>
      </c>
      <c r="D24" s="24">
        <v>0</v>
      </c>
      <c r="E24" s="25">
        <v>43831</v>
      </c>
      <c r="F24" s="25" t="e">
        <f>E24*#REF!</f>
        <v>#REF!</v>
      </c>
      <c r="G24" s="25" t="e">
        <f>E24*#REF!</f>
        <v>#REF!</v>
      </c>
      <c r="H24" s="25" t="e">
        <f>E24*#REF!</f>
        <v>#REF!</v>
      </c>
      <c r="I24" s="26" t="e">
        <f>+E24*#REF!</f>
        <v>#REF!</v>
      </c>
      <c r="J24" s="26" t="e">
        <f>+E24*#REF!</f>
        <v>#REF!</v>
      </c>
      <c r="K24" s="26" t="e">
        <f>+E24*#REF!</f>
        <v>#REF!</v>
      </c>
      <c r="L24" s="26" t="e">
        <f>+E24*#REF!</f>
        <v>#REF!</v>
      </c>
      <c r="M24" s="26" t="e">
        <f>+E24*#REF!</f>
        <v>#REF!</v>
      </c>
      <c r="N24" s="27" t="e">
        <f>+E24*#REF!</f>
        <v>#REF!</v>
      </c>
      <c r="O24" s="17">
        <f>+'GALLETAS MACROS 1 - 8 (60)'!M24</f>
        <v>941448</v>
      </c>
      <c r="P24" s="17">
        <f>+'GALLETAS MACROS 1 - 8 (60)'!N24</f>
        <v>941448</v>
      </c>
      <c r="Q24" s="17">
        <f>+'GALLETAS MACROS 1 - 8 (60)'!O24</f>
        <v>470724</v>
      </c>
      <c r="R24" s="90">
        <f t="shared" si="6"/>
        <v>2353620</v>
      </c>
    </row>
    <row r="25" spans="1:18" ht="13.5" customHeight="1" thickBot="1">
      <c r="A25" s="158"/>
      <c r="B25" s="113" t="s">
        <v>48</v>
      </c>
      <c r="C25" s="29"/>
      <c r="D25" s="29"/>
      <c r="E25" s="30"/>
      <c r="F25" s="30"/>
      <c r="G25" s="30"/>
      <c r="H25" s="30"/>
      <c r="I25" s="31"/>
      <c r="J25" s="31"/>
      <c r="K25" s="31"/>
      <c r="L25" s="31"/>
      <c r="M25" s="31"/>
      <c r="N25" s="32"/>
      <c r="O25" s="58">
        <f t="shared" ref="O25:R25" si="7">SUM(O21:O24)</f>
        <v>2148312</v>
      </c>
      <c r="P25" s="40">
        <f t="shared" si="7"/>
        <v>2148312</v>
      </c>
      <c r="Q25" s="59">
        <f t="shared" si="7"/>
        <v>1074156</v>
      </c>
      <c r="R25" s="40">
        <f t="shared" si="7"/>
        <v>5370780</v>
      </c>
    </row>
    <row r="26" spans="1:18" ht="13.5" customHeight="1">
      <c r="A26" s="160">
        <v>6</v>
      </c>
      <c r="B26" s="12" t="s">
        <v>16</v>
      </c>
      <c r="C26" s="13">
        <v>956</v>
      </c>
      <c r="D26" s="13">
        <v>19957</v>
      </c>
      <c r="E26" s="14">
        <v>7104</v>
      </c>
      <c r="F26" s="14" t="e">
        <f>E26*#REF!</f>
        <v>#REF!</v>
      </c>
      <c r="G26" s="14" t="e">
        <f>E26*#REF!</f>
        <v>#REF!</v>
      </c>
      <c r="H26" s="14" t="e">
        <f>E26*#REF!</f>
        <v>#REF!</v>
      </c>
      <c r="I26" s="15" t="e">
        <f>+E26*#REF!</f>
        <v>#REF!</v>
      </c>
      <c r="J26" s="15" t="e">
        <f>+E26*#REF!</f>
        <v>#REF!</v>
      </c>
      <c r="K26" s="15" t="e">
        <f>+E26*#REF!</f>
        <v>#REF!</v>
      </c>
      <c r="L26" s="15" t="e">
        <f>+E26*#REF!</f>
        <v>#REF!</v>
      </c>
      <c r="M26" s="15" t="e">
        <f>+E26*#REF!</f>
        <v>#REF!</v>
      </c>
      <c r="N26" s="16" t="e">
        <f>+E26*#REF!</f>
        <v>#REF!</v>
      </c>
      <c r="O26" s="52">
        <f>+'GALLETAS MACROS 1 - 8 (60)'!M25</f>
        <v>171936</v>
      </c>
      <c r="P26" s="52">
        <f>+'GALLETAS MACROS 1 - 8 (60)'!N25</f>
        <v>171936</v>
      </c>
      <c r="Q26" s="52">
        <f>+'GALLETAS MACROS 1 - 8 (60)'!O25</f>
        <v>85968</v>
      </c>
      <c r="R26" s="56">
        <f>O26+P26+Q26</f>
        <v>429840</v>
      </c>
    </row>
    <row r="27" spans="1:18" ht="13.5" customHeight="1">
      <c r="A27" s="157"/>
      <c r="B27" s="18" t="s">
        <v>17</v>
      </c>
      <c r="C27" s="19">
        <v>2077</v>
      </c>
      <c r="D27" s="19">
        <v>5832</v>
      </c>
      <c r="E27" s="20">
        <v>24759</v>
      </c>
      <c r="F27" s="20" t="e">
        <f>E27*#REF!</f>
        <v>#REF!</v>
      </c>
      <c r="G27" s="20" t="e">
        <f>E27*#REF!</f>
        <v>#REF!</v>
      </c>
      <c r="H27" s="20" t="e">
        <f>E27*#REF!</f>
        <v>#REF!</v>
      </c>
      <c r="I27" s="21" t="e">
        <f>+E27*#REF!</f>
        <v>#REF!</v>
      </c>
      <c r="J27" s="21" t="e">
        <f>+E27*#REF!</f>
        <v>#REF!</v>
      </c>
      <c r="K27" s="21" t="e">
        <f>+E27*#REF!</f>
        <v>#REF!</v>
      </c>
      <c r="L27" s="21" t="e">
        <f>+E27*#REF!</f>
        <v>#REF!</v>
      </c>
      <c r="M27" s="21" t="e">
        <f>+E27*#REF!</f>
        <v>#REF!</v>
      </c>
      <c r="N27" s="22" t="e">
        <f>+E27*#REF!</f>
        <v>#REF!</v>
      </c>
      <c r="O27" s="52">
        <f>+'GALLETAS MACROS 1 - 8 (60)'!M26</f>
        <v>588288</v>
      </c>
      <c r="P27" s="52">
        <f>+'GALLETAS MACROS 1 - 8 (60)'!N26</f>
        <v>588288</v>
      </c>
      <c r="Q27" s="52">
        <f>+'GALLETAS MACROS 1 - 8 (60)'!O26</f>
        <v>294144</v>
      </c>
      <c r="R27" s="56">
        <f t="shared" ref="R27:R28" si="8">O27+P27+Q27</f>
        <v>1470720</v>
      </c>
    </row>
    <row r="28" spans="1:18" ht="13.5" customHeight="1" thickBot="1">
      <c r="A28" s="157"/>
      <c r="B28" s="23" t="s">
        <v>18</v>
      </c>
      <c r="C28" s="24">
        <v>0</v>
      </c>
      <c r="D28" s="24">
        <v>22326</v>
      </c>
      <c r="E28" s="25">
        <v>34787</v>
      </c>
      <c r="F28" s="25" t="e">
        <f>E28*#REF!</f>
        <v>#REF!</v>
      </c>
      <c r="G28" s="25" t="e">
        <f>E28*#REF!</f>
        <v>#REF!</v>
      </c>
      <c r="H28" s="25" t="e">
        <f>E28*#REF!</f>
        <v>#REF!</v>
      </c>
      <c r="I28" s="26" t="e">
        <f>+E28*#REF!</f>
        <v>#REF!</v>
      </c>
      <c r="J28" s="26" t="e">
        <f>+E28*#REF!</f>
        <v>#REF!</v>
      </c>
      <c r="K28" s="26" t="e">
        <f>+E28*#REF!</f>
        <v>#REF!</v>
      </c>
      <c r="L28" s="26" t="e">
        <f>+E28*#REF!</f>
        <v>#REF!</v>
      </c>
      <c r="M28" s="26" t="e">
        <f>+E28*#REF!</f>
        <v>#REF!</v>
      </c>
      <c r="N28" s="27" t="e">
        <f>+E28*#REF!</f>
        <v>#REF!</v>
      </c>
      <c r="O28" s="52">
        <f>+'GALLETAS MACROS 1 - 8 (60)'!M27</f>
        <v>790488</v>
      </c>
      <c r="P28" s="52">
        <f>+'GALLETAS MACROS 1 - 8 (60)'!N27</f>
        <v>790488</v>
      </c>
      <c r="Q28" s="52">
        <f>+'GALLETAS MACROS 1 - 8 (60)'!O27</f>
        <v>395244</v>
      </c>
      <c r="R28" s="57">
        <f t="shared" si="8"/>
        <v>1976220</v>
      </c>
    </row>
    <row r="29" spans="1:18" ht="13.5" customHeight="1" thickBot="1">
      <c r="A29" s="158"/>
      <c r="B29" s="35" t="s">
        <v>49</v>
      </c>
      <c r="C29" s="36"/>
      <c r="D29" s="36"/>
      <c r="E29" s="37"/>
      <c r="F29" s="37"/>
      <c r="G29" s="37"/>
      <c r="H29" s="37"/>
      <c r="I29" s="38"/>
      <c r="J29" s="38"/>
      <c r="K29" s="38"/>
      <c r="L29" s="38"/>
      <c r="M29" s="38"/>
      <c r="N29" s="39"/>
      <c r="O29" s="60">
        <f t="shared" ref="O29:R29" si="9">SUM(O26:O28)</f>
        <v>1550712</v>
      </c>
      <c r="P29" s="89">
        <f t="shared" si="9"/>
        <v>1550712</v>
      </c>
      <c r="Q29" s="61">
        <f t="shared" si="9"/>
        <v>775356</v>
      </c>
      <c r="R29" s="89">
        <f t="shared" si="9"/>
        <v>3876780</v>
      </c>
    </row>
    <row r="30" spans="1:18" ht="13.5" customHeight="1" thickBot="1">
      <c r="A30" s="159">
        <v>7</v>
      </c>
      <c r="B30" s="97" t="s">
        <v>38</v>
      </c>
      <c r="C30" s="98">
        <v>2115</v>
      </c>
      <c r="D30" s="98">
        <v>803</v>
      </c>
      <c r="E30" s="99">
        <v>25948</v>
      </c>
      <c r="F30" s="99">
        <v>103792</v>
      </c>
      <c r="G30" s="99">
        <v>207584</v>
      </c>
      <c r="H30" s="99">
        <v>207584</v>
      </c>
      <c r="I30" s="100">
        <v>103792</v>
      </c>
      <c r="J30" s="100">
        <v>207584</v>
      </c>
      <c r="K30" s="100">
        <v>207584</v>
      </c>
      <c r="L30" s="100">
        <v>103792</v>
      </c>
      <c r="M30" s="100">
        <v>207584</v>
      </c>
      <c r="N30" s="101">
        <v>207584</v>
      </c>
      <c r="O30" s="53">
        <f>+'GALLETAS MACROS 1 - 8 (60)'!M28</f>
        <v>670872</v>
      </c>
      <c r="P30" s="53">
        <f>+'GALLETAS MACROS 1 - 8 (60)'!N28</f>
        <v>670872</v>
      </c>
      <c r="Q30" s="53">
        <f>+'GALLETAS MACROS 1 - 8 (60)'!O28</f>
        <v>335436</v>
      </c>
      <c r="R30" s="53">
        <f>+O30+P30+Q30</f>
        <v>1677180</v>
      </c>
    </row>
    <row r="31" spans="1:18" ht="13.5" customHeight="1" thickBot="1">
      <c r="A31" s="150"/>
      <c r="B31" s="18" t="s">
        <v>39</v>
      </c>
      <c r="C31" s="19">
        <v>4561</v>
      </c>
      <c r="D31" s="19">
        <v>8861</v>
      </c>
      <c r="E31" s="20">
        <v>20913</v>
      </c>
      <c r="F31" s="20">
        <v>83652</v>
      </c>
      <c r="G31" s="20">
        <v>167304</v>
      </c>
      <c r="H31" s="20">
        <v>167304</v>
      </c>
      <c r="I31" s="21">
        <v>83652</v>
      </c>
      <c r="J31" s="21">
        <v>167304</v>
      </c>
      <c r="K31" s="21">
        <v>167304</v>
      </c>
      <c r="L31" s="21">
        <v>83652</v>
      </c>
      <c r="M31" s="21">
        <v>167304</v>
      </c>
      <c r="N31" s="22">
        <v>167304</v>
      </c>
      <c r="O31" s="53">
        <f>+'GALLETAS MACROS 1 - 8 (60)'!M29</f>
        <v>435624</v>
      </c>
      <c r="P31" s="53">
        <f>+'GALLETAS MACROS 1 - 8 (60)'!N29</f>
        <v>435624</v>
      </c>
      <c r="Q31" s="53">
        <f>+'GALLETAS MACROS 1 - 8 (60)'!O29</f>
        <v>217812</v>
      </c>
      <c r="R31" s="54">
        <f t="shared" ref="R31:R35" si="10">+O31+P31+Q31</f>
        <v>1089060</v>
      </c>
    </row>
    <row r="32" spans="1:18" ht="13.5" customHeight="1" thickBot="1">
      <c r="A32" s="150"/>
      <c r="B32" s="18" t="s">
        <v>20</v>
      </c>
      <c r="C32" s="19">
        <v>938</v>
      </c>
      <c r="D32" s="19">
        <v>1292</v>
      </c>
      <c r="E32" s="20">
        <v>7909</v>
      </c>
      <c r="F32" s="20">
        <v>31636</v>
      </c>
      <c r="G32" s="20">
        <v>63272</v>
      </c>
      <c r="H32" s="20">
        <v>63272</v>
      </c>
      <c r="I32" s="21">
        <v>31636</v>
      </c>
      <c r="J32" s="21">
        <v>63272</v>
      </c>
      <c r="K32" s="21">
        <v>63272</v>
      </c>
      <c r="L32" s="21">
        <v>31636</v>
      </c>
      <c r="M32" s="21">
        <v>63272</v>
      </c>
      <c r="N32" s="22">
        <v>63272</v>
      </c>
      <c r="O32" s="53">
        <f>+'GALLETAS MACROS 1 - 8 (60)'!M30</f>
        <v>177624</v>
      </c>
      <c r="P32" s="53">
        <f>+'GALLETAS MACROS 1 - 8 (60)'!N30</f>
        <v>177624</v>
      </c>
      <c r="Q32" s="53">
        <f>+'GALLETAS MACROS 1 - 8 (60)'!O30</f>
        <v>88812</v>
      </c>
      <c r="R32" s="54">
        <f t="shared" si="10"/>
        <v>444060</v>
      </c>
    </row>
    <row r="33" spans="1:18" ht="13.5" customHeight="1" thickBot="1">
      <c r="A33" s="150"/>
      <c r="B33" s="18" t="s">
        <v>19</v>
      </c>
      <c r="C33" s="19">
        <v>765</v>
      </c>
      <c r="D33" s="19">
        <v>379</v>
      </c>
      <c r="E33" s="20">
        <v>22326</v>
      </c>
      <c r="F33" s="20">
        <v>89304</v>
      </c>
      <c r="G33" s="20">
        <v>178608</v>
      </c>
      <c r="H33" s="20">
        <v>178608</v>
      </c>
      <c r="I33" s="21">
        <v>89304</v>
      </c>
      <c r="J33" s="21">
        <v>178608</v>
      </c>
      <c r="K33" s="21">
        <v>178608</v>
      </c>
      <c r="L33" s="21">
        <v>89304</v>
      </c>
      <c r="M33" s="21">
        <v>178608</v>
      </c>
      <c r="N33" s="22">
        <v>178608</v>
      </c>
      <c r="O33" s="53">
        <f>+'GALLETAS MACROS 1 - 8 (60)'!M31</f>
        <v>603072</v>
      </c>
      <c r="P33" s="53">
        <f>+'GALLETAS MACROS 1 - 8 (60)'!N31</f>
        <v>603072</v>
      </c>
      <c r="Q33" s="53">
        <f>+'GALLETAS MACROS 1 - 8 (60)'!O31</f>
        <v>301536</v>
      </c>
      <c r="R33" s="54">
        <f t="shared" si="10"/>
        <v>1507680</v>
      </c>
    </row>
    <row r="34" spans="1:18" ht="13.5" customHeight="1" thickBot="1">
      <c r="A34" s="150"/>
      <c r="B34" s="18" t="s">
        <v>21</v>
      </c>
      <c r="C34" s="19">
        <v>598</v>
      </c>
      <c r="D34" s="19">
        <v>304</v>
      </c>
      <c r="E34" s="20">
        <v>2918</v>
      </c>
      <c r="F34" s="20">
        <v>11672</v>
      </c>
      <c r="G34" s="20">
        <v>23344</v>
      </c>
      <c r="H34" s="20">
        <v>23344</v>
      </c>
      <c r="I34" s="21">
        <v>11672</v>
      </c>
      <c r="J34" s="21">
        <v>23344</v>
      </c>
      <c r="K34" s="21">
        <v>23344</v>
      </c>
      <c r="L34" s="21">
        <v>11672</v>
      </c>
      <c r="M34" s="21">
        <v>23344</v>
      </c>
      <c r="N34" s="22">
        <v>23344</v>
      </c>
      <c r="O34" s="53">
        <f>+'GALLETAS MACROS 1 - 8 (60)'!M32</f>
        <v>70680</v>
      </c>
      <c r="P34" s="53">
        <f>+'GALLETAS MACROS 1 - 8 (60)'!N32</f>
        <v>70680</v>
      </c>
      <c r="Q34" s="53">
        <f>+'GALLETAS MACROS 1 - 8 (60)'!O32</f>
        <v>35340</v>
      </c>
      <c r="R34" s="54">
        <f t="shared" si="10"/>
        <v>176700</v>
      </c>
    </row>
    <row r="35" spans="1:18" ht="13.5" customHeight="1" thickBot="1">
      <c r="A35" s="150"/>
      <c r="B35" s="23" t="s">
        <v>40</v>
      </c>
      <c r="C35" s="24">
        <v>528</v>
      </c>
      <c r="D35" s="24">
        <v>2056</v>
      </c>
      <c r="E35" s="25">
        <v>13422</v>
      </c>
      <c r="F35" s="25">
        <v>53688</v>
      </c>
      <c r="G35" s="25">
        <v>107376</v>
      </c>
      <c r="H35" s="25">
        <v>107376</v>
      </c>
      <c r="I35" s="26">
        <v>53688</v>
      </c>
      <c r="J35" s="26">
        <v>107376</v>
      </c>
      <c r="K35" s="26">
        <v>107376</v>
      </c>
      <c r="L35" s="26">
        <v>53688</v>
      </c>
      <c r="M35" s="26">
        <v>107376</v>
      </c>
      <c r="N35" s="27">
        <v>107376</v>
      </c>
      <c r="O35" s="53">
        <f>+'GALLETAS MACROS 1 - 8 (60)'!M33</f>
        <v>282936</v>
      </c>
      <c r="P35" s="53">
        <f>+'GALLETAS MACROS 1 - 8 (60)'!N33</f>
        <v>282936</v>
      </c>
      <c r="Q35" s="53">
        <f>+'GALLETAS MACROS 1 - 8 (60)'!O33</f>
        <v>141468</v>
      </c>
      <c r="R35" s="57">
        <f t="shared" si="10"/>
        <v>707340</v>
      </c>
    </row>
    <row r="36" spans="1:18" ht="13.5" customHeight="1" thickBot="1">
      <c r="A36" s="151"/>
      <c r="B36" s="28" t="s">
        <v>50</v>
      </c>
      <c r="C36" s="29"/>
      <c r="D36" s="29"/>
      <c r="E36" s="30"/>
      <c r="F36" s="30"/>
      <c r="G36" s="30"/>
      <c r="H36" s="30"/>
      <c r="I36" s="31"/>
      <c r="J36" s="31"/>
      <c r="K36" s="31"/>
      <c r="L36" s="31"/>
      <c r="M36" s="31"/>
      <c r="N36" s="32"/>
      <c r="O36" s="33">
        <f>SUM(O30:O35)</f>
        <v>2240808</v>
      </c>
      <c r="P36" s="33">
        <f>SUM(P30:P35)</f>
        <v>2240808</v>
      </c>
      <c r="Q36" s="33">
        <f>SUM(Q30:Q35)</f>
        <v>1120404</v>
      </c>
      <c r="R36" s="40">
        <f>SUM(R30:R35)</f>
        <v>5602020</v>
      </c>
    </row>
    <row r="37" spans="1:18" ht="13.5" customHeight="1" thickBot="1">
      <c r="A37" s="159">
        <v>8</v>
      </c>
      <c r="B37" s="12" t="s">
        <v>62</v>
      </c>
      <c r="C37" s="41"/>
      <c r="D37" s="13"/>
      <c r="E37" s="14"/>
      <c r="F37" s="14"/>
      <c r="G37" s="14"/>
      <c r="H37" s="14"/>
      <c r="I37" s="15"/>
      <c r="J37" s="15"/>
      <c r="K37" s="15"/>
      <c r="L37" s="15"/>
      <c r="M37" s="15"/>
      <c r="N37" s="16"/>
      <c r="O37" s="53">
        <f>+'GALLETAS MACROS 1 - 8 (60)'!M34</f>
        <v>55152</v>
      </c>
      <c r="P37" s="53">
        <f>+'GALLETAS MACROS 1 - 8 (60)'!N34</f>
        <v>55152</v>
      </c>
      <c r="Q37" s="53">
        <f>+'GALLETAS MACROS 1 - 8 (60)'!O34</f>
        <v>27576</v>
      </c>
      <c r="R37" s="85">
        <f>+O37+P37+Q37</f>
        <v>137880</v>
      </c>
    </row>
    <row r="38" spans="1:18" ht="13.5" customHeight="1" thickBot="1">
      <c r="A38" s="150"/>
      <c r="B38" s="12" t="s">
        <v>69</v>
      </c>
      <c r="C38" s="13"/>
      <c r="D38" s="13"/>
      <c r="E38" s="14"/>
      <c r="F38" s="14"/>
      <c r="G38" s="14"/>
      <c r="H38" s="14"/>
      <c r="I38" s="15"/>
      <c r="J38" s="15"/>
      <c r="K38" s="15"/>
      <c r="L38" s="15"/>
      <c r="M38" s="15"/>
      <c r="N38" s="16"/>
      <c r="O38" s="53">
        <f>+'GALLETAS MACROS 1 - 8 (60)'!M35</f>
        <v>34656</v>
      </c>
      <c r="P38" s="53">
        <f>+'GALLETAS MACROS 1 - 8 (60)'!N35</f>
        <v>34656</v>
      </c>
      <c r="Q38" s="53">
        <f>+'GALLETAS MACROS 1 - 8 (60)'!O35</f>
        <v>17328</v>
      </c>
      <c r="R38" s="86">
        <f t="shared" ref="R38:R40" si="11">+O38+P38+Q38</f>
        <v>86640</v>
      </c>
    </row>
    <row r="39" spans="1:18" ht="13.5" customHeight="1" thickBot="1">
      <c r="A39" s="150"/>
      <c r="B39" s="12" t="s">
        <v>63</v>
      </c>
      <c r="C39" s="13"/>
      <c r="D39" s="13"/>
      <c r="E39" s="14"/>
      <c r="F39" s="14"/>
      <c r="G39" s="14"/>
      <c r="H39" s="14"/>
      <c r="I39" s="15"/>
      <c r="J39" s="15"/>
      <c r="K39" s="15"/>
      <c r="L39" s="15"/>
      <c r="M39" s="15"/>
      <c r="N39" s="16"/>
      <c r="O39" s="53">
        <f>+'GALLETAS MACROS 1 - 8 (60)'!M36</f>
        <v>21648</v>
      </c>
      <c r="P39" s="53">
        <f>+'GALLETAS MACROS 1 - 8 (60)'!N36</f>
        <v>21648</v>
      </c>
      <c r="Q39" s="53">
        <f>+'GALLETAS MACROS 1 - 8 (60)'!O36</f>
        <v>10824</v>
      </c>
      <c r="R39" s="86">
        <f t="shared" si="11"/>
        <v>54120</v>
      </c>
    </row>
    <row r="40" spans="1:18" ht="13.5" customHeight="1" thickBot="1">
      <c r="A40" s="150"/>
      <c r="B40" s="12" t="s">
        <v>64</v>
      </c>
      <c r="C40" s="24"/>
      <c r="D40" s="24"/>
      <c r="E40" s="25"/>
      <c r="F40" s="25"/>
      <c r="G40" s="25"/>
      <c r="H40" s="25"/>
      <c r="I40" s="26"/>
      <c r="J40" s="26"/>
      <c r="K40" s="26"/>
      <c r="L40" s="26"/>
      <c r="M40" s="26"/>
      <c r="N40" s="27"/>
      <c r="O40" s="53">
        <f>+'GALLETAS MACROS 1 - 8 (60)'!M37</f>
        <v>71736</v>
      </c>
      <c r="P40" s="53">
        <f>+'GALLETAS MACROS 1 - 8 (60)'!N37</f>
        <v>71736</v>
      </c>
      <c r="Q40" s="53">
        <f>+'GALLETAS MACROS 1 - 8 (60)'!O37</f>
        <v>35868</v>
      </c>
      <c r="R40" s="87">
        <f t="shared" si="11"/>
        <v>179340</v>
      </c>
    </row>
    <row r="41" spans="1:18" ht="13.5" customHeight="1" thickBot="1">
      <c r="A41" s="151"/>
      <c r="B41" s="113" t="s">
        <v>68</v>
      </c>
      <c r="C41" s="29"/>
      <c r="D41" s="29"/>
      <c r="E41" s="30"/>
      <c r="F41" s="30"/>
      <c r="G41" s="30"/>
      <c r="H41" s="30"/>
      <c r="I41" s="31"/>
      <c r="J41" s="31"/>
      <c r="K41" s="31"/>
      <c r="L41" s="31"/>
      <c r="M41" s="31"/>
      <c r="N41" s="32"/>
      <c r="O41" s="33">
        <f>SUM(O37:O40)</f>
        <v>183192</v>
      </c>
      <c r="P41" s="33">
        <f>SUM(P37:P40)</f>
        <v>183192</v>
      </c>
      <c r="Q41" s="40">
        <f>SUM(Q37:Q40)</f>
        <v>91596</v>
      </c>
      <c r="R41" s="40">
        <f>SUM(R37:R40)</f>
        <v>457980</v>
      </c>
    </row>
    <row r="42" spans="1:18" ht="13.5" customHeight="1">
      <c r="A42" s="93"/>
      <c r="B42" s="93"/>
      <c r="C42" s="94"/>
      <c r="D42" s="94"/>
      <c r="E42" s="95"/>
      <c r="F42" s="95"/>
      <c r="G42" s="95"/>
      <c r="H42" s="95"/>
      <c r="I42" s="96"/>
      <c r="J42" s="96"/>
      <c r="K42" s="96"/>
      <c r="L42" s="96"/>
      <c r="M42" s="96"/>
      <c r="N42" s="96"/>
      <c r="O42" s="92"/>
      <c r="P42" s="92"/>
      <c r="Q42" s="92"/>
      <c r="R42" s="92">
        <f>+R41+R36+R29+R25+R20+R12+R9+R5</f>
        <v>34630680</v>
      </c>
    </row>
    <row r="43" spans="1:18" ht="13.5" customHeight="1">
      <c r="A43" s="10"/>
      <c r="B43" s="10"/>
      <c r="C43" s="10"/>
      <c r="D43" s="10"/>
      <c r="E43" s="10"/>
      <c r="F43" s="10"/>
      <c r="G43" s="10"/>
      <c r="H43" s="10"/>
    </row>
    <row r="44" spans="1:18" ht="15" customHeight="1">
      <c r="A44" s="10"/>
      <c r="B44" s="10"/>
      <c r="C44" s="10"/>
      <c r="D44" s="10"/>
      <c r="E44" s="10"/>
      <c r="F44" s="10"/>
      <c r="G44" s="10"/>
      <c r="H44" s="10"/>
    </row>
    <row r="45" spans="1:18" ht="15.75" customHeight="1">
      <c r="A45" s="10"/>
      <c r="B45" s="10"/>
      <c r="C45" s="10"/>
      <c r="D45" s="10"/>
      <c r="E45" s="10"/>
      <c r="F45" s="10"/>
      <c r="G45" s="10"/>
      <c r="H45" s="10"/>
    </row>
    <row r="46" spans="1:18" ht="13.5" customHeight="1">
      <c r="A46" s="10"/>
      <c r="B46" s="10"/>
      <c r="C46" s="10"/>
      <c r="D46" s="10"/>
      <c r="E46" s="10"/>
      <c r="F46" s="10"/>
      <c r="G46" s="10"/>
      <c r="H46" s="10"/>
    </row>
    <row r="47" spans="1:18" ht="13.5" customHeight="1">
      <c r="A47" s="10"/>
      <c r="B47" s="10"/>
      <c r="C47" s="10"/>
      <c r="D47" s="10"/>
      <c r="E47" s="10"/>
      <c r="F47" s="10"/>
      <c r="G47" s="10"/>
      <c r="H47" s="10"/>
    </row>
    <row r="48" spans="1:18" ht="13.5" customHeight="1">
      <c r="A48" s="10"/>
      <c r="B48" s="10"/>
      <c r="C48" s="10"/>
      <c r="D48" s="10"/>
      <c r="E48" s="10"/>
      <c r="F48" s="10"/>
      <c r="G48" s="10"/>
      <c r="H48" s="10"/>
    </row>
    <row r="49" spans="1:18" ht="13.5" customHeight="1">
      <c r="A49" s="10"/>
      <c r="B49" s="10"/>
      <c r="C49" s="10"/>
      <c r="D49" s="10"/>
      <c r="E49" s="10"/>
      <c r="F49" s="10"/>
      <c r="G49" s="10"/>
      <c r="H49" s="10"/>
    </row>
    <row r="50" spans="1:18" ht="13.5" customHeight="1">
      <c r="A50" s="10"/>
      <c r="B50" s="10"/>
      <c r="C50" s="10"/>
      <c r="D50" s="10"/>
      <c r="E50" s="10"/>
      <c r="F50" s="10"/>
      <c r="G50" s="10"/>
      <c r="H50" s="10"/>
    </row>
    <row r="51" spans="1:18" ht="13.5" customHeight="1">
      <c r="A51" s="10"/>
      <c r="B51" s="10"/>
      <c r="C51" s="10"/>
      <c r="D51" s="10"/>
      <c r="E51" s="10"/>
      <c r="F51" s="10"/>
      <c r="G51" s="10"/>
      <c r="H51" s="10"/>
    </row>
    <row r="52" spans="1:18" ht="13.5" customHeight="1">
      <c r="A52" s="93"/>
      <c r="B52" s="93"/>
      <c r="C52" s="94"/>
      <c r="D52" s="94"/>
      <c r="E52" s="95"/>
      <c r="F52" s="95"/>
      <c r="G52" s="95"/>
      <c r="H52" s="95"/>
      <c r="I52" s="96"/>
      <c r="J52" s="96"/>
      <c r="K52" s="96"/>
      <c r="L52" s="96"/>
      <c r="M52" s="96"/>
      <c r="N52" s="96"/>
      <c r="O52" s="92"/>
      <c r="P52" s="92"/>
      <c r="Q52" s="92"/>
      <c r="R52" s="92"/>
    </row>
    <row r="53" spans="1:18">
      <c r="A53" s="10"/>
      <c r="B53" s="10"/>
      <c r="C53" s="10"/>
      <c r="D53" s="10"/>
      <c r="E53" s="10"/>
      <c r="F53" s="10"/>
      <c r="G53" s="10"/>
      <c r="H53" s="10"/>
    </row>
    <row r="54" spans="1:18" ht="15" customHeight="1">
      <c r="A54" s="10"/>
      <c r="B54" s="10"/>
      <c r="C54" s="10"/>
      <c r="D54" s="10"/>
      <c r="E54" s="10"/>
      <c r="F54" s="10"/>
      <c r="G54" s="10"/>
      <c r="H54" s="10"/>
    </row>
    <row r="55" spans="1:18" ht="15" customHeight="1">
      <c r="A55" s="10"/>
      <c r="B55" s="10"/>
      <c r="C55" s="10"/>
      <c r="D55" s="10"/>
      <c r="E55" s="10"/>
      <c r="F55" s="10"/>
      <c r="G55" s="10"/>
      <c r="H55" s="10"/>
    </row>
    <row r="56" spans="1:18" ht="15" customHeight="1">
      <c r="A56" s="10"/>
      <c r="B56" s="10"/>
      <c r="C56" s="10"/>
      <c r="D56" s="10"/>
      <c r="E56" s="10"/>
      <c r="F56" s="10"/>
      <c r="G56" s="10"/>
      <c r="H56" s="10"/>
    </row>
    <row r="57" spans="1:18" ht="15" customHeight="1">
      <c r="A57" s="10"/>
      <c r="B57" s="10"/>
      <c r="C57" s="10"/>
      <c r="D57" s="10"/>
      <c r="E57" s="10"/>
      <c r="F57" s="10"/>
      <c r="G57" s="10"/>
      <c r="H57" s="10"/>
    </row>
    <row r="58" spans="1:18" ht="15" customHeight="1">
      <c r="A58" s="10"/>
      <c r="B58" s="10"/>
      <c r="C58" s="10"/>
      <c r="D58" s="10"/>
      <c r="E58" s="10"/>
      <c r="F58" s="10"/>
      <c r="G58" s="10"/>
      <c r="H58" s="10"/>
    </row>
    <row r="59" spans="1:18" s="34" customFormat="1" ht="15.75" customHeight="1"/>
    <row r="60" spans="1:18" s="34" customFormat="1" ht="13.5" customHeight="1"/>
    <row r="61" spans="1:18" ht="15" customHeight="1">
      <c r="A61" s="10"/>
      <c r="B61" s="10"/>
      <c r="C61" s="10"/>
      <c r="D61" s="10"/>
      <c r="E61" s="10"/>
      <c r="F61" s="10"/>
      <c r="G61" s="10"/>
      <c r="H61" s="10"/>
    </row>
    <row r="62" spans="1:18" ht="15" customHeight="1">
      <c r="A62" s="10"/>
      <c r="B62" s="10"/>
      <c r="C62" s="10"/>
      <c r="D62" s="10"/>
      <c r="E62" s="10"/>
      <c r="F62" s="10"/>
      <c r="G62" s="10"/>
      <c r="H62" s="10"/>
    </row>
    <row r="63" spans="1:18" ht="15" customHeight="1">
      <c r="A63" s="10"/>
      <c r="B63" s="10"/>
      <c r="C63" s="10"/>
      <c r="D63" s="10"/>
      <c r="E63" s="10"/>
      <c r="F63" s="10"/>
      <c r="G63" s="10"/>
      <c r="H63" s="10"/>
    </row>
    <row r="64" spans="1:18" ht="15.75" customHeight="1">
      <c r="A64" s="10"/>
      <c r="B64" s="10"/>
      <c r="C64" s="10"/>
      <c r="D64" s="10"/>
      <c r="E64" s="10"/>
      <c r="F64" s="10"/>
      <c r="G64" s="10"/>
      <c r="H64" s="10"/>
    </row>
    <row r="65" spans="1:18" ht="13.5" customHeight="1" thickBot="1">
      <c r="A65" s="10"/>
      <c r="B65" s="10"/>
      <c r="C65" s="10"/>
      <c r="D65" s="10"/>
      <c r="E65" s="10"/>
      <c r="F65" s="10"/>
      <c r="G65" s="10"/>
      <c r="H65" s="10"/>
    </row>
    <row r="66" spans="1:18" ht="13.5" customHeight="1" thickBot="1">
      <c r="A66" s="154" t="s">
        <v>71</v>
      </c>
      <c r="B66" s="155"/>
      <c r="C66" s="29"/>
      <c r="D66" s="29"/>
      <c r="E66" s="30"/>
      <c r="F66" s="30"/>
      <c r="G66" s="30"/>
      <c r="H66" s="30"/>
      <c r="I66" s="31"/>
      <c r="J66" s="31"/>
      <c r="K66" s="31"/>
      <c r="L66" s="31"/>
      <c r="M66" s="31"/>
      <c r="N66" s="31"/>
      <c r="O66" s="33">
        <f>+O20+O25</f>
        <v>4646064</v>
      </c>
      <c r="P66" s="33">
        <f>+P20+P25</f>
        <v>4646064</v>
      </c>
      <c r="Q66" s="33">
        <f>+Q20+Q25</f>
        <v>2323032</v>
      </c>
      <c r="R66" s="40">
        <f>+R20+R25</f>
        <v>11615160</v>
      </c>
    </row>
    <row r="67" spans="1:18" ht="13.5" customHeight="1" thickBot="1">
      <c r="A67" s="93"/>
      <c r="B67" s="93"/>
      <c r="C67" s="94"/>
      <c r="D67" s="94"/>
      <c r="E67" s="95"/>
      <c r="F67" s="95"/>
      <c r="G67" s="95"/>
      <c r="H67" s="95"/>
      <c r="I67" s="96"/>
      <c r="J67" s="96"/>
      <c r="K67" s="96"/>
      <c r="L67" s="96"/>
      <c r="M67" s="96"/>
      <c r="N67" s="96"/>
      <c r="O67" s="92"/>
      <c r="P67" s="92"/>
      <c r="Q67" s="92"/>
      <c r="R67" s="92"/>
    </row>
    <row r="68" spans="1:18" s="34" customFormat="1" ht="12" thickBot="1">
      <c r="A68" s="152" t="s">
        <v>52</v>
      </c>
      <c r="B68" s="153"/>
      <c r="C68" s="102">
        <v>174456</v>
      </c>
      <c r="D68" s="102">
        <v>533427</v>
      </c>
      <c r="E68" s="102">
        <f t="shared" ref="E68:N68" si="12">SUM(E2:E60)</f>
        <v>748001</v>
      </c>
      <c r="F68" s="102" t="e">
        <f t="shared" si="12"/>
        <v>#REF!</v>
      </c>
      <c r="G68" s="102" t="e">
        <f t="shared" si="12"/>
        <v>#REF!</v>
      </c>
      <c r="H68" s="102" t="e">
        <f t="shared" si="12"/>
        <v>#REF!</v>
      </c>
      <c r="I68" s="102" t="e">
        <f t="shared" si="12"/>
        <v>#REF!</v>
      </c>
      <c r="J68" s="102" t="e">
        <f t="shared" si="12"/>
        <v>#REF!</v>
      </c>
      <c r="K68" s="102" t="e">
        <f t="shared" si="12"/>
        <v>#REF!</v>
      </c>
      <c r="L68" s="102" t="e">
        <f t="shared" si="12"/>
        <v>#REF!</v>
      </c>
      <c r="M68" s="102" t="e">
        <f t="shared" si="12"/>
        <v>#REF!</v>
      </c>
      <c r="N68" s="103" t="e">
        <f t="shared" si="12"/>
        <v>#REF!</v>
      </c>
      <c r="O68" s="104" t="e">
        <f>+#REF!+#REF!+#REF!+O66</f>
        <v>#REF!</v>
      </c>
      <c r="P68" s="104" t="e">
        <f>+#REF!+#REF!+#REF!+P66</f>
        <v>#REF!</v>
      </c>
      <c r="Q68" s="104" t="e">
        <f>+#REF!+#REF!+#REF!+Q66</f>
        <v>#REF!</v>
      </c>
      <c r="R68" s="91" t="e">
        <f>+#REF!+#REF!+#REF!+R66</f>
        <v>#REF!</v>
      </c>
    </row>
    <row r="69" spans="1:18">
      <c r="D69" s="46"/>
      <c r="E69" s="47"/>
      <c r="G69" s="48"/>
    </row>
    <row r="70" spans="1:18">
      <c r="E70" s="46"/>
      <c r="G70" s="48"/>
      <c r="H70" s="48"/>
    </row>
    <row r="71" spans="1:18">
      <c r="E71" s="46"/>
      <c r="G71" s="48"/>
      <c r="H71" s="48"/>
    </row>
    <row r="72" spans="1:18">
      <c r="B72" s="49"/>
      <c r="C72" s="49"/>
      <c r="D72" s="49"/>
      <c r="E72" s="49"/>
      <c r="F72" s="50"/>
      <c r="G72" s="50"/>
      <c r="H72" s="50"/>
      <c r="I72" s="51"/>
      <c r="J72" s="51"/>
      <c r="K72" s="51"/>
      <c r="L72" s="51"/>
      <c r="M72" s="51"/>
      <c r="N72" s="51"/>
      <c r="O72" s="51"/>
    </row>
    <row r="73" spans="1:18">
      <c r="B73" s="49"/>
      <c r="C73" s="49"/>
      <c r="D73" s="49"/>
      <c r="E73" s="49"/>
      <c r="F73" s="50"/>
      <c r="G73" s="50"/>
      <c r="H73" s="50"/>
      <c r="I73" s="51"/>
      <c r="J73" s="51"/>
      <c r="K73" s="51"/>
      <c r="L73" s="51"/>
      <c r="M73" s="51"/>
      <c r="N73" s="51"/>
      <c r="O73" s="51"/>
    </row>
    <row r="74" spans="1:18">
      <c r="H74" s="48"/>
    </row>
  </sheetData>
  <mergeCells count="10">
    <mergeCell ref="A2:A5"/>
    <mergeCell ref="A68:B68"/>
    <mergeCell ref="A66:B66"/>
    <mergeCell ref="A6:A9"/>
    <mergeCell ref="A13:A20"/>
    <mergeCell ref="A21:A25"/>
    <mergeCell ref="A30:A36"/>
    <mergeCell ref="A37:A41"/>
    <mergeCell ref="A26:A29"/>
    <mergeCell ref="A10:A12"/>
  </mergeCells>
  <printOptions horizontalCentered="1"/>
  <pageMargins left="0.39370078740157483" right="0.39370078740157483" top="0.74803149606299213" bottom="0.74803149606299213" header="0.31496062992125984" footer="0.31496062992125984"/>
  <pageSetup scale="7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6"/>
  <sheetViews>
    <sheetView topLeftCell="A10" workbookViewId="0">
      <selection activeCell="A36" sqref="A36"/>
    </sheetView>
  </sheetViews>
  <sheetFormatPr baseColWidth="10" defaultColWidth="10.85546875" defaultRowHeight="11.25"/>
  <cols>
    <col min="1" max="1" width="37.7109375" style="1" customWidth="1"/>
    <col min="2" max="2" width="20.7109375" style="1" customWidth="1"/>
    <col min="3" max="16384" width="10.85546875" style="1"/>
  </cols>
  <sheetData>
    <row r="2" spans="1:2" ht="12" thickBot="1"/>
    <row r="3" spans="1:2">
      <c r="A3" s="161" t="s">
        <v>80</v>
      </c>
      <c r="B3" s="8" t="s">
        <v>73</v>
      </c>
    </row>
    <row r="4" spans="1:2" ht="12" thickBot="1">
      <c r="A4" s="162"/>
      <c r="B4" s="9" t="s">
        <v>53</v>
      </c>
    </row>
    <row r="5" spans="1:2">
      <c r="A5" s="2" t="s">
        <v>23</v>
      </c>
      <c r="B5" s="3">
        <v>8</v>
      </c>
    </row>
    <row r="6" spans="1:2">
      <c r="A6" s="4" t="s">
        <v>54</v>
      </c>
      <c r="B6" s="5">
        <v>8</v>
      </c>
    </row>
    <row r="7" spans="1:2">
      <c r="A7" s="4" t="s">
        <v>55</v>
      </c>
      <c r="B7" s="5">
        <v>4</v>
      </c>
    </row>
    <row r="8" spans="1:2" ht="12" thickBot="1">
      <c r="A8" s="6" t="s">
        <v>70</v>
      </c>
      <c r="B8" s="7">
        <v>20</v>
      </c>
    </row>
    <row r="9" spans="1:2" ht="12" thickBot="1"/>
    <row r="10" spans="1:2">
      <c r="A10" s="161" t="s">
        <v>80</v>
      </c>
      <c r="B10" s="8" t="s">
        <v>74</v>
      </c>
    </row>
    <row r="11" spans="1:2" ht="12" thickBot="1">
      <c r="A11" s="162"/>
      <c r="B11" s="9" t="s">
        <v>53</v>
      </c>
    </row>
    <row r="12" spans="1:2">
      <c r="A12" s="2" t="s">
        <v>23</v>
      </c>
      <c r="B12" s="3">
        <v>8</v>
      </c>
    </row>
    <row r="13" spans="1:2">
      <c r="A13" s="4" t="s">
        <v>56</v>
      </c>
      <c r="B13" s="5">
        <v>8</v>
      </c>
    </row>
    <row r="14" spans="1:2">
      <c r="A14" s="4" t="s">
        <v>57</v>
      </c>
      <c r="B14" s="5">
        <v>4</v>
      </c>
    </row>
    <row r="15" spans="1:2" ht="12" thickBot="1">
      <c r="A15" s="6" t="s">
        <v>70</v>
      </c>
      <c r="B15" s="7">
        <v>20</v>
      </c>
    </row>
    <row r="16" spans="1:2" ht="12" thickBot="1"/>
    <row r="17" spans="1:2">
      <c r="A17" s="161" t="s">
        <v>80</v>
      </c>
      <c r="B17" s="8" t="s">
        <v>75</v>
      </c>
    </row>
    <row r="18" spans="1:2" ht="12" thickBot="1">
      <c r="A18" s="162"/>
      <c r="B18" s="9" t="s">
        <v>53</v>
      </c>
    </row>
    <row r="19" spans="1:2">
      <c r="A19" s="2" t="s">
        <v>23</v>
      </c>
      <c r="B19" s="3">
        <v>8</v>
      </c>
    </row>
    <row r="20" spans="1:2">
      <c r="A20" s="4" t="s">
        <v>58</v>
      </c>
      <c r="B20" s="5">
        <v>8</v>
      </c>
    </row>
    <row r="21" spans="1:2">
      <c r="A21" s="4" t="s">
        <v>59</v>
      </c>
      <c r="B21" s="5">
        <v>4</v>
      </c>
    </row>
    <row r="22" spans="1:2" ht="12" thickBot="1">
      <c r="A22" s="6" t="s">
        <v>70</v>
      </c>
      <c r="B22" s="7">
        <v>20</v>
      </c>
    </row>
    <row r="26" spans="1:2">
      <c r="A26" s="105" t="s">
        <v>58</v>
      </c>
      <c r="B26" s="1" t="s">
        <v>77</v>
      </c>
    </row>
    <row r="27" spans="1:2">
      <c r="A27" s="105" t="s">
        <v>60</v>
      </c>
      <c r="B27" s="1" t="s">
        <v>78</v>
      </c>
    </row>
    <row r="28" spans="1:2">
      <c r="A28" s="105" t="s">
        <v>54</v>
      </c>
      <c r="B28" s="1" t="s">
        <v>81</v>
      </c>
    </row>
    <row r="29" spans="1:2">
      <c r="A29" s="105" t="s">
        <v>56</v>
      </c>
      <c r="B29" s="1" t="s">
        <v>82</v>
      </c>
    </row>
    <row r="30" spans="1:2">
      <c r="A30" s="105" t="s">
        <v>58</v>
      </c>
      <c r="B30" s="1" t="s">
        <v>83</v>
      </c>
    </row>
    <row r="32" spans="1:2">
      <c r="A32" s="4" t="s">
        <v>59</v>
      </c>
      <c r="B32" s="1" t="s">
        <v>77</v>
      </c>
    </row>
    <row r="33" spans="1:2">
      <c r="A33" s="4" t="s">
        <v>61</v>
      </c>
      <c r="B33" s="1" t="s">
        <v>78</v>
      </c>
    </row>
    <row r="34" spans="1:2">
      <c r="A34" s="4" t="s">
        <v>55</v>
      </c>
      <c r="B34" s="1" t="s">
        <v>81</v>
      </c>
    </row>
    <row r="35" spans="1:2">
      <c r="A35" s="4" t="s">
        <v>57</v>
      </c>
      <c r="B35" s="1" t="s">
        <v>82</v>
      </c>
    </row>
    <row r="36" spans="1:2">
      <c r="A36" s="4" t="s">
        <v>59</v>
      </c>
      <c r="B36" s="1" t="s">
        <v>83</v>
      </c>
    </row>
  </sheetData>
  <mergeCells count="3">
    <mergeCell ref="A3:A4"/>
    <mergeCell ref="A10:A11"/>
    <mergeCell ref="A17:A18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GALLETAS MACROS 1 - 8 (60)</vt:lpstr>
      <vt:lpstr>CONSOLIDADO 60</vt:lpstr>
      <vt:lpstr>MENÚ POR CICLO 60 DIAS</vt:lpstr>
      <vt:lpstr>'CONSOLIDADO 60'!Área_de_impresión</vt:lpstr>
      <vt:lpstr>'GALLETAS MACROS 1 - 8 (60)'!Área_de_impresión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Carolina Padilla Londono</cp:lastModifiedBy>
  <cp:lastPrinted>2010-12-01T13:42:15Z</cp:lastPrinted>
  <dcterms:created xsi:type="dcterms:W3CDTF">2010-10-15T21:51:02Z</dcterms:created>
  <dcterms:modified xsi:type="dcterms:W3CDTF">2014-03-31T21:06:01Z</dcterms:modified>
</cp:coreProperties>
</file>