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autoCompressPictures="0" defaultThemeVersion="124226"/>
  <bookViews>
    <workbookView xWindow="165" yWindow="15" windowWidth="12495" windowHeight="10095" tabRatio="612" activeTab="1"/>
  </bookViews>
  <sheets>
    <sheet name="GALLETAS MACROS 1 - 8 (40)" sheetId="23" r:id="rId1"/>
    <sheet name="CONSOLIDADO" sheetId="24" r:id="rId2"/>
    <sheet name="MENÚ POR CICLO 40 DIAS" sheetId="22" r:id="rId3"/>
  </sheets>
  <definedNames>
    <definedName name="_xlnm._FilterDatabase" localSheetId="1" hidden="1">CONSOLIDADO!$B$2:$I$71</definedName>
    <definedName name="_xlnm._FilterDatabase" localSheetId="0" hidden="1">'GALLETAS MACROS 1 - 8 (40)'!$A$5:$M$38</definedName>
    <definedName name="_xlnm.Print_Area" localSheetId="1">CONSOLIDADO!$B$1:$I$71</definedName>
    <definedName name="_xlnm.Print_Area" localSheetId="0">'GALLETAS MACROS 1 - 8 (40)'!$A$2:$C$38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23" l="1"/>
  <c r="J9" i="23"/>
  <c r="K9" i="23"/>
  <c r="L9" i="23"/>
  <c r="M9" i="23"/>
  <c r="J10" i="23"/>
  <c r="K10" i="23"/>
  <c r="L10" i="23"/>
  <c r="M10" i="23"/>
  <c r="J11" i="23"/>
  <c r="K11" i="23"/>
  <c r="L11" i="23"/>
  <c r="M11" i="23"/>
  <c r="J12" i="23"/>
  <c r="K12" i="23"/>
  <c r="L12" i="23"/>
  <c r="M12" i="23"/>
  <c r="J13" i="23"/>
  <c r="K13" i="23"/>
  <c r="L13" i="23"/>
  <c r="M13" i="23"/>
  <c r="J14" i="23"/>
  <c r="K14" i="23"/>
  <c r="L14" i="23"/>
  <c r="M14" i="23"/>
  <c r="J15" i="23"/>
  <c r="K15" i="23"/>
  <c r="L15" i="23"/>
  <c r="M15" i="23"/>
  <c r="J16" i="23"/>
  <c r="K16" i="23"/>
  <c r="L16" i="23"/>
  <c r="M16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J20" i="23"/>
  <c r="K20" i="23"/>
  <c r="L20" i="23"/>
  <c r="M20" i="23"/>
  <c r="J21" i="23"/>
  <c r="K21" i="23"/>
  <c r="L21" i="23"/>
  <c r="M21" i="23"/>
  <c r="J22" i="23"/>
  <c r="K22" i="23"/>
  <c r="L22" i="23"/>
  <c r="M22" i="23"/>
  <c r="J23" i="23"/>
  <c r="K23" i="23"/>
  <c r="L23" i="23"/>
  <c r="M23" i="23"/>
  <c r="J24" i="23"/>
  <c r="K24" i="23"/>
  <c r="L24" i="23"/>
  <c r="M24" i="23"/>
  <c r="J25" i="23"/>
  <c r="K25" i="23"/>
  <c r="L25" i="23"/>
  <c r="M25" i="23"/>
  <c r="J26" i="23"/>
  <c r="K26" i="23"/>
  <c r="L26" i="23"/>
  <c r="M26" i="23"/>
  <c r="J27" i="23"/>
  <c r="K27" i="23"/>
  <c r="L27" i="23"/>
  <c r="M27" i="23"/>
  <c r="J28" i="23"/>
  <c r="K28" i="23"/>
  <c r="L28" i="23"/>
  <c r="M28" i="23"/>
  <c r="J29" i="23"/>
  <c r="K29" i="23"/>
  <c r="L29" i="23"/>
  <c r="M29" i="23"/>
  <c r="J30" i="23"/>
  <c r="K30" i="23"/>
  <c r="L30" i="23"/>
  <c r="M30" i="23"/>
  <c r="J31" i="23"/>
  <c r="K31" i="23"/>
  <c r="L31" i="23"/>
  <c r="M31" i="23" s="1"/>
  <c r="J32" i="23"/>
  <c r="M32" i="23" s="1"/>
  <c r="K32" i="23"/>
  <c r="L32" i="23"/>
  <c r="J33" i="23"/>
  <c r="M33" i="23" s="1"/>
  <c r="K33" i="23"/>
  <c r="L33" i="23"/>
  <c r="J34" i="23"/>
  <c r="M34" i="23" s="1"/>
  <c r="K34" i="23"/>
  <c r="L34" i="23"/>
  <c r="J35" i="23"/>
  <c r="M35" i="23" s="1"/>
  <c r="K35" i="23"/>
  <c r="L35" i="23"/>
  <c r="J36" i="23"/>
  <c r="M36" i="23" s="1"/>
  <c r="K36" i="23"/>
  <c r="L36" i="23"/>
  <c r="J37" i="23"/>
  <c r="M37" i="23" s="1"/>
  <c r="K37" i="23"/>
  <c r="L37" i="23"/>
  <c r="J7" i="23"/>
  <c r="M7" i="23" s="1"/>
  <c r="K7" i="23"/>
  <c r="L7" i="23"/>
  <c r="J8" i="23"/>
  <c r="M8" i="23" s="1"/>
  <c r="K8" i="23"/>
  <c r="L8" i="23"/>
  <c r="L6" i="23"/>
  <c r="K6" i="23"/>
  <c r="J6" i="23"/>
  <c r="D37" i="23" l="1"/>
  <c r="F6" i="23" l="1"/>
  <c r="E6" i="23"/>
  <c r="D6" i="23"/>
  <c r="D17" i="23" l="1"/>
  <c r="G6" i="23"/>
  <c r="D7" i="23"/>
  <c r="G7" i="23"/>
  <c r="D8" i="23"/>
  <c r="G8" i="23"/>
  <c r="D9" i="23"/>
  <c r="G9" i="23"/>
  <c r="D10" i="23"/>
  <c r="G10" i="23"/>
  <c r="D11" i="23"/>
  <c r="G11" i="23"/>
  <c r="D12" i="23"/>
  <c r="G12" i="23"/>
  <c r="D13" i="23"/>
  <c r="G13" i="23"/>
  <c r="D14" i="23"/>
  <c r="G14" i="23"/>
  <c r="D15" i="23"/>
  <c r="G15" i="23"/>
  <c r="D16" i="23"/>
  <c r="G16" i="23"/>
  <c r="G17" i="23"/>
  <c r="D18" i="23"/>
  <c r="G18" i="23"/>
  <c r="D19" i="23"/>
  <c r="G19" i="23"/>
  <c r="D20" i="23"/>
  <c r="G20" i="23"/>
  <c r="D21" i="23"/>
  <c r="G21" i="23"/>
  <c r="D22" i="23"/>
  <c r="G22" i="23"/>
  <c r="D23" i="23"/>
  <c r="G23" i="23"/>
  <c r="D24" i="23"/>
  <c r="D25" i="23"/>
  <c r="G25" i="23"/>
  <c r="D27" i="23"/>
  <c r="G27" i="23"/>
  <c r="D28" i="23"/>
  <c r="G28" i="23"/>
  <c r="D29" i="23"/>
  <c r="G29" i="23"/>
  <c r="D30" i="23"/>
  <c r="G30" i="23"/>
  <c r="D31" i="23"/>
  <c r="G31" i="23"/>
  <c r="D32" i="23"/>
  <c r="G32" i="23"/>
  <c r="D33" i="23"/>
  <c r="G33" i="23"/>
  <c r="D34" i="23"/>
  <c r="G34" i="23"/>
  <c r="D35" i="23"/>
  <c r="G35" i="23"/>
  <c r="D36" i="23"/>
  <c r="G36" i="23"/>
  <c r="G37" i="23"/>
  <c r="H6" i="23"/>
  <c r="E7" i="23"/>
  <c r="H7" i="23"/>
  <c r="E8" i="23"/>
  <c r="H8" i="23"/>
  <c r="E9" i="23"/>
  <c r="H9" i="23"/>
  <c r="E10" i="23"/>
  <c r="H10" i="23"/>
  <c r="E11" i="23"/>
  <c r="H11" i="23"/>
  <c r="E12" i="23"/>
  <c r="H12" i="23"/>
  <c r="E13" i="23"/>
  <c r="H13" i="23"/>
  <c r="E14" i="23"/>
  <c r="H14" i="23"/>
  <c r="E15" i="23"/>
  <c r="H15" i="23"/>
  <c r="E16" i="23"/>
  <c r="H16" i="23"/>
  <c r="E17" i="23"/>
  <c r="H17" i="23"/>
  <c r="E18" i="23"/>
  <c r="H18" i="23"/>
  <c r="E19" i="23"/>
  <c r="H19" i="23"/>
  <c r="E20" i="23"/>
  <c r="H20" i="23"/>
  <c r="E21" i="23"/>
  <c r="H21" i="23"/>
  <c r="E22" i="23"/>
  <c r="H22" i="23"/>
  <c r="E23" i="23"/>
  <c r="H23" i="23"/>
  <c r="E25" i="23"/>
  <c r="H25" i="23"/>
  <c r="E27" i="23"/>
  <c r="H27" i="23"/>
  <c r="E28" i="23"/>
  <c r="H28" i="23"/>
  <c r="E29" i="23"/>
  <c r="H29" i="23"/>
  <c r="E30" i="23"/>
  <c r="H30" i="23"/>
  <c r="E31" i="23"/>
  <c r="H31" i="23"/>
  <c r="E32" i="23"/>
  <c r="H32" i="23"/>
  <c r="E33" i="23"/>
  <c r="H33" i="23"/>
  <c r="E34" i="23"/>
  <c r="H34" i="23"/>
  <c r="E35" i="23"/>
  <c r="H35" i="23"/>
  <c r="E36" i="23"/>
  <c r="H36" i="23"/>
  <c r="E37" i="23"/>
  <c r="H37" i="23"/>
  <c r="I6" i="23"/>
  <c r="F7" i="23"/>
  <c r="I7" i="23"/>
  <c r="F8" i="23"/>
  <c r="I8" i="23"/>
  <c r="F9" i="23"/>
  <c r="I9" i="23"/>
  <c r="F10" i="23"/>
  <c r="I10" i="23"/>
  <c r="F11" i="23"/>
  <c r="I11" i="23"/>
  <c r="F12" i="23"/>
  <c r="I12" i="23"/>
  <c r="F13" i="23"/>
  <c r="I13" i="23"/>
  <c r="F14" i="23"/>
  <c r="I14" i="23"/>
  <c r="F15" i="23"/>
  <c r="I15" i="23"/>
  <c r="F16" i="23"/>
  <c r="I16" i="23"/>
  <c r="F17" i="23"/>
  <c r="I17" i="23"/>
  <c r="F18" i="23"/>
  <c r="I18" i="23"/>
  <c r="F19" i="23"/>
  <c r="I19" i="23"/>
  <c r="F20" i="23"/>
  <c r="I20" i="23"/>
  <c r="F21" i="23"/>
  <c r="I21" i="23"/>
  <c r="F22" i="23"/>
  <c r="I22" i="23"/>
  <c r="F23" i="23"/>
  <c r="I23" i="23"/>
  <c r="I24" i="23"/>
  <c r="F25" i="23"/>
  <c r="I25" i="23"/>
  <c r="F26" i="23"/>
  <c r="I26" i="23"/>
  <c r="F27" i="23"/>
  <c r="I27" i="23"/>
  <c r="F28" i="23"/>
  <c r="I28" i="23"/>
  <c r="F29" i="23"/>
  <c r="I29" i="23"/>
  <c r="F30" i="23"/>
  <c r="I30" i="23"/>
  <c r="F31" i="23"/>
  <c r="I31" i="23"/>
  <c r="F32" i="23"/>
  <c r="I32" i="23"/>
  <c r="F33" i="23"/>
  <c r="I33" i="23"/>
  <c r="F34" i="23"/>
  <c r="I34" i="23"/>
  <c r="F35" i="23"/>
  <c r="I35" i="23"/>
  <c r="F36" i="23"/>
  <c r="I36" i="23"/>
  <c r="F37" i="23"/>
  <c r="I37" i="23"/>
  <c r="C38" i="23"/>
  <c r="C41" i="23" s="1"/>
  <c r="O16" i="24"/>
  <c r="N16" i="24"/>
  <c r="M16" i="24"/>
  <c r="L16" i="24"/>
  <c r="K16" i="24"/>
  <c r="J16" i="24"/>
  <c r="I16" i="24"/>
  <c r="H16" i="24"/>
  <c r="G16" i="24"/>
  <c r="O15" i="24"/>
  <c r="N15" i="24"/>
  <c r="M15" i="24"/>
  <c r="L15" i="24"/>
  <c r="K15" i="24"/>
  <c r="J15" i="24"/>
  <c r="I15" i="24"/>
  <c r="H15" i="24"/>
  <c r="G15" i="24"/>
  <c r="O14" i="24"/>
  <c r="N14" i="24"/>
  <c r="M14" i="24"/>
  <c r="L14" i="24"/>
  <c r="K14" i="24"/>
  <c r="J14" i="24"/>
  <c r="I14" i="24"/>
  <c r="H14" i="24"/>
  <c r="G14" i="24"/>
  <c r="F5" i="24"/>
  <c r="F71" i="24" s="1"/>
  <c r="O30" i="24"/>
  <c r="N30" i="24"/>
  <c r="M30" i="24"/>
  <c r="L30" i="24"/>
  <c r="K30" i="24"/>
  <c r="J30" i="24"/>
  <c r="I30" i="24"/>
  <c r="H30" i="24"/>
  <c r="G30" i="24"/>
  <c r="O29" i="24"/>
  <c r="N29" i="24"/>
  <c r="M29" i="24"/>
  <c r="L29" i="24"/>
  <c r="K29" i="24"/>
  <c r="J29" i="24"/>
  <c r="I29" i="24"/>
  <c r="H29" i="24"/>
  <c r="G29" i="24"/>
  <c r="O28" i="24"/>
  <c r="N28" i="24"/>
  <c r="M28" i="24"/>
  <c r="L28" i="24"/>
  <c r="K28" i="24"/>
  <c r="J28" i="24"/>
  <c r="I28" i="24"/>
  <c r="H28" i="24"/>
  <c r="G28" i="24"/>
  <c r="O27" i="24"/>
  <c r="N27" i="24"/>
  <c r="M27" i="24"/>
  <c r="L27" i="24"/>
  <c r="K27" i="24"/>
  <c r="J27" i="24"/>
  <c r="I27" i="24"/>
  <c r="H27" i="24"/>
  <c r="G27" i="24"/>
  <c r="O25" i="24"/>
  <c r="N25" i="24"/>
  <c r="M25" i="24"/>
  <c r="L25" i="24"/>
  <c r="K25" i="24"/>
  <c r="J25" i="24"/>
  <c r="I25" i="24"/>
  <c r="H25" i="24"/>
  <c r="G25" i="24"/>
  <c r="O24" i="24"/>
  <c r="N24" i="24"/>
  <c r="M24" i="24"/>
  <c r="L24" i="24"/>
  <c r="K24" i="24"/>
  <c r="J24" i="24"/>
  <c r="I24" i="24"/>
  <c r="H24" i="24"/>
  <c r="G24" i="24"/>
  <c r="O23" i="24"/>
  <c r="N23" i="24"/>
  <c r="M23" i="24"/>
  <c r="L23" i="24"/>
  <c r="K23" i="24"/>
  <c r="J23" i="24"/>
  <c r="I23" i="24"/>
  <c r="H23" i="24"/>
  <c r="G23" i="24"/>
  <c r="O22" i="24"/>
  <c r="N22" i="24"/>
  <c r="M22" i="24"/>
  <c r="L22" i="24"/>
  <c r="K22" i="24"/>
  <c r="J22" i="24"/>
  <c r="I22" i="24"/>
  <c r="H22" i="24"/>
  <c r="G22" i="24"/>
  <c r="O21" i="24"/>
  <c r="N21" i="24"/>
  <c r="M21" i="24"/>
  <c r="L21" i="24"/>
  <c r="K21" i="24"/>
  <c r="J21" i="24"/>
  <c r="I21" i="24"/>
  <c r="H21" i="24"/>
  <c r="G21" i="24"/>
  <c r="O20" i="24"/>
  <c r="N20" i="24"/>
  <c r="M20" i="24"/>
  <c r="L20" i="24"/>
  <c r="K20" i="24"/>
  <c r="J20" i="24"/>
  <c r="I20" i="24"/>
  <c r="H20" i="24"/>
  <c r="G20" i="24"/>
  <c r="O19" i="24"/>
  <c r="N19" i="24"/>
  <c r="M19" i="24"/>
  <c r="L19" i="24"/>
  <c r="K19" i="24"/>
  <c r="J19" i="24"/>
  <c r="I19" i="24"/>
  <c r="H19" i="24"/>
  <c r="G19" i="24"/>
  <c r="O12" i="24"/>
  <c r="N12" i="24"/>
  <c r="M12" i="24"/>
  <c r="L12" i="24"/>
  <c r="K12" i="24"/>
  <c r="J12" i="24"/>
  <c r="I12" i="24"/>
  <c r="H12" i="24"/>
  <c r="G12" i="24"/>
  <c r="O11" i="24"/>
  <c r="N11" i="24"/>
  <c r="M11" i="24"/>
  <c r="L11" i="24"/>
  <c r="K11" i="24"/>
  <c r="J11" i="24"/>
  <c r="I11" i="24"/>
  <c r="H11" i="24"/>
  <c r="G11" i="24"/>
  <c r="O8" i="24"/>
  <c r="N8" i="24"/>
  <c r="M8" i="24"/>
  <c r="L8" i="24"/>
  <c r="K8" i="24"/>
  <c r="J8" i="24"/>
  <c r="I8" i="24"/>
  <c r="H8" i="24"/>
  <c r="G8" i="24"/>
  <c r="O7" i="24"/>
  <c r="N7" i="24"/>
  <c r="M7" i="24"/>
  <c r="L7" i="24"/>
  <c r="K7" i="24"/>
  <c r="J7" i="24"/>
  <c r="I7" i="24"/>
  <c r="H7" i="24"/>
  <c r="G7" i="24"/>
  <c r="O6" i="24"/>
  <c r="N6" i="24"/>
  <c r="M6" i="24"/>
  <c r="L6" i="24"/>
  <c r="K6" i="24"/>
  <c r="J6" i="24"/>
  <c r="I6" i="24"/>
  <c r="H6" i="24"/>
  <c r="G6" i="24"/>
  <c r="O4" i="24"/>
  <c r="N4" i="24"/>
  <c r="M4" i="24"/>
  <c r="L4" i="24"/>
  <c r="K4" i="24"/>
  <c r="J4" i="24"/>
  <c r="I4" i="24"/>
  <c r="H4" i="24"/>
  <c r="G4" i="24"/>
  <c r="O3" i="24"/>
  <c r="N3" i="24"/>
  <c r="M3" i="24"/>
  <c r="L3" i="24"/>
  <c r="K3" i="24"/>
  <c r="J3" i="24"/>
  <c r="I3" i="24"/>
  <c r="H3" i="24"/>
  <c r="G3" i="24"/>
  <c r="O2" i="24"/>
  <c r="O71" i="24" s="1"/>
  <c r="N2" i="24"/>
  <c r="M2" i="24"/>
  <c r="M71" i="24" s="1"/>
  <c r="L2" i="24"/>
  <c r="L71" i="24" s="1"/>
  <c r="K2" i="24"/>
  <c r="K71" i="24" s="1"/>
  <c r="J2" i="24"/>
  <c r="J71" i="24" s="1"/>
  <c r="I2" i="24"/>
  <c r="I71" i="24" s="1"/>
  <c r="H2" i="24"/>
  <c r="H71" i="24" s="1"/>
  <c r="G2" i="24"/>
  <c r="G71" i="24" s="1"/>
  <c r="N71" i="24"/>
  <c r="R43" i="24" l="1"/>
  <c r="Q42" i="24"/>
  <c r="Q40" i="24"/>
  <c r="P41" i="24"/>
  <c r="R42" i="24"/>
  <c r="R40" i="24"/>
  <c r="Q43" i="24"/>
  <c r="Q41" i="24"/>
  <c r="R38" i="24"/>
  <c r="Q37" i="24"/>
  <c r="P36" i="24"/>
  <c r="R37" i="24"/>
  <c r="Q38" i="24"/>
  <c r="Q36" i="24"/>
  <c r="R34" i="24"/>
  <c r="R15" i="24"/>
  <c r="Q35" i="24"/>
  <c r="Q33" i="24"/>
  <c r="Q14" i="24"/>
  <c r="P16" i="24"/>
  <c r="R35" i="24"/>
  <c r="R33" i="24"/>
  <c r="R14" i="24"/>
  <c r="Q34" i="24"/>
  <c r="Q16" i="24"/>
  <c r="R27" i="24"/>
  <c r="Q28" i="24"/>
  <c r="P29" i="24"/>
  <c r="R28" i="24"/>
  <c r="Q29" i="24"/>
  <c r="Q27" i="24"/>
  <c r="R22" i="24"/>
  <c r="Q22" i="24"/>
  <c r="Q25" i="24"/>
  <c r="Q23" i="24"/>
  <c r="P24" i="24"/>
  <c r="R25" i="24"/>
  <c r="R23" i="24"/>
  <c r="Q24" i="24"/>
  <c r="Q21" i="24"/>
  <c r="P19" i="24"/>
  <c r="R21" i="24"/>
  <c r="R19" i="24"/>
  <c r="Q20" i="24"/>
  <c r="P20" i="24"/>
  <c r="R12" i="24"/>
  <c r="Q11" i="24"/>
  <c r="R11" i="24"/>
  <c r="Q12" i="24"/>
  <c r="R6" i="24"/>
  <c r="P7" i="24"/>
  <c r="R7" i="24"/>
  <c r="Q8" i="24"/>
  <c r="Q6" i="24"/>
  <c r="P8" i="24"/>
  <c r="M6" i="23"/>
  <c r="Q4" i="24"/>
  <c r="Q2" i="24"/>
  <c r="P3" i="24"/>
  <c r="P2" i="24"/>
  <c r="R4" i="24"/>
  <c r="Q3" i="24"/>
  <c r="H24" i="23"/>
  <c r="F24" i="23"/>
  <c r="R30" i="24" s="1"/>
  <c r="E24" i="23"/>
  <c r="G24" i="23"/>
  <c r="I38" i="23"/>
  <c r="H26" i="23"/>
  <c r="D26" i="23"/>
  <c r="E26" i="23"/>
  <c r="G26" i="23"/>
  <c r="Q13" i="24" l="1"/>
  <c r="G38" i="23"/>
  <c r="P42" i="24"/>
  <c r="S42" i="24" s="1"/>
  <c r="P43" i="24"/>
  <c r="S43" i="24" s="1"/>
  <c r="P40" i="24"/>
  <c r="S40" i="24" s="1"/>
  <c r="R41" i="24"/>
  <c r="S41" i="24" s="1"/>
  <c r="H38" i="23"/>
  <c r="P30" i="24"/>
  <c r="P37" i="24"/>
  <c r="S37" i="24" s="1"/>
  <c r="P38" i="24"/>
  <c r="S38" i="24" s="1"/>
  <c r="R36" i="24"/>
  <c r="S36" i="24" s="1"/>
  <c r="Q39" i="24"/>
  <c r="P35" i="24"/>
  <c r="S35" i="24" s="1"/>
  <c r="P14" i="24"/>
  <c r="S14" i="24" s="1"/>
  <c r="P34" i="24"/>
  <c r="S34" i="24" s="1"/>
  <c r="P33" i="24"/>
  <c r="S33" i="24" s="1"/>
  <c r="R16" i="24"/>
  <c r="S16" i="24" s="1"/>
  <c r="Q15" i="24"/>
  <c r="Q17" i="24" s="1"/>
  <c r="D38" i="23"/>
  <c r="P27" i="24"/>
  <c r="S27" i="24" s="1"/>
  <c r="R29" i="24"/>
  <c r="R31" i="24" s="1"/>
  <c r="Q30" i="24"/>
  <c r="Q31" i="24" s="1"/>
  <c r="P28" i="24"/>
  <c r="S28" i="24" s="1"/>
  <c r="P22" i="24"/>
  <c r="P23" i="24"/>
  <c r="R24" i="24"/>
  <c r="S24" i="24" s="1"/>
  <c r="P25" i="24"/>
  <c r="S25" i="24" s="1"/>
  <c r="Q19" i="24"/>
  <c r="S19" i="24" s="1"/>
  <c r="R20" i="24"/>
  <c r="S20" i="24" s="1"/>
  <c r="J38" i="23"/>
  <c r="P21" i="24"/>
  <c r="S21" i="24" s="1"/>
  <c r="P11" i="24"/>
  <c r="S11" i="24"/>
  <c r="S12" i="24"/>
  <c r="P12" i="24"/>
  <c r="P6" i="24"/>
  <c r="S6" i="24" s="1"/>
  <c r="Q7" i="24"/>
  <c r="Q9" i="24" s="1"/>
  <c r="R8" i="24"/>
  <c r="R9" i="24" s="1"/>
  <c r="R3" i="24"/>
  <c r="S3" i="24" s="1"/>
  <c r="P4" i="24"/>
  <c r="P5" i="24" s="1"/>
  <c r="L38" i="23"/>
  <c r="R2" i="24"/>
  <c r="S2" i="24" s="1"/>
  <c r="E38" i="23"/>
  <c r="F38" i="23"/>
  <c r="S22" i="24"/>
  <c r="Q44" i="24"/>
  <c r="Q5" i="24"/>
  <c r="R13" i="24"/>
  <c r="R17" i="24"/>
  <c r="P9" i="24"/>
  <c r="Q45" i="24" l="1"/>
  <c r="R18" i="24"/>
  <c r="R44" i="24"/>
  <c r="P13" i="24"/>
  <c r="Q18" i="24"/>
  <c r="Q26" i="24"/>
  <c r="Q69" i="24" s="1"/>
  <c r="Q71" i="24" s="1"/>
  <c r="R39" i="24"/>
  <c r="R45" i="24" s="1"/>
  <c r="P10" i="24"/>
  <c r="Q10" i="24"/>
  <c r="R5" i="24"/>
  <c r="R10" i="24" s="1"/>
  <c r="P26" i="24"/>
  <c r="S29" i="24"/>
  <c r="S8" i="24"/>
  <c r="S23" i="24"/>
  <c r="S7" i="24"/>
  <c r="R26" i="24"/>
  <c r="R69" i="24" s="1"/>
  <c r="S4" i="24"/>
  <c r="K38" i="23"/>
  <c r="P15" i="24"/>
  <c r="P17" i="24" s="1"/>
  <c r="M38" i="23"/>
  <c r="S13" i="24"/>
  <c r="P44" i="24"/>
  <c r="P39" i="24"/>
  <c r="S44" i="24"/>
  <c r="S39" i="24" l="1"/>
  <c r="S45" i="24" s="1"/>
  <c r="P45" i="24"/>
  <c r="S26" i="24"/>
  <c r="Q32" i="24"/>
  <c r="R32" i="24"/>
  <c r="P18" i="24"/>
  <c r="S9" i="24"/>
  <c r="S5" i="24"/>
  <c r="S15" i="24"/>
  <c r="S17" i="24" s="1"/>
  <c r="S18" i="24" s="1"/>
  <c r="R71" i="24"/>
  <c r="S30" i="24"/>
  <c r="S31" i="24" s="1"/>
  <c r="S69" i="24" s="1"/>
  <c r="P31" i="24"/>
  <c r="P69" i="24" l="1"/>
  <c r="P71" i="24" s="1"/>
  <c r="P32" i="24"/>
  <c r="S32" i="24"/>
  <c r="S10" i="24"/>
  <c r="S46" i="24"/>
  <c r="S71" i="24"/>
</calcChain>
</file>

<file path=xl/sharedStrings.xml><?xml version="1.0" encoding="utf-8"?>
<sst xmlns="http://schemas.openxmlformats.org/spreadsheetml/2006/main" count="148" uniqueCount="96">
  <si>
    <t>MACRO</t>
  </si>
  <si>
    <t>REGIONALES</t>
  </si>
  <si>
    <t>Guajira</t>
  </si>
  <si>
    <t>Magdalena</t>
  </si>
  <si>
    <t xml:space="preserve">Bolivar </t>
  </si>
  <si>
    <t>San Andres</t>
  </si>
  <si>
    <t>Sucre</t>
  </si>
  <si>
    <t>Caldas</t>
  </si>
  <si>
    <t>Choco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</si>
  <si>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</si>
  <si>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</si>
  <si>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</si>
  <si>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</si>
  <si>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</si>
  <si>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</si>
  <si>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</si>
  <si>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</si>
  <si>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</si>
  <si>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</si>
  <si>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Cundinamarca</t>
  </si>
  <si>
    <t>Casanare</t>
  </si>
  <si>
    <t>Guaviare</t>
  </si>
  <si>
    <t>Total Sede Nacional</t>
  </si>
  <si>
    <t>Galletas tipo cracker</t>
  </si>
  <si>
    <t>Galletas tipo sándwich sabor fresa</t>
  </si>
  <si>
    <t>Galletas tipo sándwich sabor vainilla</t>
  </si>
  <si>
    <t>Galletas tipo sándwich sabor chocolate</t>
  </si>
  <si>
    <t>Galletas tipo wafer sabor coco</t>
  </si>
  <si>
    <t>Galletas tipo wafer sabor chocolate</t>
  </si>
  <si>
    <t>CICLO 1</t>
  </si>
  <si>
    <t>Galletas tipo wafer sabor mora</t>
  </si>
  <si>
    <t xml:space="preserve">Galletas tipo sándwich </t>
  </si>
  <si>
    <t xml:space="preserve">Galletas tipo wafer </t>
  </si>
  <si>
    <t>Cesar</t>
  </si>
  <si>
    <t>Atlántico</t>
  </si>
  <si>
    <t>Córdoba</t>
  </si>
  <si>
    <t>Caquetá</t>
  </si>
  <si>
    <t>Quindío</t>
  </si>
  <si>
    <t>Bogotá</t>
  </si>
  <si>
    <t>Boyacá</t>
  </si>
  <si>
    <t xml:space="preserve">Meta </t>
  </si>
  <si>
    <t>TOTAL GALLETAS</t>
  </si>
  <si>
    <t>CICLO 2</t>
  </si>
  <si>
    <t>TOTAL MACRO 1</t>
  </si>
  <si>
    <t>TOTAL MACRO 2</t>
  </si>
  <si>
    <t>TOTAL MACRO 3</t>
  </si>
  <si>
    <t>TOTAL MACRO 4</t>
  </si>
  <si>
    <t>TOTAL MACRO 5</t>
  </si>
  <si>
    <t>TOTAL MACRO 6</t>
  </si>
  <si>
    <t>TOTAL MACRO 7</t>
  </si>
  <si>
    <t>MACROS</t>
  </si>
  <si>
    <t>Total  Nacional</t>
  </si>
  <si>
    <t xml:space="preserve">FRECUENCIA 20 DÍAS </t>
  </si>
  <si>
    <t>Galletas tipo sándwich sabor Mora</t>
  </si>
  <si>
    <t>Galletas tipo wafer sabor Vainilla</t>
  </si>
  <si>
    <t>Galletas tipo sándwich sabor Fresa</t>
  </si>
  <si>
    <t>Galletas tipo wafer sabor Chocolate</t>
  </si>
  <si>
    <t>Galletas tipo sándwich sabor Vainilla</t>
  </si>
  <si>
    <t>Galletas tipo wafer sabor Coco</t>
  </si>
  <si>
    <t>Galletas tipo sándwich sabor Chocolate</t>
  </si>
  <si>
    <t>Galletas tipo wafer sabor Fresa</t>
  </si>
  <si>
    <t>Amazonas</t>
  </si>
  <si>
    <t>Vaupes</t>
  </si>
  <si>
    <t>Vichada</t>
  </si>
  <si>
    <t>Galletas tipo wafer sabor vainilla</t>
  </si>
  <si>
    <t>Ciclo</t>
  </si>
  <si>
    <t>Total</t>
  </si>
  <si>
    <t>TOTAL MACRO 8</t>
  </si>
  <si>
    <t xml:space="preserve">Guainia </t>
  </si>
  <si>
    <t>TOTAL DE GALLETAS  POR CICLO</t>
  </si>
  <si>
    <t>TOTAL ZONA 4</t>
  </si>
  <si>
    <t>VIGENCIA 2014</t>
  </si>
  <si>
    <t>CICLO 1 -2014</t>
  </si>
  <si>
    <t>CICLO 2 -2014</t>
  </si>
  <si>
    <t>La Guajira</t>
  </si>
  <si>
    <t>ciclo 1 y 5</t>
  </si>
  <si>
    <t>ciclo 2 y 6</t>
  </si>
  <si>
    <r>
      <t>BENEFICIARIOS</t>
    </r>
    <r>
      <rPr>
        <b/>
        <sz val="8"/>
        <color indexed="8"/>
        <rFont val="Arial"/>
        <family val="2"/>
      </rPr>
      <t xml:space="preserve"> TIPO 2 </t>
    </r>
  </si>
  <si>
    <t>PRODUCTO GALLETAS</t>
  </si>
  <si>
    <t>ciclo 3 y 7</t>
  </si>
  <si>
    <t>ciclo 4 y 8</t>
  </si>
  <si>
    <t>ciclo 9</t>
  </si>
  <si>
    <t xml:space="preserve">Galletas tipo cracker </t>
  </si>
  <si>
    <t xml:space="preserve">Galletas tipo sándwich sabor mora </t>
  </si>
  <si>
    <t xml:space="preserve">Galletas tipo sándwich sabor fresa </t>
  </si>
  <si>
    <t xml:space="preserve">Bolívar </t>
  </si>
  <si>
    <t>San Andrés</t>
  </si>
  <si>
    <t>Chocó</t>
  </si>
  <si>
    <t>Guainía</t>
  </si>
  <si>
    <t>Vaupés</t>
  </si>
  <si>
    <t>ZONA</t>
  </si>
  <si>
    <t>TOTAL ZONA 1</t>
  </si>
  <si>
    <t>TOTAL ZONA 2</t>
  </si>
  <si>
    <t>TOTAL ZONA 3</t>
  </si>
  <si>
    <t>TOTAL 2 CICLOS</t>
  </si>
  <si>
    <t>2 ciclos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</si>
</sst>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&quot;ALIMENTOS PARA&quot;\ 0\ &quot;DÍAS DE ATENCIÓN&quot;"/>
    <numFmt numFmtId="166" formatCode="_-* #,##0.00\ _€_-;\-* #,##0.00\ _€_-;_-* \-??\ _€_-;_-@_-"/>
    <numFmt numFmtId="167" formatCode="_ * #,##0_ ;_ * \-#,##0_ ;_ * &quot;-&quot;??_ ;_ @_ "/>
    <numFmt numFmtId="168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Alignment="0" applyProtection="0"/>
    <xf numFmtId="43" fontId="4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89">
    <xf numFmtId="0" fontId="0" fillId="0" borderId="0" xfId="0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 applyAlignment="1">
      <alignment horizontal="center"/>
    </xf>
    <xf numFmtId="0" fontId="8" fillId="0" borderId="24" xfId="0" applyFont="1" applyBorder="1" applyAlignment="1">
      <alignment wrapText="1"/>
    </xf>
    <xf numFmtId="0" fontId="8" fillId="0" borderId="1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14" borderId="13" xfId="0" applyFont="1" applyFill="1" applyBorder="1" applyAlignment="1">
      <alignment horizontal="center" wrapText="1"/>
    </xf>
    <xf numFmtId="0" fontId="6" fillId="4" borderId="0" xfId="0" applyFont="1" applyFill="1"/>
    <xf numFmtId="0" fontId="9" fillId="2" borderId="2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3" fontId="6" fillId="4" borderId="17" xfId="0" applyNumberFormat="1" applyFont="1" applyFill="1" applyBorder="1"/>
    <xf numFmtId="3" fontId="6" fillId="0" borderId="26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3" fontId="6" fillId="0" borderId="37" xfId="0" applyNumberFormat="1" applyFont="1" applyFill="1" applyBorder="1" applyAlignment="1">
      <alignment horizontal="left"/>
    </xf>
    <xf numFmtId="3" fontId="6" fillId="0" borderId="3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9" fillId="4" borderId="34" xfId="0" applyNumberFormat="1" applyFont="1" applyFill="1" applyBorder="1" applyAlignment="1">
      <alignment vertical="center" wrapText="1"/>
    </xf>
    <xf numFmtId="3" fontId="6" fillId="0" borderId="19" xfId="0" applyNumberFormat="1" applyFont="1" applyFill="1" applyBorder="1" applyAlignment="1">
      <alignment horizont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4" borderId="19" xfId="0" applyNumberFormat="1" applyFont="1" applyFill="1" applyBorder="1" applyAlignment="1">
      <alignment horizontal="center" vertical="center"/>
    </xf>
    <xf numFmtId="3" fontId="6" fillId="4" borderId="20" xfId="0" applyNumberFormat="1" applyFont="1" applyFill="1" applyBorder="1" applyAlignment="1">
      <alignment horizontal="center" vertical="center"/>
    </xf>
    <xf numFmtId="3" fontId="9" fillId="4" borderId="21" xfId="0" applyNumberFormat="1" applyFont="1" applyFill="1" applyBorder="1"/>
    <xf numFmtId="0" fontId="9" fillId="4" borderId="0" xfId="0" applyFont="1" applyFill="1"/>
    <xf numFmtId="3" fontId="9" fillId="4" borderId="28" xfId="0" applyNumberFormat="1" applyFont="1" applyFill="1" applyBorder="1" applyAlignment="1">
      <alignment vertical="center" wrapText="1"/>
    </xf>
    <xf numFmtId="3" fontId="6" fillId="0" borderId="9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3" fontId="6" fillId="4" borderId="38" xfId="0" applyNumberFormat="1" applyFont="1" applyFill="1" applyBorder="1" applyAlignment="1">
      <alignment horizontal="center" vertical="center"/>
    </xf>
    <xf numFmtId="3" fontId="9" fillId="4" borderId="39" xfId="0" applyNumberFormat="1" applyFont="1" applyFill="1" applyBorder="1"/>
    <xf numFmtId="3" fontId="6" fillId="0" borderId="36" xfId="0" applyNumberFormat="1" applyFont="1" applyFill="1" applyBorder="1" applyAlignment="1">
      <alignment horizontal="center"/>
    </xf>
    <xf numFmtId="3" fontId="9" fillId="4" borderId="18" xfId="0" applyNumberFormat="1" applyFont="1" applyFill="1" applyBorder="1" applyAlignment="1">
      <alignment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3" fontId="6" fillId="0" borderId="0" xfId="0" applyNumberFormat="1" applyFont="1"/>
    <xf numFmtId="168" fontId="6" fillId="0" borderId="0" xfId="1" applyNumberFormat="1" applyFont="1" applyAlignment="1">
      <alignment horizontal="center"/>
    </xf>
    <xf numFmtId="168" fontId="6" fillId="0" borderId="0" xfId="1" applyNumberFormat="1" applyFont="1"/>
    <xf numFmtId="168" fontId="6" fillId="4" borderId="0" xfId="1" applyNumberFormat="1" applyFont="1" applyFill="1"/>
    <xf numFmtId="3" fontId="6" fillId="4" borderId="45" xfId="0" applyNumberFormat="1" applyFont="1" applyFill="1" applyBorder="1"/>
    <xf numFmtId="3" fontId="6" fillId="4" borderId="40" xfId="0" applyNumberFormat="1" applyFont="1" applyFill="1" applyBorder="1"/>
    <xf numFmtId="3" fontId="6" fillId="4" borderId="41" xfId="0" applyNumberFormat="1" applyFont="1" applyFill="1" applyBorder="1"/>
    <xf numFmtId="3" fontId="6" fillId="4" borderId="42" xfId="0" applyNumberFormat="1" applyFont="1" applyFill="1" applyBorder="1"/>
    <xf numFmtId="3" fontId="6" fillId="4" borderId="43" xfId="0" applyNumberFormat="1" applyFont="1" applyFill="1" applyBorder="1"/>
    <xf numFmtId="3" fontId="6" fillId="4" borderId="44" xfId="0" applyNumberFormat="1" applyFont="1" applyFill="1" applyBorder="1"/>
    <xf numFmtId="3" fontId="9" fillId="4" borderId="46" xfId="0" applyNumberFormat="1" applyFont="1" applyFill="1" applyBorder="1"/>
    <xf numFmtId="3" fontId="9" fillId="4" borderId="34" xfId="0" applyNumberFormat="1" applyFont="1" applyFill="1" applyBorder="1"/>
    <xf numFmtId="3" fontId="9" fillId="4" borderId="27" xfId="0" applyNumberFormat="1" applyFont="1" applyFill="1" applyBorder="1"/>
    <xf numFmtId="3" fontId="9" fillId="4" borderId="28" xfId="0" applyNumberFormat="1" applyFont="1" applyFill="1" applyBorder="1"/>
    <xf numFmtId="0" fontId="9" fillId="2" borderId="39" xfId="0" applyFont="1" applyFill="1" applyBorder="1" applyAlignment="1">
      <alignment horizontal="center" vertical="center" wrapText="1"/>
    </xf>
    <xf numFmtId="167" fontId="10" fillId="13" borderId="21" xfId="1" applyNumberFormat="1" applyFont="1" applyFill="1" applyBorder="1" applyAlignment="1">
      <alignment horizontal="center" vertical="center" wrapText="1"/>
    </xf>
    <xf numFmtId="167" fontId="10" fillId="13" borderId="19" xfId="1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12" borderId="19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right" vertical="center"/>
    </xf>
    <xf numFmtId="3" fontId="9" fillId="2" borderId="24" xfId="0" applyNumberFormat="1" applyFont="1" applyFill="1" applyBorder="1" applyAlignment="1">
      <alignment horizontal="right" vertical="center"/>
    </xf>
    <xf numFmtId="3" fontId="9" fillId="2" borderId="12" xfId="0" applyNumberFormat="1" applyFont="1" applyFill="1" applyBorder="1" applyAlignment="1">
      <alignment horizontal="right" vertical="center"/>
    </xf>
    <xf numFmtId="3" fontId="9" fillId="2" borderId="13" xfId="0" applyNumberFormat="1" applyFont="1" applyFill="1" applyBorder="1" applyAlignment="1">
      <alignment horizontal="right" vertical="center"/>
    </xf>
    <xf numFmtId="3" fontId="9" fillId="2" borderId="33" xfId="0" applyNumberFormat="1" applyFont="1" applyFill="1" applyBorder="1" applyAlignment="1">
      <alignment horizontal="right" vertical="center"/>
    </xf>
    <xf numFmtId="3" fontId="6" fillId="4" borderId="31" xfId="0" applyNumberFormat="1" applyFont="1" applyFill="1" applyBorder="1"/>
    <xf numFmtId="3" fontId="6" fillId="4" borderId="48" xfId="0" applyNumberFormat="1" applyFont="1" applyFill="1" applyBorder="1"/>
    <xf numFmtId="3" fontId="6" fillId="4" borderId="49" xfId="0" applyNumberFormat="1" applyFont="1" applyFill="1" applyBorder="1"/>
    <xf numFmtId="3" fontId="6" fillId="4" borderId="29" xfId="0" applyNumberFormat="1" applyFont="1" applyFill="1" applyBorder="1"/>
    <xf numFmtId="3" fontId="9" fillId="4" borderId="51" xfId="0" applyNumberFormat="1" applyFont="1" applyFill="1" applyBorder="1"/>
    <xf numFmtId="3" fontId="6" fillId="4" borderId="52" xfId="0" applyNumberFormat="1" applyFont="1" applyFill="1" applyBorder="1"/>
    <xf numFmtId="3" fontId="9" fillId="2" borderId="39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Border="1"/>
    <xf numFmtId="3" fontId="9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left" vertical="center" wrapText="1"/>
    </xf>
    <xf numFmtId="3" fontId="6" fillId="0" borderId="50" xfId="0" applyNumberFormat="1" applyFont="1" applyFill="1" applyBorder="1" applyAlignment="1">
      <alignment horizontal="center"/>
    </xf>
    <xf numFmtId="3" fontId="6" fillId="0" borderId="50" xfId="0" applyNumberFormat="1" applyFont="1" applyFill="1" applyBorder="1" applyAlignment="1">
      <alignment horizontal="center" vertical="center"/>
    </xf>
    <xf numFmtId="3" fontId="6" fillId="4" borderId="50" xfId="0" applyNumberFormat="1" applyFont="1" applyFill="1" applyBorder="1" applyAlignment="1">
      <alignment horizontal="center" vertical="center"/>
    </xf>
    <xf numFmtId="3" fontId="6" fillId="4" borderId="53" xfId="0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3" fontId="9" fillId="2" borderId="21" xfId="0" applyNumberFormat="1" applyFont="1" applyFill="1" applyBorder="1" applyAlignment="1">
      <alignment horizontal="right" vertical="center"/>
    </xf>
    <xf numFmtId="0" fontId="7" fillId="0" borderId="15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3" fontId="6" fillId="0" borderId="26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9" fillId="4" borderId="46" xfId="0" applyNumberFormat="1" applyFont="1" applyFill="1" applyBorder="1" applyAlignment="1">
      <alignment vertical="center" wrapText="1"/>
    </xf>
    <xf numFmtId="3" fontId="9" fillId="2" borderId="54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3" fontId="6" fillId="0" borderId="1" xfId="0" applyNumberFormat="1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3" fontId="9" fillId="4" borderId="0" xfId="0" applyNumberFormat="1" applyFont="1" applyFill="1" applyAlignment="1">
      <alignment vertical="center"/>
    </xf>
    <xf numFmtId="4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6" fillId="0" borderId="5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57" xfId="0" applyNumberFormat="1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 wrapText="1"/>
    </xf>
    <xf numFmtId="3" fontId="6" fillId="0" borderId="59" xfId="0" applyNumberFormat="1" applyFont="1" applyFill="1" applyBorder="1" applyAlignment="1">
      <alignment horizontal="center"/>
    </xf>
    <xf numFmtId="3" fontId="9" fillId="4" borderId="39" xfId="0" applyNumberFormat="1" applyFont="1" applyFill="1" applyBorder="1" applyAlignment="1">
      <alignment vertical="center" wrapText="1"/>
    </xf>
    <xf numFmtId="3" fontId="6" fillId="0" borderId="60" xfId="0" applyNumberFormat="1" applyFont="1" applyFill="1" applyBorder="1" applyAlignment="1">
      <alignment horizontal="center"/>
    </xf>
    <xf numFmtId="3" fontId="6" fillId="0" borderId="60" xfId="0" applyNumberFormat="1" applyFont="1" applyFill="1" applyBorder="1" applyAlignment="1">
      <alignment horizontal="left"/>
    </xf>
    <xf numFmtId="3" fontId="6" fillId="4" borderId="0" xfId="0" applyNumberFormat="1" applyFont="1" applyFill="1"/>
    <xf numFmtId="3" fontId="6" fillId="0" borderId="34" xfId="0" applyNumberFormat="1" applyFont="1" applyFill="1" applyBorder="1" applyAlignment="1">
      <alignment horizontal="center"/>
    </xf>
    <xf numFmtId="3" fontId="6" fillId="0" borderId="34" xfId="0" applyNumberFormat="1" applyFont="1" applyFill="1" applyBorder="1" applyAlignment="1">
      <alignment horizontal="center" vertical="center"/>
    </xf>
    <xf numFmtId="3" fontId="6" fillId="4" borderId="34" xfId="0" applyNumberFormat="1" applyFont="1" applyFill="1" applyBorder="1" applyAlignment="1">
      <alignment horizontal="center" vertical="center"/>
    </xf>
    <xf numFmtId="3" fontId="9" fillId="4" borderId="44" xfId="0" applyNumberFormat="1" applyFont="1" applyFill="1" applyBorder="1"/>
    <xf numFmtId="0" fontId="9" fillId="2" borderId="2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165" fontId="9" fillId="6" borderId="29" xfId="0" applyNumberFormat="1" applyFont="1" applyFill="1" applyBorder="1" applyAlignment="1">
      <alignment horizontal="center" vertical="center"/>
    </xf>
    <xf numFmtId="165" fontId="9" fillId="6" borderId="30" xfId="0" applyNumberFormat="1" applyFont="1" applyFill="1" applyBorder="1" applyAlignment="1">
      <alignment horizontal="center" vertical="center"/>
    </xf>
    <xf numFmtId="165" fontId="9" fillId="6" borderId="31" xfId="0" applyNumberFormat="1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5" fontId="9" fillId="6" borderId="46" xfId="0" applyNumberFormat="1" applyFont="1" applyFill="1" applyBorder="1" applyAlignment="1">
      <alignment horizontal="center" vertical="center"/>
    </xf>
    <xf numFmtId="165" fontId="9" fillId="6" borderId="34" xfId="0" applyNumberFormat="1" applyFont="1" applyFill="1" applyBorder="1" applyAlignment="1">
      <alignment horizontal="center" vertical="center"/>
    </xf>
    <xf numFmtId="165" fontId="9" fillId="6" borderId="56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4" borderId="51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3" fontId="9" fillId="0" borderId="46" xfId="0" applyNumberFormat="1" applyFont="1" applyFill="1" applyBorder="1" applyAlignment="1">
      <alignment horizontal="center" vertical="center" wrapText="1"/>
    </xf>
    <xf numFmtId="3" fontId="9" fillId="0" borderId="18" xfId="0" applyNumberFormat="1" applyFont="1" applyFill="1" applyBorder="1" applyAlignment="1">
      <alignment horizontal="center" vertical="center" wrapText="1"/>
    </xf>
    <xf numFmtId="3" fontId="9" fillId="0" borderId="56" xfId="0" applyNumberFormat="1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3" fontId="9" fillId="0" borderId="46" xfId="0" applyNumberFormat="1" applyFont="1" applyFill="1" applyBorder="1" applyAlignment="1">
      <alignment horizontal="center" vertical="center"/>
    </xf>
    <xf numFmtId="3" fontId="9" fillId="0" borderId="56" xfId="0" applyNumberFormat="1" applyFont="1" applyFill="1" applyBorder="1" applyAlignment="1">
      <alignment horizontal="center" vertical="center"/>
    </xf>
    <xf numFmtId="3" fontId="9" fillId="4" borderId="48" xfId="0" applyNumberFormat="1" applyFont="1" applyFill="1" applyBorder="1" applyAlignment="1">
      <alignment horizontal="center" vertical="center" wrapText="1"/>
    </xf>
    <xf numFmtId="3" fontId="9" fillId="4" borderId="32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 vertical="center" wrapText="1"/>
    </xf>
    <xf numFmtId="3" fontId="9" fillId="2" borderId="46" xfId="0" applyNumberFormat="1" applyFont="1" applyFill="1" applyBorder="1" applyAlignment="1">
      <alignment horizontal="center"/>
    </xf>
    <xf numFmtId="3" fontId="9" fillId="2" borderId="18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19" xfId="0" applyNumberFormat="1" applyFont="1" applyFill="1" applyBorder="1" applyAlignment="1">
      <alignment horizontal="center" vertical="center" wrapText="1"/>
    </xf>
    <xf numFmtId="3" fontId="9" fillId="0" borderId="31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center" vertical="center" wrapText="1"/>
    </xf>
    <xf numFmtId="3" fontId="9" fillId="0" borderId="33" xfId="0" applyNumberFormat="1" applyFont="1" applyFill="1" applyBorder="1" applyAlignment="1">
      <alignment horizontal="center" vertical="center" wrapText="1"/>
    </xf>
    <xf numFmtId="3" fontId="9" fillId="0" borderId="40" xfId="0" applyNumberFormat="1" applyFont="1" applyFill="1" applyBorder="1" applyAlignment="1">
      <alignment horizontal="center" vertical="center" wrapText="1"/>
    </xf>
    <xf numFmtId="3" fontId="9" fillId="0" borderId="41" xfId="0" applyNumberFormat="1" applyFont="1" applyFill="1" applyBorder="1" applyAlignment="1">
      <alignment horizontal="center" vertical="center" wrapText="1"/>
    </xf>
    <xf numFmtId="3" fontId="9" fillId="0" borderId="42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 wrapText="1"/>
    </xf>
    <xf numFmtId="3" fontId="9" fillId="0" borderId="43" xfId="0" applyNumberFormat="1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/>
    </xf>
  </cellXfs>
  <cellStyles count="20">
    <cellStyle name="Comma" xfId="1" builtinId="3"/>
    <cellStyle name="Millares 2" xfId="4"/>
    <cellStyle name="Millares 2 3" xfId="5"/>
    <cellStyle name="Millares 3" xfId="6"/>
    <cellStyle name="Millares 4" xfId="7"/>
    <cellStyle name="Millares 5" xfId="8"/>
    <cellStyle name="Moneda 3" xfId="19"/>
    <cellStyle name="Normal" xfId="0" builtinId="0"/>
    <cellStyle name="Normal 10" xfId="9"/>
    <cellStyle name="Normal 11" xfId="10"/>
    <cellStyle name="Normal 14" xfId="11"/>
    <cellStyle name="Normal 2" xfId="2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3"/>
  </cellStyles>
  <dxfs count="0"/>
  <tableStyles count="0" defaultTableStyle="TableStyleMedium9" defaultPivotStyle="PivotStyleLight16"/>
  <colors>
    <mruColors>
      <color rgb="FFFFFFCC"/>
      <color rgb="FFFF66CC"/>
      <color rgb="FFFFFF66"/>
      <color rgb="FFFF99FF"/>
      <color rgb="FF66FF66"/>
      <color rgb="FFCC9900"/>
      <color rgb="FFFF6699"/>
      <color rgb="FFCCFF66"/>
      <color rgb="FFFF00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10" zoomScaleNormal="110" zoomScalePageLayoutView="110" workbookViewId="0">
      <pane xSplit="3" ySplit="5" topLeftCell="D6" activePane="bottomRight" state="frozen"/>
      <selection activeCell="F4" sqref="F4"/>
      <selection pane="topRight" activeCell="F4" sqref="F4"/>
      <selection pane="bottomLeft" activeCell="F4" sqref="F4"/>
      <selection pane="bottomRight" activeCell="C18" sqref="C18"/>
    </sheetView>
  </sheetViews>
  <sheetFormatPr defaultColWidth="11.42578125" defaultRowHeight="11.25"/>
  <cols>
    <col min="1" max="1" width="4.85546875" style="44" customWidth="1"/>
    <col min="2" max="2" width="15.85546875" style="44" customWidth="1"/>
    <col min="3" max="3" width="13" style="44" customWidth="1"/>
    <col min="4" max="9" width="8.85546875" style="115" customWidth="1"/>
    <col min="10" max="10" width="11.42578125" style="115" customWidth="1"/>
    <col min="11" max="16384" width="11.42578125" style="115"/>
  </cols>
  <sheetData>
    <row r="1" spans="1:21" ht="15.75" customHeight="1" thickBot="1">
      <c r="A1" s="157" t="s">
        <v>0</v>
      </c>
      <c r="B1" s="158" t="s">
        <v>1</v>
      </c>
      <c r="C1" s="158" t="s">
        <v>77</v>
      </c>
      <c r="D1" s="139" t="s">
        <v>71</v>
      </c>
      <c r="E1" s="140"/>
      <c r="F1" s="140"/>
      <c r="G1" s="140"/>
      <c r="H1" s="140"/>
      <c r="I1" s="140"/>
      <c r="J1" s="114"/>
    </row>
    <row r="2" spans="1:21" ht="15" customHeight="1" thickBot="1">
      <c r="A2" s="157"/>
      <c r="B2" s="158"/>
      <c r="C2" s="158"/>
      <c r="D2" s="141" t="s">
        <v>29</v>
      </c>
      <c r="E2" s="142"/>
      <c r="F2" s="143"/>
      <c r="G2" s="141" t="s">
        <v>42</v>
      </c>
      <c r="H2" s="142"/>
      <c r="I2" s="143"/>
      <c r="J2" s="154" t="s">
        <v>94</v>
      </c>
      <c r="K2" s="155"/>
      <c r="L2" s="155"/>
      <c r="M2" s="156"/>
    </row>
    <row r="3" spans="1:21" ht="16.5" customHeight="1">
      <c r="A3" s="157"/>
      <c r="B3" s="158"/>
      <c r="C3" s="158"/>
      <c r="D3" s="146" t="s">
        <v>23</v>
      </c>
      <c r="E3" s="144" t="s">
        <v>83</v>
      </c>
      <c r="F3" s="147" t="s">
        <v>64</v>
      </c>
      <c r="G3" s="146" t="s">
        <v>23</v>
      </c>
      <c r="H3" s="144" t="s">
        <v>84</v>
      </c>
      <c r="I3" s="147" t="s">
        <v>28</v>
      </c>
      <c r="J3" s="152" t="s">
        <v>82</v>
      </c>
      <c r="K3" s="152" t="s">
        <v>31</v>
      </c>
      <c r="L3" s="152" t="s">
        <v>32</v>
      </c>
      <c r="M3" s="159" t="s">
        <v>66</v>
      </c>
    </row>
    <row r="4" spans="1:21" ht="78.75" customHeight="1">
      <c r="A4" s="157"/>
      <c r="B4" s="158"/>
      <c r="C4" s="158"/>
      <c r="D4" s="146"/>
      <c r="E4" s="145"/>
      <c r="F4" s="148"/>
      <c r="G4" s="146"/>
      <c r="H4" s="145"/>
      <c r="I4" s="148"/>
      <c r="J4" s="153"/>
      <c r="K4" s="153"/>
      <c r="L4" s="153"/>
      <c r="M4" s="160"/>
    </row>
    <row r="5" spans="1:21" ht="12.75" customHeight="1">
      <c r="A5" s="157"/>
      <c r="B5" s="158"/>
      <c r="C5" s="158"/>
      <c r="D5" s="76">
        <v>8</v>
      </c>
      <c r="E5" s="74">
        <v>8</v>
      </c>
      <c r="F5" s="75">
        <v>4</v>
      </c>
      <c r="G5" s="76">
        <v>8</v>
      </c>
      <c r="H5" s="74">
        <v>8</v>
      </c>
      <c r="I5" s="75">
        <v>4</v>
      </c>
      <c r="J5" s="74">
        <v>8</v>
      </c>
      <c r="K5" s="73">
        <v>8</v>
      </c>
      <c r="L5" s="73">
        <v>4</v>
      </c>
      <c r="M5" s="77">
        <v>60</v>
      </c>
    </row>
    <row r="6" spans="1:21">
      <c r="A6" s="149">
        <v>1</v>
      </c>
      <c r="B6" s="106" t="s">
        <v>33</v>
      </c>
      <c r="C6" s="108">
        <v>30452</v>
      </c>
      <c r="D6" s="107">
        <f t="shared" ref="D6:D36" si="0">C6*$D$5</f>
        <v>243616</v>
      </c>
      <c r="E6" s="108">
        <f t="shared" ref="E6:E37" si="1">C6*$E$5</f>
        <v>243616</v>
      </c>
      <c r="F6" s="109">
        <f t="shared" ref="F6:F37" si="2">C6*$F$5</f>
        <v>121808</v>
      </c>
      <c r="G6" s="107">
        <f t="shared" ref="G6:G37" si="3">C6*$G$5</f>
        <v>243616</v>
      </c>
      <c r="H6" s="110">
        <f t="shared" ref="H6:H37" si="4">C6*$H$5</f>
        <v>243616</v>
      </c>
      <c r="I6" s="111">
        <f t="shared" ref="I6:I37" si="5">C6*$I$5</f>
        <v>121808</v>
      </c>
      <c r="J6" s="108">
        <f>+D6+G6</f>
        <v>487232</v>
      </c>
      <c r="K6" s="108">
        <f>+E6+H6</f>
        <v>487232</v>
      </c>
      <c r="L6" s="108">
        <f>+F6+I6</f>
        <v>243616</v>
      </c>
      <c r="M6" s="111">
        <f>+J6+K6+L6</f>
        <v>1218080</v>
      </c>
    </row>
    <row r="7" spans="1:21">
      <c r="A7" s="150"/>
      <c r="B7" s="116" t="s">
        <v>74</v>
      </c>
      <c r="C7" s="108">
        <v>30880</v>
      </c>
      <c r="D7" s="107">
        <f t="shared" si="0"/>
        <v>247040</v>
      </c>
      <c r="E7" s="108">
        <f t="shared" si="1"/>
        <v>247040</v>
      </c>
      <c r="F7" s="109">
        <f t="shared" si="2"/>
        <v>123520</v>
      </c>
      <c r="G7" s="107">
        <f t="shared" si="3"/>
        <v>247040</v>
      </c>
      <c r="H7" s="110">
        <f t="shared" si="4"/>
        <v>247040</v>
      </c>
      <c r="I7" s="111">
        <f t="shared" si="5"/>
        <v>123520</v>
      </c>
      <c r="J7" s="108">
        <f t="shared" ref="J7:J8" si="6">+D7+G7</f>
        <v>494080</v>
      </c>
      <c r="K7" s="108">
        <f t="shared" ref="K7:K8" si="7">+E7+H7</f>
        <v>494080</v>
      </c>
      <c r="L7" s="108">
        <f t="shared" ref="L7:L8" si="8">+F7+I7</f>
        <v>247040</v>
      </c>
      <c r="M7" s="111">
        <f t="shared" ref="M7:M8" si="9">+J7+K7+L7</f>
        <v>1235200</v>
      </c>
    </row>
    <row r="8" spans="1:21">
      <c r="A8" s="151"/>
      <c r="B8" s="116" t="s">
        <v>3</v>
      </c>
      <c r="C8" s="108">
        <v>24878</v>
      </c>
      <c r="D8" s="107">
        <f t="shared" si="0"/>
        <v>199024</v>
      </c>
      <c r="E8" s="108">
        <f t="shared" si="1"/>
        <v>199024</v>
      </c>
      <c r="F8" s="109">
        <f t="shared" si="2"/>
        <v>99512</v>
      </c>
      <c r="G8" s="107">
        <f t="shared" si="3"/>
        <v>199024</v>
      </c>
      <c r="H8" s="110">
        <f t="shared" si="4"/>
        <v>199024</v>
      </c>
      <c r="I8" s="111">
        <f t="shared" si="5"/>
        <v>99512</v>
      </c>
      <c r="J8" s="108">
        <f t="shared" si="6"/>
        <v>398048</v>
      </c>
      <c r="K8" s="108">
        <f t="shared" si="7"/>
        <v>398048</v>
      </c>
      <c r="L8" s="108">
        <f t="shared" si="8"/>
        <v>199024</v>
      </c>
      <c r="M8" s="111">
        <f t="shared" si="9"/>
        <v>995120</v>
      </c>
      <c r="N8" s="117"/>
      <c r="O8" s="117"/>
      <c r="P8" s="117"/>
      <c r="Q8" s="117"/>
    </row>
    <row r="9" spans="1:21">
      <c r="A9" s="149">
        <v>2</v>
      </c>
      <c r="B9" s="106" t="s">
        <v>34</v>
      </c>
      <c r="C9" s="108">
        <v>22854</v>
      </c>
      <c r="D9" s="107">
        <f t="shared" si="0"/>
        <v>182832</v>
      </c>
      <c r="E9" s="108">
        <f t="shared" si="1"/>
        <v>182832</v>
      </c>
      <c r="F9" s="109">
        <f t="shared" si="2"/>
        <v>91416</v>
      </c>
      <c r="G9" s="107">
        <f t="shared" si="3"/>
        <v>182832</v>
      </c>
      <c r="H9" s="110">
        <f t="shared" si="4"/>
        <v>182832</v>
      </c>
      <c r="I9" s="111">
        <f t="shared" si="5"/>
        <v>91416</v>
      </c>
      <c r="J9" s="108">
        <f t="shared" ref="J9:J37" si="10">+D9+G9</f>
        <v>365664</v>
      </c>
      <c r="K9" s="108">
        <f t="shared" ref="K9:K37" si="11">+E9+H9</f>
        <v>365664</v>
      </c>
      <c r="L9" s="108">
        <f t="shared" ref="L9:L37" si="12">+F9+I9</f>
        <v>182832</v>
      </c>
      <c r="M9" s="111">
        <f t="shared" ref="M9:M37" si="13">+J9+K9+L9</f>
        <v>914160</v>
      </c>
    </row>
    <row r="10" spans="1:21" s="118" customFormat="1">
      <c r="A10" s="150"/>
      <c r="B10" s="116" t="s">
        <v>85</v>
      </c>
      <c r="C10" s="108">
        <v>36743</v>
      </c>
      <c r="D10" s="107">
        <f t="shared" si="0"/>
        <v>293944</v>
      </c>
      <c r="E10" s="108">
        <f t="shared" si="1"/>
        <v>293944</v>
      </c>
      <c r="F10" s="109">
        <f t="shared" si="2"/>
        <v>146972</v>
      </c>
      <c r="G10" s="107">
        <f t="shared" si="3"/>
        <v>293944</v>
      </c>
      <c r="H10" s="110">
        <f t="shared" si="4"/>
        <v>293944</v>
      </c>
      <c r="I10" s="111">
        <f t="shared" si="5"/>
        <v>146972</v>
      </c>
      <c r="J10" s="108">
        <f t="shared" si="10"/>
        <v>587888</v>
      </c>
      <c r="K10" s="108">
        <f t="shared" si="11"/>
        <v>587888</v>
      </c>
      <c r="L10" s="108">
        <f t="shared" si="12"/>
        <v>293944</v>
      </c>
      <c r="M10" s="111">
        <f t="shared" si="13"/>
        <v>1469720</v>
      </c>
    </row>
    <row r="11" spans="1:21">
      <c r="A11" s="151"/>
      <c r="B11" s="116" t="s">
        <v>86</v>
      </c>
      <c r="C11" s="108">
        <v>1092</v>
      </c>
      <c r="D11" s="107">
        <f t="shared" si="0"/>
        <v>8736</v>
      </c>
      <c r="E11" s="108">
        <f t="shared" si="1"/>
        <v>8736</v>
      </c>
      <c r="F11" s="109">
        <f t="shared" si="2"/>
        <v>4368</v>
      </c>
      <c r="G11" s="107">
        <f t="shared" si="3"/>
        <v>8736</v>
      </c>
      <c r="H11" s="110">
        <f t="shared" si="4"/>
        <v>8736</v>
      </c>
      <c r="I11" s="111">
        <f t="shared" si="5"/>
        <v>4368</v>
      </c>
      <c r="J11" s="108">
        <f t="shared" si="10"/>
        <v>17472</v>
      </c>
      <c r="K11" s="108">
        <f t="shared" si="11"/>
        <v>17472</v>
      </c>
      <c r="L11" s="108">
        <f t="shared" si="12"/>
        <v>8736</v>
      </c>
      <c r="M11" s="111">
        <f t="shared" si="13"/>
        <v>43680</v>
      </c>
      <c r="N11" s="117"/>
      <c r="O11" s="117"/>
      <c r="P11" s="117"/>
      <c r="Q11" s="117"/>
      <c r="R11" s="119"/>
      <c r="S11" s="119"/>
      <c r="T11" s="119"/>
      <c r="U11" s="119"/>
    </row>
    <row r="12" spans="1:21">
      <c r="A12" s="149">
        <v>3</v>
      </c>
      <c r="B12" s="106" t="s">
        <v>35</v>
      </c>
      <c r="C12" s="108">
        <v>41460</v>
      </c>
      <c r="D12" s="107">
        <f t="shared" si="0"/>
        <v>331680</v>
      </c>
      <c r="E12" s="108">
        <f t="shared" si="1"/>
        <v>331680</v>
      </c>
      <c r="F12" s="109">
        <f t="shared" si="2"/>
        <v>165840</v>
      </c>
      <c r="G12" s="107">
        <f t="shared" si="3"/>
        <v>331680</v>
      </c>
      <c r="H12" s="110">
        <f t="shared" si="4"/>
        <v>331680</v>
      </c>
      <c r="I12" s="111">
        <f t="shared" si="5"/>
        <v>165840</v>
      </c>
      <c r="J12" s="108">
        <f t="shared" si="10"/>
        <v>663360</v>
      </c>
      <c r="K12" s="108">
        <f t="shared" si="11"/>
        <v>663360</v>
      </c>
      <c r="L12" s="108">
        <f t="shared" si="12"/>
        <v>331680</v>
      </c>
      <c r="M12" s="111">
        <f t="shared" si="13"/>
        <v>1658400</v>
      </c>
    </row>
    <row r="13" spans="1:21">
      <c r="A13" s="151"/>
      <c r="B13" s="116" t="s">
        <v>6</v>
      </c>
      <c r="C13" s="108">
        <v>24837</v>
      </c>
      <c r="D13" s="107">
        <f t="shared" si="0"/>
        <v>198696</v>
      </c>
      <c r="E13" s="108">
        <f t="shared" si="1"/>
        <v>198696</v>
      </c>
      <c r="F13" s="109">
        <f t="shared" si="2"/>
        <v>99348</v>
      </c>
      <c r="G13" s="107">
        <f t="shared" si="3"/>
        <v>198696</v>
      </c>
      <c r="H13" s="110">
        <f t="shared" si="4"/>
        <v>198696</v>
      </c>
      <c r="I13" s="111">
        <f t="shared" si="5"/>
        <v>99348</v>
      </c>
      <c r="J13" s="108">
        <f t="shared" si="10"/>
        <v>397392</v>
      </c>
      <c r="K13" s="108">
        <f t="shared" si="11"/>
        <v>397392</v>
      </c>
      <c r="L13" s="108">
        <f t="shared" si="12"/>
        <v>198696</v>
      </c>
      <c r="M13" s="111">
        <f t="shared" si="13"/>
        <v>993480</v>
      </c>
      <c r="N13" s="117"/>
      <c r="O13" s="117"/>
      <c r="P13" s="117"/>
      <c r="Q13" s="117"/>
    </row>
    <row r="14" spans="1:21">
      <c r="A14" s="149">
        <v>4</v>
      </c>
      <c r="B14" s="116" t="s">
        <v>7</v>
      </c>
      <c r="C14" s="108">
        <v>3794</v>
      </c>
      <c r="D14" s="107">
        <f t="shared" si="0"/>
        <v>30352</v>
      </c>
      <c r="E14" s="108">
        <f t="shared" si="1"/>
        <v>30352</v>
      </c>
      <c r="F14" s="109">
        <f t="shared" si="2"/>
        <v>15176</v>
      </c>
      <c r="G14" s="107">
        <f t="shared" si="3"/>
        <v>30352</v>
      </c>
      <c r="H14" s="110">
        <f t="shared" si="4"/>
        <v>30352</v>
      </c>
      <c r="I14" s="111">
        <f t="shared" si="5"/>
        <v>15176</v>
      </c>
      <c r="J14" s="108">
        <f t="shared" si="10"/>
        <v>60704</v>
      </c>
      <c r="K14" s="108">
        <f t="shared" si="11"/>
        <v>60704</v>
      </c>
      <c r="L14" s="108">
        <f t="shared" si="12"/>
        <v>30352</v>
      </c>
      <c r="M14" s="111">
        <f t="shared" si="13"/>
        <v>151760</v>
      </c>
    </row>
    <row r="15" spans="1:21">
      <c r="A15" s="150"/>
      <c r="B15" s="106" t="s">
        <v>36</v>
      </c>
      <c r="C15" s="108">
        <v>10567</v>
      </c>
      <c r="D15" s="107">
        <f t="shared" si="0"/>
        <v>84536</v>
      </c>
      <c r="E15" s="108">
        <f t="shared" si="1"/>
        <v>84536</v>
      </c>
      <c r="F15" s="109">
        <f t="shared" si="2"/>
        <v>42268</v>
      </c>
      <c r="G15" s="107">
        <f t="shared" si="3"/>
        <v>84536</v>
      </c>
      <c r="H15" s="110">
        <f t="shared" si="4"/>
        <v>84536</v>
      </c>
      <c r="I15" s="111">
        <f t="shared" si="5"/>
        <v>42268</v>
      </c>
      <c r="J15" s="108">
        <f t="shared" si="10"/>
        <v>169072</v>
      </c>
      <c r="K15" s="108">
        <f t="shared" si="11"/>
        <v>169072</v>
      </c>
      <c r="L15" s="108">
        <f t="shared" si="12"/>
        <v>84536</v>
      </c>
      <c r="M15" s="111">
        <f t="shared" si="13"/>
        <v>422680</v>
      </c>
    </row>
    <row r="16" spans="1:21">
      <c r="A16" s="150"/>
      <c r="B16" s="116" t="s">
        <v>87</v>
      </c>
      <c r="C16" s="108">
        <v>9974</v>
      </c>
      <c r="D16" s="107">
        <f t="shared" si="0"/>
        <v>79792</v>
      </c>
      <c r="E16" s="108">
        <f t="shared" si="1"/>
        <v>79792</v>
      </c>
      <c r="F16" s="109">
        <f t="shared" si="2"/>
        <v>39896</v>
      </c>
      <c r="G16" s="107">
        <f t="shared" si="3"/>
        <v>79792</v>
      </c>
      <c r="H16" s="110">
        <f t="shared" si="4"/>
        <v>79792</v>
      </c>
      <c r="I16" s="111">
        <f t="shared" si="5"/>
        <v>39896</v>
      </c>
      <c r="J16" s="108">
        <f t="shared" si="10"/>
        <v>159584</v>
      </c>
      <c r="K16" s="108">
        <f t="shared" si="11"/>
        <v>159584</v>
      </c>
      <c r="L16" s="108">
        <f t="shared" si="12"/>
        <v>79792</v>
      </c>
      <c r="M16" s="111">
        <f t="shared" si="13"/>
        <v>398960</v>
      </c>
    </row>
    <row r="17" spans="1:21">
      <c r="A17" s="150"/>
      <c r="B17" s="116" t="s">
        <v>9</v>
      </c>
      <c r="C17" s="108">
        <v>23395</v>
      </c>
      <c r="D17" s="107">
        <f t="shared" si="0"/>
        <v>187160</v>
      </c>
      <c r="E17" s="108">
        <f t="shared" si="1"/>
        <v>187160</v>
      </c>
      <c r="F17" s="109">
        <f t="shared" si="2"/>
        <v>93580</v>
      </c>
      <c r="G17" s="107">
        <f t="shared" si="3"/>
        <v>187160</v>
      </c>
      <c r="H17" s="110">
        <f t="shared" si="4"/>
        <v>187160</v>
      </c>
      <c r="I17" s="111">
        <f t="shared" si="5"/>
        <v>93580</v>
      </c>
      <c r="J17" s="108">
        <f t="shared" si="10"/>
        <v>374320</v>
      </c>
      <c r="K17" s="108">
        <f t="shared" si="11"/>
        <v>374320</v>
      </c>
      <c r="L17" s="108">
        <f t="shared" si="12"/>
        <v>187160</v>
      </c>
      <c r="M17" s="111">
        <f t="shared" si="13"/>
        <v>935800</v>
      </c>
    </row>
    <row r="18" spans="1:21">
      <c r="A18" s="150"/>
      <c r="B18" s="106" t="s">
        <v>37</v>
      </c>
      <c r="C18" s="108">
        <v>3775</v>
      </c>
      <c r="D18" s="107">
        <f t="shared" si="0"/>
        <v>30200</v>
      </c>
      <c r="E18" s="108">
        <f t="shared" si="1"/>
        <v>30200</v>
      </c>
      <c r="F18" s="109">
        <f t="shared" si="2"/>
        <v>15100</v>
      </c>
      <c r="G18" s="107">
        <f t="shared" si="3"/>
        <v>30200</v>
      </c>
      <c r="H18" s="110">
        <f t="shared" si="4"/>
        <v>30200</v>
      </c>
      <c r="I18" s="111">
        <f t="shared" si="5"/>
        <v>15100</v>
      </c>
      <c r="J18" s="108">
        <f t="shared" si="10"/>
        <v>60400</v>
      </c>
      <c r="K18" s="108">
        <f t="shared" si="11"/>
        <v>60400</v>
      </c>
      <c r="L18" s="108">
        <f t="shared" si="12"/>
        <v>30200</v>
      </c>
      <c r="M18" s="111">
        <f t="shared" si="13"/>
        <v>151000</v>
      </c>
    </row>
    <row r="19" spans="1:21">
      <c r="A19" s="150"/>
      <c r="B19" s="116" t="s">
        <v>10</v>
      </c>
      <c r="C19" s="108">
        <v>12559</v>
      </c>
      <c r="D19" s="107">
        <f t="shared" si="0"/>
        <v>100472</v>
      </c>
      <c r="E19" s="108">
        <f t="shared" si="1"/>
        <v>100472</v>
      </c>
      <c r="F19" s="109">
        <f t="shared" si="2"/>
        <v>50236</v>
      </c>
      <c r="G19" s="107">
        <f t="shared" si="3"/>
        <v>100472</v>
      </c>
      <c r="H19" s="110">
        <f t="shared" si="4"/>
        <v>100472</v>
      </c>
      <c r="I19" s="111">
        <f t="shared" si="5"/>
        <v>50236</v>
      </c>
      <c r="J19" s="108">
        <f t="shared" si="10"/>
        <v>200944</v>
      </c>
      <c r="K19" s="108">
        <f t="shared" si="11"/>
        <v>200944</v>
      </c>
      <c r="L19" s="108">
        <f t="shared" si="12"/>
        <v>100472</v>
      </c>
      <c r="M19" s="111">
        <f t="shared" si="13"/>
        <v>502360</v>
      </c>
    </row>
    <row r="20" spans="1:21" s="118" customFormat="1">
      <c r="A20" s="151"/>
      <c r="B20" s="116" t="s">
        <v>11</v>
      </c>
      <c r="C20" s="108">
        <v>19373</v>
      </c>
      <c r="D20" s="107">
        <f t="shared" si="0"/>
        <v>154984</v>
      </c>
      <c r="E20" s="108">
        <f t="shared" si="1"/>
        <v>154984</v>
      </c>
      <c r="F20" s="109">
        <f t="shared" si="2"/>
        <v>77492</v>
      </c>
      <c r="G20" s="107">
        <f t="shared" si="3"/>
        <v>154984</v>
      </c>
      <c r="H20" s="110">
        <f t="shared" si="4"/>
        <v>154984</v>
      </c>
      <c r="I20" s="111">
        <f t="shared" si="5"/>
        <v>77492</v>
      </c>
      <c r="J20" s="108">
        <f t="shared" si="10"/>
        <v>309968</v>
      </c>
      <c r="K20" s="108">
        <f t="shared" si="11"/>
        <v>309968</v>
      </c>
      <c r="L20" s="108">
        <f t="shared" si="12"/>
        <v>154984</v>
      </c>
      <c r="M20" s="111">
        <f t="shared" si="13"/>
        <v>774920</v>
      </c>
      <c r="N20" s="119"/>
      <c r="O20" s="119"/>
      <c r="P20" s="119"/>
      <c r="Q20" s="119"/>
    </row>
    <row r="21" spans="1:21">
      <c r="A21" s="149">
        <v>5</v>
      </c>
      <c r="B21" s="116" t="s">
        <v>12</v>
      </c>
      <c r="C21" s="108">
        <v>18714</v>
      </c>
      <c r="D21" s="107">
        <f t="shared" si="0"/>
        <v>149712</v>
      </c>
      <c r="E21" s="108">
        <f t="shared" si="1"/>
        <v>149712</v>
      </c>
      <c r="F21" s="109">
        <f t="shared" si="2"/>
        <v>74856</v>
      </c>
      <c r="G21" s="107">
        <f t="shared" si="3"/>
        <v>149712</v>
      </c>
      <c r="H21" s="110">
        <f t="shared" si="4"/>
        <v>149712</v>
      </c>
      <c r="I21" s="111">
        <f t="shared" si="5"/>
        <v>74856</v>
      </c>
      <c r="J21" s="108">
        <f t="shared" si="10"/>
        <v>299424</v>
      </c>
      <c r="K21" s="108">
        <f t="shared" si="11"/>
        <v>299424</v>
      </c>
      <c r="L21" s="108">
        <f t="shared" si="12"/>
        <v>149712</v>
      </c>
      <c r="M21" s="111">
        <f t="shared" si="13"/>
        <v>748560</v>
      </c>
    </row>
    <row r="22" spans="1:21">
      <c r="A22" s="150"/>
      <c r="B22" s="116" t="s">
        <v>13</v>
      </c>
      <c r="C22" s="108">
        <v>24291</v>
      </c>
      <c r="D22" s="107">
        <f t="shared" si="0"/>
        <v>194328</v>
      </c>
      <c r="E22" s="108">
        <f t="shared" si="1"/>
        <v>194328</v>
      </c>
      <c r="F22" s="109">
        <f t="shared" si="2"/>
        <v>97164</v>
      </c>
      <c r="G22" s="107">
        <f t="shared" si="3"/>
        <v>194328</v>
      </c>
      <c r="H22" s="110">
        <f t="shared" si="4"/>
        <v>194328</v>
      </c>
      <c r="I22" s="111">
        <f t="shared" si="5"/>
        <v>97164</v>
      </c>
      <c r="J22" s="108">
        <f t="shared" si="10"/>
        <v>388656</v>
      </c>
      <c r="K22" s="108">
        <f t="shared" si="11"/>
        <v>388656</v>
      </c>
      <c r="L22" s="108">
        <f t="shared" si="12"/>
        <v>194328</v>
      </c>
      <c r="M22" s="111">
        <f t="shared" si="13"/>
        <v>971640</v>
      </c>
    </row>
    <row r="23" spans="1:21">
      <c r="A23" s="150"/>
      <c r="B23" s="116" t="s">
        <v>14</v>
      </c>
      <c r="C23" s="108">
        <v>7307</v>
      </c>
      <c r="D23" s="107">
        <f t="shared" si="0"/>
        <v>58456</v>
      </c>
      <c r="E23" s="108">
        <f t="shared" si="1"/>
        <v>58456</v>
      </c>
      <c r="F23" s="109">
        <f t="shared" si="2"/>
        <v>29228</v>
      </c>
      <c r="G23" s="107">
        <f t="shared" si="3"/>
        <v>58456</v>
      </c>
      <c r="H23" s="110">
        <f t="shared" si="4"/>
        <v>58456</v>
      </c>
      <c r="I23" s="111">
        <f t="shared" si="5"/>
        <v>29228</v>
      </c>
      <c r="J23" s="108">
        <f t="shared" si="10"/>
        <v>116912</v>
      </c>
      <c r="K23" s="108">
        <f t="shared" si="11"/>
        <v>116912</v>
      </c>
      <c r="L23" s="108">
        <f t="shared" si="12"/>
        <v>58456</v>
      </c>
      <c r="M23" s="111">
        <f t="shared" si="13"/>
        <v>292280</v>
      </c>
    </row>
    <row r="24" spans="1:21">
      <c r="A24" s="151"/>
      <c r="B24" s="116" t="s">
        <v>15</v>
      </c>
      <c r="C24" s="108">
        <v>38642</v>
      </c>
      <c r="D24" s="107">
        <f t="shared" si="0"/>
        <v>309136</v>
      </c>
      <c r="E24" s="108">
        <f t="shared" si="1"/>
        <v>309136</v>
      </c>
      <c r="F24" s="109">
        <f t="shared" si="2"/>
        <v>154568</v>
      </c>
      <c r="G24" s="107">
        <f t="shared" si="3"/>
        <v>309136</v>
      </c>
      <c r="H24" s="110">
        <f t="shared" si="4"/>
        <v>309136</v>
      </c>
      <c r="I24" s="111">
        <f t="shared" si="5"/>
        <v>154568</v>
      </c>
      <c r="J24" s="108">
        <f t="shared" si="10"/>
        <v>618272</v>
      </c>
      <c r="K24" s="108">
        <f t="shared" si="11"/>
        <v>618272</v>
      </c>
      <c r="L24" s="108">
        <f t="shared" si="12"/>
        <v>309136</v>
      </c>
      <c r="M24" s="111">
        <f t="shared" si="13"/>
        <v>1545680</v>
      </c>
      <c r="N24" s="117"/>
      <c r="O24" s="117"/>
      <c r="P24" s="117"/>
      <c r="Q24" s="117"/>
      <c r="R24" s="117"/>
      <c r="S24" s="117"/>
      <c r="T24" s="117"/>
      <c r="U24" s="117"/>
    </row>
    <row r="25" spans="1:21" s="118" customFormat="1">
      <c r="A25" s="149">
        <v>6</v>
      </c>
      <c r="B25" s="116" t="s">
        <v>16</v>
      </c>
      <c r="C25" s="108">
        <v>6814</v>
      </c>
      <c r="D25" s="107">
        <f t="shared" si="0"/>
        <v>54512</v>
      </c>
      <c r="E25" s="108">
        <f t="shared" si="1"/>
        <v>54512</v>
      </c>
      <c r="F25" s="109">
        <f t="shared" si="2"/>
        <v>27256</v>
      </c>
      <c r="G25" s="107">
        <f t="shared" si="3"/>
        <v>54512</v>
      </c>
      <c r="H25" s="110">
        <f t="shared" si="4"/>
        <v>54512</v>
      </c>
      <c r="I25" s="111">
        <f t="shared" si="5"/>
        <v>27256</v>
      </c>
      <c r="J25" s="108">
        <f t="shared" si="10"/>
        <v>109024</v>
      </c>
      <c r="K25" s="108">
        <f t="shared" si="11"/>
        <v>109024</v>
      </c>
      <c r="L25" s="108">
        <f t="shared" si="12"/>
        <v>54512</v>
      </c>
      <c r="M25" s="111">
        <f t="shared" si="13"/>
        <v>272560</v>
      </c>
    </row>
    <row r="26" spans="1:21">
      <c r="A26" s="150"/>
      <c r="B26" s="116" t="s">
        <v>17</v>
      </c>
      <c r="C26" s="108">
        <v>24473</v>
      </c>
      <c r="D26" s="107">
        <f t="shared" si="0"/>
        <v>195784</v>
      </c>
      <c r="E26" s="108">
        <f t="shared" si="1"/>
        <v>195784</v>
      </c>
      <c r="F26" s="109">
        <f t="shared" si="2"/>
        <v>97892</v>
      </c>
      <c r="G26" s="107">
        <f t="shared" si="3"/>
        <v>195784</v>
      </c>
      <c r="H26" s="110">
        <f t="shared" si="4"/>
        <v>195784</v>
      </c>
      <c r="I26" s="111">
        <f t="shared" si="5"/>
        <v>97892</v>
      </c>
      <c r="J26" s="108">
        <f t="shared" si="10"/>
        <v>391568</v>
      </c>
      <c r="K26" s="108">
        <f t="shared" si="11"/>
        <v>391568</v>
      </c>
      <c r="L26" s="108">
        <f t="shared" si="12"/>
        <v>195784</v>
      </c>
      <c r="M26" s="111">
        <f t="shared" si="13"/>
        <v>978920</v>
      </c>
    </row>
    <row r="27" spans="1:21">
      <c r="A27" s="151"/>
      <c r="B27" s="116" t="s">
        <v>18</v>
      </c>
      <c r="C27" s="108">
        <v>25201</v>
      </c>
      <c r="D27" s="107">
        <f t="shared" si="0"/>
        <v>201608</v>
      </c>
      <c r="E27" s="108">
        <f t="shared" si="1"/>
        <v>201608</v>
      </c>
      <c r="F27" s="109">
        <f t="shared" si="2"/>
        <v>100804</v>
      </c>
      <c r="G27" s="107">
        <f t="shared" si="3"/>
        <v>201608</v>
      </c>
      <c r="H27" s="110">
        <f t="shared" si="4"/>
        <v>201608</v>
      </c>
      <c r="I27" s="111">
        <f t="shared" si="5"/>
        <v>100804</v>
      </c>
      <c r="J27" s="108">
        <f t="shared" si="10"/>
        <v>403216</v>
      </c>
      <c r="K27" s="108">
        <f t="shared" si="11"/>
        <v>403216</v>
      </c>
      <c r="L27" s="108">
        <f t="shared" si="12"/>
        <v>201608</v>
      </c>
      <c r="M27" s="111">
        <f t="shared" si="13"/>
        <v>1008040</v>
      </c>
      <c r="N27" s="117"/>
      <c r="O27" s="117"/>
      <c r="P27" s="117"/>
      <c r="Q27" s="117"/>
      <c r="R27" s="117"/>
      <c r="S27" s="117"/>
      <c r="T27" s="117"/>
      <c r="U27" s="117"/>
    </row>
    <row r="28" spans="1:21">
      <c r="A28" s="149">
        <v>7</v>
      </c>
      <c r="B28" s="106" t="s">
        <v>38</v>
      </c>
      <c r="C28" s="108">
        <v>17112</v>
      </c>
      <c r="D28" s="107">
        <f t="shared" si="0"/>
        <v>136896</v>
      </c>
      <c r="E28" s="108">
        <f t="shared" si="1"/>
        <v>136896</v>
      </c>
      <c r="F28" s="109">
        <f t="shared" si="2"/>
        <v>68448</v>
      </c>
      <c r="G28" s="107">
        <f t="shared" si="3"/>
        <v>136896</v>
      </c>
      <c r="H28" s="110">
        <f t="shared" si="4"/>
        <v>136896</v>
      </c>
      <c r="I28" s="111">
        <f t="shared" si="5"/>
        <v>68448</v>
      </c>
      <c r="J28" s="108">
        <f t="shared" si="10"/>
        <v>273792</v>
      </c>
      <c r="K28" s="108">
        <f t="shared" si="11"/>
        <v>273792</v>
      </c>
      <c r="L28" s="108">
        <f t="shared" si="12"/>
        <v>136896</v>
      </c>
      <c r="M28" s="111">
        <f t="shared" si="13"/>
        <v>684480</v>
      </c>
    </row>
    <row r="29" spans="1:21" s="118" customFormat="1">
      <c r="A29" s="150"/>
      <c r="B29" s="106" t="s">
        <v>39</v>
      </c>
      <c r="C29" s="108">
        <v>17517</v>
      </c>
      <c r="D29" s="107">
        <f t="shared" si="0"/>
        <v>140136</v>
      </c>
      <c r="E29" s="108">
        <f t="shared" si="1"/>
        <v>140136</v>
      </c>
      <c r="F29" s="109">
        <f t="shared" si="2"/>
        <v>70068</v>
      </c>
      <c r="G29" s="107">
        <f t="shared" si="3"/>
        <v>140136</v>
      </c>
      <c r="H29" s="110">
        <f t="shared" si="4"/>
        <v>140136</v>
      </c>
      <c r="I29" s="111">
        <f t="shared" si="5"/>
        <v>70068</v>
      </c>
      <c r="J29" s="108">
        <f t="shared" si="10"/>
        <v>280272</v>
      </c>
      <c r="K29" s="108">
        <f t="shared" si="11"/>
        <v>280272</v>
      </c>
      <c r="L29" s="108">
        <f t="shared" si="12"/>
        <v>140136</v>
      </c>
      <c r="M29" s="111">
        <f t="shared" si="13"/>
        <v>700680</v>
      </c>
    </row>
    <row r="30" spans="1:21">
      <c r="A30" s="150"/>
      <c r="B30" s="116" t="s">
        <v>20</v>
      </c>
      <c r="C30" s="108">
        <v>7980</v>
      </c>
      <c r="D30" s="107">
        <f t="shared" si="0"/>
        <v>63840</v>
      </c>
      <c r="E30" s="108">
        <f t="shared" si="1"/>
        <v>63840</v>
      </c>
      <c r="F30" s="109">
        <f t="shared" si="2"/>
        <v>31920</v>
      </c>
      <c r="G30" s="107">
        <f t="shared" si="3"/>
        <v>63840</v>
      </c>
      <c r="H30" s="110">
        <f t="shared" si="4"/>
        <v>63840</v>
      </c>
      <c r="I30" s="111">
        <f t="shared" si="5"/>
        <v>31920</v>
      </c>
      <c r="J30" s="108">
        <f t="shared" si="10"/>
        <v>127680</v>
      </c>
      <c r="K30" s="108">
        <f t="shared" si="11"/>
        <v>127680</v>
      </c>
      <c r="L30" s="108">
        <f t="shared" si="12"/>
        <v>63840</v>
      </c>
      <c r="M30" s="111">
        <f t="shared" si="13"/>
        <v>319200</v>
      </c>
    </row>
    <row r="31" spans="1:21">
      <c r="A31" s="150"/>
      <c r="B31" s="116" t="s">
        <v>19</v>
      </c>
      <c r="C31" s="108">
        <v>25048</v>
      </c>
      <c r="D31" s="107">
        <f t="shared" si="0"/>
        <v>200384</v>
      </c>
      <c r="E31" s="108">
        <f t="shared" si="1"/>
        <v>200384</v>
      </c>
      <c r="F31" s="109">
        <f t="shared" si="2"/>
        <v>100192</v>
      </c>
      <c r="G31" s="107">
        <f t="shared" si="3"/>
        <v>200384</v>
      </c>
      <c r="H31" s="110">
        <f t="shared" si="4"/>
        <v>200384</v>
      </c>
      <c r="I31" s="111">
        <f t="shared" si="5"/>
        <v>100192</v>
      </c>
      <c r="J31" s="108">
        <f t="shared" si="10"/>
        <v>400768</v>
      </c>
      <c r="K31" s="108">
        <f t="shared" si="11"/>
        <v>400768</v>
      </c>
      <c r="L31" s="108">
        <f t="shared" si="12"/>
        <v>200384</v>
      </c>
      <c r="M31" s="111">
        <f t="shared" si="13"/>
        <v>1001920</v>
      </c>
    </row>
    <row r="32" spans="1:21">
      <c r="A32" s="150"/>
      <c r="B32" s="116" t="s">
        <v>21</v>
      </c>
      <c r="C32" s="108">
        <v>2960</v>
      </c>
      <c r="D32" s="107">
        <f t="shared" si="0"/>
        <v>23680</v>
      </c>
      <c r="E32" s="108">
        <f t="shared" si="1"/>
        <v>23680</v>
      </c>
      <c r="F32" s="109">
        <f t="shared" si="2"/>
        <v>11840</v>
      </c>
      <c r="G32" s="107">
        <f t="shared" si="3"/>
        <v>23680</v>
      </c>
      <c r="H32" s="110">
        <f t="shared" si="4"/>
        <v>23680</v>
      </c>
      <c r="I32" s="111">
        <f t="shared" si="5"/>
        <v>11840</v>
      </c>
      <c r="J32" s="108">
        <f t="shared" si="10"/>
        <v>47360</v>
      </c>
      <c r="K32" s="108">
        <f t="shared" si="11"/>
        <v>47360</v>
      </c>
      <c r="L32" s="108">
        <f t="shared" si="12"/>
        <v>23680</v>
      </c>
      <c r="M32" s="111">
        <f t="shared" si="13"/>
        <v>118400</v>
      </c>
    </row>
    <row r="33" spans="1:21">
      <c r="A33" s="151"/>
      <c r="B33" s="106" t="s">
        <v>40</v>
      </c>
      <c r="C33" s="108">
        <v>11869</v>
      </c>
      <c r="D33" s="107">
        <f t="shared" si="0"/>
        <v>94952</v>
      </c>
      <c r="E33" s="108">
        <f t="shared" si="1"/>
        <v>94952</v>
      </c>
      <c r="F33" s="109">
        <f t="shared" si="2"/>
        <v>47476</v>
      </c>
      <c r="G33" s="107">
        <f t="shared" si="3"/>
        <v>94952</v>
      </c>
      <c r="H33" s="110">
        <f t="shared" si="4"/>
        <v>94952</v>
      </c>
      <c r="I33" s="111">
        <f t="shared" si="5"/>
        <v>47476</v>
      </c>
      <c r="J33" s="108">
        <f t="shared" si="10"/>
        <v>189904</v>
      </c>
      <c r="K33" s="108">
        <f t="shared" si="11"/>
        <v>189904</v>
      </c>
      <c r="L33" s="108">
        <f t="shared" si="12"/>
        <v>94952</v>
      </c>
      <c r="M33" s="111">
        <f t="shared" si="13"/>
        <v>474760</v>
      </c>
      <c r="N33" s="117"/>
      <c r="O33" s="117"/>
      <c r="P33" s="117"/>
      <c r="Q33" s="117"/>
      <c r="R33" s="117"/>
    </row>
    <row r="34" spans="1:21">
      <c r="A34" s="149">
        <v>8</v>
      </c>
      <c r="B34" s="106" t="s">
        <v>61</v>
      </c>
      <c r="C34" s="108">
        <v>2298</v>
      </c>
      <c r="D34" s="107">
        <f t="shared" si="0"/>
        <v>18384</v>
      </c>
      <c r="E34" s="108">
        <f t="shared" si="1"/>
        <v>18384</v>
      </c>
      <c r="F34" s="109">
        <f t="shared" si="2"/>
        <v>9192</v>
      </c>
      <c r="G34" s="107">
        <f t="shared" si="3"/>
        <v>18384</v>
      </c>
      <c r="H34" s="110">
        <f t="shared" si="4"/>
        <v>18384</v>
      </c>
      <c r="I34" s="111">
        <f t="shared" si="5"/>
        <v>9192</v>
      </c>
      <c r="J34" s="108">
        <f t="shared" si="10"/>
        <v>36768</v>
      </c>
      <c r="K34" s="108">
        <f t="shared" si="11"/>
        <v>36768</v>
      </c>
      <c r="L34" s="108">
        <f t="shared" si="12"/>
        <v>18384</v>
      </c>
      <c r="M34" s="111">
        <f t="shared" si="13"/>
        <v>91920</v>
      </c>
    </row>
    <row r="35" spans="1:21">
      <c r="A35" s="150"/>
      <c r="B35" s="106" t="s">
        <v>88</v>
      </c>
      <c r="C35" s="108">
        <v>1444</v>
      </c>
      <c r="D35" s="107">
        <f t="shared" si="0"/>
        <v>11552</v>
      </c>
      <c r="E35" s="108">
        <f t="shared" si="1"/>
        <v>11552</v>
      </c>
      <c r="F35" s="109">
        <f t="shared" si="2"/>
        <v>5776</v>
      </c>
      <c r="G35" s="107">
        <f t="shared" si="3"/>
        <v>11552</v>
      </c>
      <c r="H35" s="110">
        <f t="shared" si="4"/>
        <v>11552</v>
      </c>
      <c r="I35" s="111">
        <f t="shared" si="5"/>
        <v>5776</v>
      </c>
      <c r="J35" s="108">
        <f t="shared" si="10"/>
        <v>23104</v>
      </c>
      <c r="K35" s="108">
        <f t="shared" si="11"/>
        <v>23104</v>
      </c>
      <c r="L35" s="108">
        <f t="shared" si="12"/>
        <v>11552</v>
      </c>
      <c r="M35" s="111">
        <f t="shared" si="13"/>
        <v>57760</v>
      </c>
    </row>
    <row r="36" spans="1:21">
      <c r="A36" s="150"/>
      <c r="B36" s="106" t="s">
        <v>89</v>
      </c>
      <c r="C36" s="108">
        <v>902</v>
      </c>
      <c r="D36" s="107">
        <f t="shared" si="0"/>
        <v>7216</v>
      </c>
      <c r="E36" s="108">
        <f t="shared" si="1"/>
        <v>7216</v>
      </c>
      <c r="F36" s="109">
        <f t="shared" si="2"/>
        <v>3608</v>
      </c>
      <c r="G36" s="107">
        <f t="shared" si="3"/>
        <v>7216</v>
      </c>
      <c r="H36" s="110">
        <f t="shared" si="4"/>
        <v>7216</v>
      </c>
      <c r="I36" s="111">
        <f t="shared" si="5"/>
        <v>3608</v>
      </c>
      <c r="J36" s="108">
        <f t="shared" si="10"/>
        <v>14432</v>
      </c>
      <c r="K36" s="108">
        <f t="shared" si="11"/>
        <v>14432</v>
      </c>
      <c r="L36" s="108">
        <f t="shared" si="12"/>
        <v>7216</v>
      </c>
      <c r="M36" s="111">
        <f t="shared" si="13"/>
        <v>36080</v>
      </c>
    </row>
    <row r="37" spans="1:21">
      <c r="A37" s="151"/>
      <c r="B37" s="106" t="s">
        <v>63</v>
      </c>
      <c r="C37" s="108">
        <v>3004</v>
      </c>
      <c r="D37" s="107">
        <f>C37*$D$5</f>
        <v>24032</v>
      </c>
      <c r="E37" s="108">
        <f t="shared" si="1"/>
        <v>24032</v>
      </c>
      <c r="F37" s="109">
        <f t="shared" si="2"/>
        <v>12016</v>
      </c>
      <c r="G37" s="107">
        <f t="shared" si="3"/>
        <v>24032</v>
      </c>
      <c r="H37" s="110">
        <f t="shared" si="4"/>
        <v>24032</v>
      </c>
      <c r="I37" s="111">
        <f t="shared" si="5"/>
        <v>12016</v>
      </c>
      <c r="J37" s="108">
        <f t="shared" si="10"/>
        <v>48064</v>
      </c>
      <c r="K37" s="108">
        <f t="shared" si="11"/>
        <v>48064</v>
      </c>
      <c r="L37" s="108">
        <f t="shared" si="12"/>
        <v>24032</v>
      </c>
      <c r="M37" s="111">
        <f t="shared" si="13"/>
        <v>120160</v>
      </c>
      <c r="N37" s="117"/>
      <c r="O37" s="117"/>
      <c r="P37" s="117"/>
      <c r="Q37" s="117"/>
      <c r="R37" s="117"/>
      <c r="S37" s="117"/>
      <c r="T37" s="117"/>
      <c r="U37" s="117"/>
    </row>
    <row r="38" spans="1:21" s="118" customFormat="1" ht="12" thickBot="1">
      <c r="A38" s="78"/>
      <c r="B38" s="79" t="s">
        <v>22</v>
      </c>
      <c r="C38" s="80">
        <f>SUM(C6:C37)</f>
        <v>532209</v>
      </c>
      <c r="D38" s="81">
        <f>SUM(D6:D37)</f>
        <v>4257672</v>
      </c>
      <c r="E38" s="82">
        <f t="shared" ref="E38:M38" si="14">SUM(E6:E37)</f>
        <v>4257672</v>
      </c>
      <c r="F38" s="83">
        <f t="shared" si="14"/>
        <v>2128836</v>
      </c>
      <c r="G38" s="81">
        <f t="shared" si="14"/>
        <v>4257672</v>
      </c>
      <c r="H38" s="82">
        <f t="shared" si="14"/>
        <v>4257672</v>
      </c>
      <c r="I38" s="83">
        <f t="shared" si="14"/>
        <v>2128836</v>
      </c>
      <c r="J38" s="113">
        <f>SUM(J6:J37)</f>
        <v>8515344</v>
      </c>
      <c r="K38" s="113">
        <f t="shared" ref="K38:L38" si="15">SUM(K6:K37)</f>
        <v>8515344</v>
      </c>
      <c r="L38" s="113">
        <f t="shared" si="15"/>
        <v>4257672</v>
      </c>
      <c r="M38" s="84">
        <f t="shared" si="14"/>
        <v>21288360</v>
      </c>
    </row>
    <row r="39" spans="1:21">
      <c r="C39" s="120"/>
    </row>
    <row r="40" spans="1:21">
      <c r="C40" s="121"/>
      <c r="F40" s="122"/>
      <c r="I40" s="122"/>
      <c r="J40" s="122"/>
      <c r="K40" s="117"/>
      <c r="L40" s="122"/>
      <c r="M40" s="117"/>
    </row>
    <row r="41" spans="1:21">
      <c r="B41" s="123" t="s">
        <v>65</v>
      </c>
      <c r="C41" s="124">
        <f>+C38*20</f>
        <v>10644180</v>
      </c>
      <c r="D41" s="117"/>
      <c r="E41" s="117"/>
      <c r="F41" s="117"/>
      <c r="H41" s="117"/>
      <c r="K41" s="117"/>
      <c r="L41" s="117"/>
      <c r="M41" s="117"/>
    </row>
    <row r="42" spans="1:21">
      <c r="B42" s="123" t="s">
        <v>95</v>
      </c>
      <c r="C42" s="124">
        <f>+C41*2</f>
        <v>21288360</v>
      </c>
      <c r="D42" s="117"/>
      <c r="E42" s="117"/>
      <c r="F42" s="117"/>
      <c r="K42" s="117"/>
      <c r="L42" s="117"/>
      <c r="M42" s="117"/>
    </row>
    <row r="43" spans="1:21">
      <c r="C43" s="121"/>
      <c r="K43" s="117"/>
      <c r="L43" s="117"/>
      <c r="M43" s="117"/>
    </row>
    <row r="44" spans="1:21">
      <c r="K44" s="117"/>
      <c r="L44" s="117"/>
      <c r="M44" s="117"/>
    </row>
    <row r="45" spans="1:21">
      <c r="D45" s="117"/>
      <c r="E45" s="117"/>
      <c r="F45" s="117"/>
      <c r="H45" s="117"/>
    </row>
    <row r="46" spans="1:21">
      <c r="D46" s="117"/>
      <c r="E46" s="117"/>
      <c r="F46" s="117"/>
    </row>
    <row r="49" spans="4:8">
      <c r="D49" s="117"/>
      <c r="E49" s="117"/>
      <c r="F49" s="117"/>
      <c r="H49" s="117"/>
    </row>
    <row r="50" spans="4:8">
      <c r="D50" s="117"/>
      <c r="E50" s="117"/>
      <c r="F50" s="117"/>
    </row>
  </sheetData>
  <mergeCells count="25">
    <mergeCell ref="A25:A27"/>
    <mergeCell ref="A28:A33"/>
    <mergeCell ref="A34:A37"/>
    <mergeCell ref="J3:J4"/>
    <mergeCell ref="J2:M2"/>
    <mergeCell ref="A6:A8"/>
    <mergeCell ref="A9:A11"/>
    <mergeCell ref="A12:A13"/>
    <mergeCell ref="A14:A20"/>
    <mergeCell ref="A21:A24"/>
    <mergeCell ref="A1:A5"/>
    <mergeCell ref="B1:B5"/>
    <mergeCell ref="C1:C5"/>
    <mergeCell ref="M3:M4"/>
    <mergeCell ref="K3:K4"/>
    <mergeCell ref="L3:L4"/>
    <mergeCell ref="D1:I1"/>
    <mergeCell ref="D2:F2"/>
    <mergeCell ref="G2:I2"/>
    <mergeCell ref="E3:E4"/>
    <mergeCell ref="D3:D4"/>
    <mergeCell ref="F3:F4"/>
    <mergeCell ref="G3:G4"/>
    <mergeCell ref="H3:H4"/>
    <mergeCell ref="I3:I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zoomScale="110" zoomScaleNormal="110" zoomScalePageLayoutView="80" workbookViewId="0">
      <selection sqref="A1:S45"/>
    </sheetView>
  </sheetViews>
  <sheetFormatPr defaultColWidth="11.42578125" defaultRowHeight="11.25"/>
  <cols>
    <col min="1" max="1" width="11.42578125" style="10"/>
    <col min="2" max="2" width="11.42578125" style="44" customWidth="1"/>
    <col min="3" max="3" width="19.7109375" style="45" customWidth="1"/>
    <col min="4" max="4" width="10.140625" style="45" hidden="1" customWidth="1"/>
    <col min="5" max="5" width="10.28515625" style="45" hidden="1" customWidth="1"/>
    <col min="6" max="6" width="12.7109375" style="45" hidden="1" customWidth="1"/>
    <col min="7" max="7" width="8.28515625" style="1" hidden="1" customWidth="1"/>
    <col min="8" max="8" width="11" style="1" hidden="1" customWidth="1"/>
    <col min="9" max="9" width="10.7109375" style="1" hidden="1" customWidth="1"/>
    <col min="10" max="10" width="7.42578125" style="10" hidden="1" customWidth="1"/>
    <col min="11" max="11" width="8.42578125" style="10" hidden="1" customWidth="1"/>
    <col min="12" max="12" width="8.85546875" style="10" hidden="1" customWidth="1"/>
    <col min="13" max="13" width="7.42578125" style="10" hidden="1" customWidth="1"/>
    <col min="14" max="14" width="8.42578125" style="10" hidden="1" customWidth="1"/>
    <col min="15" max="15" width="9.140625" style="10" hidden="1" customWidth="1"/>
    <col min="16" max="16384" width="11.42578125" style="10"/>
  </cols>
  <sheetData>
    <row r="1" spans="1:20" ht="42" customHeight="1" thickBot="1">
      <c r="A1" s="129" t="s">
        <v>90</v>
      </c>
      <c r="B1" s="62" t="s">
        <v>50</v>
      </c>
      <c r="C1" s="62" t="s">
        <v>1</v>
      </c>
      <c r="D1" s="63"/>
      <c r="E1" s="64"/>
      <c r="F1" s="65"/>
      <c r="G1" s="66" t="s">
        <v>23</v>
      </c>
      <c r="H1" s="67" t="s">
        <v>26</v>
      </c>
      <c r="I1" s="68" t="s">
        <v>30</v>
      </c>
      <c r="J1" s="66" t="s">
        <v>23</v>
      </c>
      <c r="K1" s="69" t="s">
        <v>24</v>
      </c>
      <c r="L1" s="70" t="s">
        <v>28</v>
      </c>
      <c r="M1" s="66" t="s">
        <v>23</v>
      </c>
      <c r="N1" s="71" t="s">
        <v>25</v>
      </c>
      <c r="O1" s="72" t="s">
        <v>27</v>
      </c>
      <c r="P1" s="11" t="s">
        <v>23</v>
      </c>
      <c r="Q1" s="62" t="s">
        <v>31</v>
      </c>
      <c r="R1" s="62" t="s">
        <v>32</v>
      </c>
      <c r="S1" s="62" t="s">
        <v>41</v>
      </c>
    </row>
    <row r="2" spans="1:20" hidden="1">
      <c r="A2" s="167">
        <v>1</v>
      </c>
      <c r="B2" s="172">
        <v>1</v>
      </c>
      <c r="C2" s="12" t="s">
        <v>33</v>
      </c>
      <c r="D2" s="13">
        <v>10633</v>
      </c>
      <c r="E2" s="13">
        <v>20980</v>
      </c>
      <c r="F2" s="14">
        <v>31613</v>
      </c>
      <c r="G2" s="14" t="e">
        <f>F2*#REF!</f>
        <v>#REF!</v>
      </c>
      <c r="H2" s="14" t="e">
        <f>F2*#REF!</f>
        <v>#REF!</v>
      </c>
      <c r="I2" s="14" t="e">
        <f>F2*#REF!</f>
        <v>#REF!</v>
      </c>
      <c r="J2" s="15" t="e">
        <f>+F2*#REF!</f>
        <v>#REF!</v>
      </c>
      <c r="K2" s="15" t="e">
        <f>+F2*#REF!</f>
        <v>#REF!</v>
      </c>
      <c r="L2" s="15" t="e">
        <f>+F2*#REF!</f>
        <v>#REF!</v>
      </c>
      <c r="M2" s="15" t="e">
        <f>+F2*#REF!</f>
        <v>#REF!</v>
      </c>
      <c r="N2" s="15" t="e">
        <f>+F2*#REF!</f>
        <v>#REF!</v>
      </c>
      <c r="O2" s="16" t="e">
        <f>+F2*#REF!</f>
        <v>#REF!</v>
      </c>
      <c r="P2" s="17">
        <f>+'GALLETAS MACROS 1 - 8 (40)'!J6</f>
        <v>487232</v>
      </c>
      <c r="Q2" s="17">
        <f>+'GALLETAS MACROS 1 - 8 (40)'!K6</f>
        <v>487232</v>
      </c>
      <c r="R2" s="17">
        <f>+'GALLETAS MACROS 1 - 8 (40)'!L6</f>
        <v>243616</v>
      </c>
      <c r="S2" s="56">
        <f>SUM(P2:R2)</f>
        <v>1218080</v>
      </c>
      <c r="T2" s="134"/>
    </row>
    <row r="3" spans="1:20" ht="15" hidden="1" customHeight="1">
      <c r="A3" s="168"/>
      <c r="B3" s="173"/>
      <c r="C3" s="18" t="s">
        <v>2</v>
      </c>
      <c r="D3" s="19">
        <v>5821</v>
      </c>
      <c r="E3" s="19">
        <v>24296</v>
      </c>
      <c r="F3" s="20">
        <v>30117</v>
      </c>
      <c r="G3" s="20" t="e">
        <f>F3*#REF!</f>
        <v>#REF!</v>
      </c>
      <c r="H3" s="20" t="e">
        <f>F3*#REF!</f>
        <v>#REF!</v>
      </c>
      <c r="I3" s="20" t="e">
        <f>F3*#REF!</f>
        <v>#REF!</v>
      </c>
      <c r="J3" s="21" t="e">
        <f>+F3*#REF!</f>
        <v>#REF!</v>
      </c>
      <c r="K3" s="21" t="e">
        <f>+F3*#REF!</f>
        <v>#REF!</v>
      </c>
      <c r="L3" s="21" t="e">
        <f>+F3*#REF!</f>
        <v>#REF!</v>
      </c>
      <c r="M3" s="21" t="e">
        <f>+F3*#REF!</f>
        <v>#REF!</v>
      </c>
      <c r="N3" s="21" t="e">
        <f>+F3*#REF!</f>
        <v>#REF!</v>
      </c>
      <c r="O3" s="22" t="e">
        <f>+F3*#REF!</f>
        <v>#REF!</v>
      </c>
      <c r="P3" s="17">
        <f>+'GALLETAS MACROS 1 - 8 (40)'!J7</f>
        <v>494080</v>
      </c>
      <c r="Q3" s="17">
        <f>+'GALLETAS MACROS 1 - 8 (40)'!K7</f>
        <v>494080</v>
      </c>
      <c r="R3" s="17">
        <f>+'GALLETAS MACROS 1 - 8 (40)'!L7</f>
        <v>247040</v>
      </c>
      <c r="S3" s="54">
        <f t="shared" ref="S3:S4" si="0">P3+Q3+R3</f>
        <v>1235200</v>
      </c>
    </row>
    <row r="4" spans="1:20" ht="15.75" hidden="1" customHeight="1" thickBot="1">
      <c r="A4" s="168"/>
      <c r="B4" s="173"/>
      <c r="C4" s="23" t="s">
        <v>3</v>
      </c>
      <c r="D4" s="24">
        <v>4503</v>
      </c>
      <c r="E4" s="24">
        <v>28505</v>
      </c>
      <c r="F4" s="25">
        <v>36992</v>
      </c>
      <c r="G4" s="25" t="e">
        <f>F4*#REF!</f>
        <v>#REF!</v>
      </c>
      <c r="H4" s="25" t="e">
        <f>F4*#REF!</f>
        <v>#REF!</v>
      </c>
      <c r="I4" s="25" t="e">
        <f>F4*#REF!</f>
        <v>#REF!</v>
      </c>
      <c r="J4" s="26" t="e">
        <f>+F4*#REF!</f>
        <v>#REF!</v>
      </c>
      <c r="K4" s="26" t="e">
        <f>+F4*#REF!</f>
        <v>#REF!</v>
      </c>
      <c r="L4" s="26" t="e">
        <f>+F4*#REF!</f>
        <v>#REF!</v>
      </c>
      <c r="M4" s="26" t="e">
        <f>+F4*#REF!</f>
        <v>#REF!</v>
      </c>
      <c r="N4" s="26" t="e">
        <f>+F4*#REF!</f>
        <v>#REF!</v>
      </c>
      <c r="O4" s="27" t="e">
        <f>+F4*#REF!</f>
        <v>#REF!</v>
      </c>
      <c r="P4" s="17">
        <f>+'GALLETAS MACROS 1 - 8 (40)'!J8</f>
        <v>398048</v>
      </c>
      <c r="Q4" s="17">
        <f>+'GALLETAS MACROS 1 - 8 (40)'!K8</f>
        <v>398048</v>
      </c>
      <c r="R4" s="17">
        <f>+'GALLETAS MACROS 1 - 8 (40)'!L8</f>
        <v>199024</v>
      </c>
      <c r="S4" s="55">
        <f t="shared" si="0"/>
        <v>995120</v>
      </c>
    </row>
    <row r="5" spans="1:20" ht="13.5" hidden="1" customHeight="1" thickBot="1">
      <c r="A5" s="168"/>
      <c r="B5" s="174"/>
      <c r="C5" s="28" t="s">
        <v>43</v>
      </c>
      <c r="D5" s="29"/>
      <c r="E5" s="29"/>
      <c r="F5" s="30">
        <f>SUM(F2:F4)</f>
        <v>98722</v>
      </c>
      <c r="G5" s="30"/>
      <c r="H5" s="30"/>
      <c r="I5" s="30"/>
      <c r="J5" s="31"/>
      <c r="K5" s="31"/>
      <c r="L5" s="31"/>
      <c r="M5" s="31"/>
      <c r="N5" s="31"/>
      <c r="O5" s="32"/>
      <c r="P5" s="58">
        <f>SUM(P2:P4)</f>
        <v>1379360</v>
      </c>
      <c r="Q5" s="40">
        <f t="shared" ref="Q5:S5" si="1">SUM(Q2:Q4)</f>
        <v>1379360</v>
      </c>
      <c r="R5" s="59">
        <f t="shared" si="1"/>
        <v>689680</v>
      </c>
      <c r="S5" s="40">
        <f t="shared" si="1"/>
        <v>3448400</v>
      </c>
    </row>
    <row r="6" spans="1:20" ht="15" hidden="1" customHeight="1">
      <c r="A6" s="168"/>
      <c r="B6" s="179">
        <v>2</v>
      </c>
      <c r="C6" s="12" t="s">
        <v>34</v>
      </c>
      <c r="D6" s="13">
        <v>6458</v>
      </c>
      <c r="E6" s="13">
        <v>49270</v>
      </c>
      <c r="F6" s="14">
        <v>32748</v>
      </c>
      <c r="G6" s="14" t="e">
        <f>F6*#REF!</f>
        <v>#REF!</v>
      </c>
      <c r="H6" s="14" t="e">
        <f>F6*#REF!</f>
        <v>#REF!</v>
      </c>
      <c r="I6" s="14" t="e">
        <f>F6*#REF!</f>
        <v>#REF!</v>
      </c>
      <c r="J6" s="15" t="e">
        <f>+F6*#REF!</f>
        <v>#REF!</v>
      </c>
      <c r="K6" s="15" t="e">
        <f>+F6*#REF!</f>
        <v>#REF!</v>
      </c>
      <c r="L6" s="15" t="e">
        <f>+F6*#REF!</f>
        <v>#REF!</v>
      </c>
      <c r="M6" s="15" t="e">
        <f>+F6*#REF!</f>
        <v>#REF!</v>
      </c>
      <c r="N6" s="15" t="e">
        <f>+F6*#REF!</f>
        <v>#REF!</v>
      </c>
      <c r="O6" s="16" t="e">
        <f>+F6*#REF!</f>
        <v>#REF!</v>
      </c>
      <c r="P6" s="17">
        <f>+'GALLETAS MACROS 1 - 8 (40)'!J9</f>
        <v>365664</v>
      </c>
      <c r="Q6" s="17">
        <f>+'GALLETAS MACROS 1 - 8 (40)'!K9</f>
        <v>365664</v>
      </c>
      <c r="R6" s="17">
        <f>+'GALLETAS MACROS 1 - 8 (40)'!L9</f>
        <v>182832</v>
      </c>
      <c r="S6" s="53">
        <f>P6+Q6+R6</f>
        <v>914160</v>
      </c>
    </row>
    <row r="7" spans="1:20" s="34" customFormat="1" ht="15" hidden="1" customHeight="1">
      <c r="A7" s="168"/>
      <c r="B7" s="180"/>
      <c r="C7" s="18" t="s">
        <v>4</v>
      </c>
      <c r="D7" s="19">
        <v>7189</v>
      </c>
      <c r="E7" s="19">
        <v>17638</v>
      </c>
      <c r="F7" s="20">
        <v>45636</v>
      </c>
      <c r="G7" s="20" t="e">
        <f>F7*#REF!</f>
        <v>#REF!</v>
      </c>
      <c r="H7" s="20" t="e">
        <f>F7*#REF!</f>
        <v>#REF!</v>
      </c>
      <c r="I7" s="20" t="e">
        <f>F7*#REF!</f>
        <v>#REF!</v>
      </c>
      <c r="J7" s="21" t="e">
        <f>+F7*#REF!</f>
        <v>#REF!</v>
      </c>
      <c r="K7" s="21" t="e">
        <f>+F7*#REF!</f>
        <v>#REF!</v>
      </c>
      <c r="L7" s="21" t="e">
        <f>+F7*#REF!</f>
        <v>#REF!</v>
      </c>
      <c r="M7" s="21" t="e">
        <f>+F7*#REF!</f>
        <v>#REF!</v>
      </c>
      <c r="N7" s="21" t="e">
        <f>+F7*#REF!</f>
        <v>#REF!</v>
      </c>
      <c r="O7" s="22" t="e">
        <f>+F7*#REF!</f>
        <v>#REF!</v>
      </c>
      <c r="P7" s="17">
        <f>+'GALLETAS MACROS 1 - 8 (40)'!J10</f>
        <v>587888</v>
      </c>
      <c r="Q7" s="17">
        <f>+'GALLETAS MACROS 1 - 8 (40)'!K10</f>
        <v>587888</v>
      </c>
      <c r="R7" s="17">
        <f>+'GALLETAS MACROS 1 - 8 (40)'!L10</f>
        <v>293944</v>
      </c>
      <c r="S7" s="54">
        <f t="shared" ref="S7:S8" si="2">P7+Q7+R7</f>
        <v>1469720</v>
      </c>
    </row>
    <row r="8" spans="1:20" ht="15.75" hidden="1" customHeight="1" thickBot="1">
      <c r="A8" s="168"/>
      <c r="B8" s="180"/>
      <c r="C8" s="23" t="s">
        <v>5</v>
      </c>
      <c r="D8" s="24">
        <v>1432</v>
      </c>
      <c r="E8" s="24">
        <v>9985</v>
      </c>
      <c r="F8" s="25">
        <v>1292</v>
      </c>
      <c r="G8" s="25" t="e">
        <f>F8*#REF!</f>
        <v>#REF!</v>
      </c>
      <c r="H8" s="25" t="e">
        <f>F8*#REF!</f>
        <v>#REF!</v>
      </c>
      <c r="I8" s="25" t="e">
        <f>F8*#REF!</f>
        <v>#REF!</v>
      </c>
      <c r="J8" s="26" t="e">
        <f>+F8*#REF!</f>
        <v>#REF!</v>
      </c>
      <c r="K8" s="26" t="e">
        <f>+F8*#REF!</f>
        <v>#REF!</v>
      </c>
      <c r="L8" s="26" t="e">
        <f>+F8*#REF!</f>
        <v>#REF!</v>
      </c>
      <c r="M8" s="26" t="e">
        <f>+F8*#REF!</f>
        <v>#REF!</v>
      </c>
      <c r="N8" s="26" t="e">
        <f>+F8*#REF!</f>
        <v>#REF!</v>
      </c>
      <c r="O8" s="27" t="e">
        <f>+F8*#REF!</f>
        <v>#REF!</v>
      </c>
      <c r="P8" s="17">
        <f>+'GALLETAS MACROS 1 - 8 (40)'!J11</f>
        <v>17472</v>
      </c>
      <c r="Q8" s="17">
        <f>+'GALLETAS MACROS 1 - 8 (40)'!K11</f>
        <v>17472</v>
      </c>
      <c r="R8" s="17">
        <f>+'GALLETAS MACROS 1 - 8 (40)'!L11</f>
        <v>8736</v>
      </c>
      <c r="S8" s="55">
        <f t="shared" si="2"/>
        <v>43680</v>
      </c>
    </row>
    <row r="9" spans="1:20" ht="13.5" hidden="1" customHeight="1" thickBot="1">
      <c r="A9" s="168"/>
      <c r="B9" s="181"/>
      <c r="C9" s="131" t="s">
        <v>44</v>
      </c>
      <c r="D9" s="130"/>
      <c r="E9" s="36"/>
      <c r="F9" s="37"/>
      <c r="G9" s="37"/>
      <c r="H9" s="37"/>
      <c r="I9" s="37"/>
      <c r="J9" s="38"/>
      <c r="K9" s="38"/>
      <c r="L9" s="38"/>
      <c r="M9" s="38"/>
      <c r="N9" s="38"/>
      <c r="O9" s="39"/>
      <c r="P9" s="60">
        <f t="shared" ref="P9:S9" si="3">SUM(P6:P8)</f>
        <v>971024</v>
      </c>
      <c r="Q9" s="89">
        <f t="shared" si="3"/>
        <v>971024</v>
      </c>
      <c r="R9" s="61">
        <f t="shared" si="3"/>
        <v>485512</v>
      </c>
      <c r="S9" s="89">
        <f t="shared" si="3"/>
        <v>2427560</v>
      </c>
    </row>
    <row r="10" spans="1:20" ht="13.5" hidden="1" customHeight="1" thickBot="1">
      <c r="A10" s="169"/>
      <c r="B10" s="170" t="s">
        <v>91</v>
      </c>
      <c r="C10" s="171"/>
      <c r="D10" s="132"/>
      <c r="E10" s="125"/>
      <c r="F10" s="126"/>
      <c r="G10" s="126"/>
      <c r="H10" s="126"/>
      <c r="I10" s="126"/>
      <c r="J10" s="127"/>
      <c r="K10" s="127"/>
      <c r="L10" s="127"/>
      <c r="M10" s="127"/>
      <c r="N10" s="127"/>
      <c r="O10" s="128"/>
      <c r="P10" s="58">
        <f>P5+P9</f>
        <v>2350384</v>
      </c>
      <c r="Q10" s="40">
        <f>Q5+Q9</f>
        <v>2350384</v>
      </c>
      <c r="R10" s="59">
        <f>R5+R9</f>
        <v>1175192</v>
      </c>
      <c r="S10" s="40">
        <f>S5+S9</f>
        <v>5875960</v>
      </c>
    </row>
    <row r="11" spans="1:20" ht="13.5" hidden="1" customHeight="1">
      <c r="A11" s="167">
        <v>2</v>
      </c>
      <c r="B11" s="186">
        <v>3</v>
      </c>
      <c r="C11" s="133" t="s">
        <v>35</v>
      </c>
      <c r="D11" s="24">
        <v>4812</v>
      </c>
      <c r="E11" s="24">
        <v>8488</v>
      </c>
      <c r="F11" s="25">
        <v>44371</v>
      </c>
      <c r="G11" s="25" t="e">
        <f>F11*#REF!</f>
        <v>#REF!</v>
      </c>
      <c r="H11" s="25" t="e">
        <f>F11*#REF!</f>
        <v>#REF!</v>
      </c>
      <c r="I11" s="25" t="e">
        <f>F11*#REF!</f>
        <v>#REF!</v>
      </c>
      <c r="J11" s="26" t="e">
        <f>+F11*#REF!</f>
        <v>#REF!</v>
      </c>
      <c r="K11" s="26" t="e">
        <f>+F11*#REF!</f>
        <v>#REF!</v>
      </c>
      <c r="L11" s="26" t="e">
        <f>+F11*#REF!</f>
        <v>#REF!</v>
      </c>
      <c r="M11" s="26" t="e">
        <f>+F11*#REF!</f>
        <v>#REF!</v>
      </c>
      <c r="N11" s="26" t="e">
        <f>+F11*#REF!</f>
        <v>#REF!</v>
      </c>
      <c r="O11" s="27" t="e">
        <f>+F11*#REF!</f>
        <v>#REF!</v>
      </c>
      <c r="P11" s="17">
        <f>+'GALLETAS MACROS 1 - 8 (40)'!J12</f>
        <v>663360</v>
      </c>
      <c r="Q11" s="17">
        <f>+'GALLETAS MACROS 1 - 8 (40)'!K12</f>
        <v>663360</v>
      </c>
      <c r="R11" s="17">
        <f>+'GALLETAS MACROS 1 - 8 (40)'!L12</f>
        <v>331680</v>
      </c>
      <c r="S11" s="56">
        <f>+'GALLETAS MACROS 1 - 8 (40)'!M12</f>
        <v>1658400</v>
      </c>
    </row>
    <row r="12" spans="1:20" ht="13.5" hidden="1" customHeight="1" thickBot="1">
      <c r="A12" s="168"/>
      <c r="B12" s="183"/>
      <c r="C12" s="23" t="s">
        <v>6</v>
      </c>
      <c r="D12" s="24">
        <v>4793</v>
      </c>
      <c r="E12" s="24">
        <v>25154</v>
      </c>
      <c r="F12" s="25">
        <v>24827</v>
      </c>
      <c r="G12" s="25" t="e">
        <f>F12*#REF!</f>
        <v>#REF!</v>
      </c>
      <c r="H12" s="25" t="e">
        <f>F12*#REF!</f>
        <v>#REF!</v>
      </c>
      <c r="I12" s="25" t="e">
        <f>F12*#REF!</f>
        <v>#REF!</v>
      </c>
      <c r="J12" s="26" t="e">
        <f>+F12*#REF!</f>
        <v>#REF!</v>
      </c>
      <c r="K12" s="26" t="e">
        <f>+F12*#REF!</f>
        <v>#REF!</v>
      </c>
      <c r="L12" s="26" t="e">
        <f>+F12*#REF!</f>
        <v>#REF!</v>
      </c>
      <c r="M12" s="26" t="e">
        <f>+F12*#REF!</f>
        <v>#REF!</v>
      </c>
      <c r="N12" s="26" t="e">
        <f>+F12*#REF!</f>
        <v>#REF!</v>
      </c>
      <c r="O12" s="27" t="e">
        <f>+F12*#REF!</f>
        <v>#REF!</v>
      </c>
      <c r="P12" s="17">
        <f>+'GALLETAS MACROS 1 - 8 (40)'!J13</f>
        <v>397392</v>
      </c>
      <c r="Q12" s="17">
        <f>+'GALLETAS MACROS 1 - 8 (40)'!K13</f>
        <v>397392</v>
      </c>
      <c r="R12" s="17">
        <f>+'GALLETAS MACROS 1 - 8 (40)'!L13</f>
        <v>198696</v>
      </c>
      <c r="S12" s="56">
        <f>+'GALLETAS MACROS 1 - 8 (40)'!M13</f>
        <v>993480</v>
      </c>
    </row>
    <row r="13" spans="1:20" ht="13.5" hidden="1" customHeight="1" thickBot="1">
      <c r="A13" s="168"/>
      <c r="B13" s="184"/>
      <c r="C13" s="42" t="s">
        <v>45</v>
      </c>
      <c r="D13" s="29"/>
      <c r="E13" s="29"/>
      <c r="F13" s="30"/>
      <c r="G13" s="30"/>
      <c r="H13" s="30"/>
      <c r="I13" s="30"/>
      <c r="J13" s="31"/>
      <c r="K13" s="31"/>
      <c r="L13" s="31"/>
      <c r="M13" s="31"/>
      <c r="N13" s="31"/>
      <c r="O13" s="32"/>
      <c r="P13" s="58">
        <f>SUM(P11:P12)</f>
        <v>1060752</v>
      </c>
      <c r="Q13" s="40">
        <f>SUM(Q11:Q12)</f>
        <v>1060752</v>
      </c>
      <c r="R13" s="59">
        <f>SUM(R11:R12)</f>
        <v>530376</v>
      </c>
      <c r="S13" s="40">
        <f>SUM(S11:S12)</f>
        <v>2651880</v>
      </c>
    </row>
    <row r="14" spans="1:20" ht="13.5" hidden="1" customHeight="1">
      <c r="A14" s="168"/>
      <c r="B14" s="186">
        <v>6</v>
      </c>
      <c r="C14" s="12" t="s">
        <v>16</v>
      </c>
      <c r="D14" s="13">
        <v>956</v>
      </c>
      <c r="E14" s="13">
        <v>19957</v>
      </c>
      <c r="F14" s="14">
        <v>7104</v>
      </c>
      <c r="G14" s="14" t="e">
        <f>F14*#REF!</f>
        <v>#REF!</v>
      </c>
      <c r="H14" s="14" t="e">
        <f>F14*#REF!</f>
        <v>#REF!</v>
      </c>
      <c r="I14" s="14" t="e">
        <f>F14*#REF!</f>
        <v>#REF!</v>
      </c>
      <c r="J14" s="15" t="e">
        <f>+F14*#REF!</f>
        <v>#REF!</v>
      </c>
      <c r="K14" s="15" t="e">
        <f>+F14*#REF!</f>
        <v>#REF!</v>
      </c>
      <c r="L14" s="15" t="e">
        <f>+F14*#REF!</f>
        <v>#REF!</v>
      </c>
      <c r="M14" s="15" t="e">
        <f>+F14*#REF!</f>
        <v>#REF!</v>
      </c>
      <c r="N14" s="15" t="e">
        <f>+F14*#REF!</f>
        <v>#REF!</v>
      </c>
      <c r="O14" s="16" t="e">
        <f>+F14*#REF!</f>
        <v>#REF!</v>
      </c>
      <c r="P14" s="52">
        <f>+'GALLETAS MACROS 1 - 8 (40)'!J25</f>
        <v>109024</v>
      </c>
      <c r="Q14" s="52">
        <f>+'GALLETAS MACROS 1 - 8 (40)'!K25</f>
        <v>109024</v>
      </c>
      <c r="R14" s="52">
        <f>+'GALLETAS MACROS 1 - 8 (40)'!L25</f>
        <v>54512</v>
      </c>
      <c r="S14" s="56">
        <f>P14+Q14+R14</f>
        <v>272560</v>
      </c>
    </row>
    <row r="15" spans="1:20" ht="13.5" hidden="1" customHeight="1">
      <c r="A15" s="168"/>
      <c r="B15" s="183"/>
      <c r="C15" s="18" t="s">
        <v>17</v>
      </c>
      <c r="D15" s="19">
        <v>2077</v>
      </c>
      <c r="E15" s="19">
        <v>5832</v>
      </c>
      <c r="F15" s="20">
        <v>24759</v>
      </c>
      <c r="G15" s="20" t="e">
        <f>F15*#REF!</f>
        <v>#REF!</v>
      </c>
      <c r="H15" s="20" t="e">
        <f>F15*#REF!</f>
        <v>#REF!</v>
      </c>
      <c r="I15" s="20" t="e">
        <f>F15*#REF!</f>
        <v>#REF!</v>
      </c>
      <c r="J15" s="21" t="e">
        <f>+F15*#REF!</f>
        <v>#REF!</v>
      </c>
      <c r="K15" s="21" t="e">
        <f>+F15*#REF!</f>
        <v>#REF!</v>
      </c>
      <c r="L15" s="21" t="e">
        <f>+F15*#REF!</f>
        <v>#REF!</v>
      </c>
      <c r="M15" s="21" t="e">
        <f>+F15*#REF!</f>
        <v>#REF!</v>
      </c>
      <c r="N15" s="21" t="e">
        <f>+F15*#REF!</f>
        <v>#REF!</v>
      </c>
      <c r="O15" s="22" t="e">
        <f>+F15*#REF!</f>
        <v>#REF!</v>
      </c>
      <c r="P15" s="52">
        <f>+'GALLETAS MACROS 1 - 8 (40)'!J26</f>
        <v>391568</v>
      </c>
      <c r="Q15" s="52">
        <f>+'GALLETAS MACROS 1 - 8 (40)'!K26</f>
        <v>391568</v>
      </c>
      <c r="R15" s="52">
        <f>+'GALLETAS MACROS 1 - 8 (40)'!L26</f>
        <v>195784</v>
      </c>
      <c r="S15" s="56">
        <f t="shared" ref="S15:S16" si="4">P15+Q15+R15</f>
        <v>978920</v>
      </c>
    </row>
    <row r="16" spans="1:20" ht="13.5" hidden="1" customHeight="1" thickBot="1">
      <c r="A16" s="168"/>
      <c r="B16" s="183"/>
      <c r="C16" s="23" t="s">
        <v>18</v>
      </c>
      <c r="D16" s="24">
        <v>0</v>
      </c>
      <c r="E16" s="24">
        <v>22326</v>
      </c>
      <c r="F16" s="25">
        <v>34787</v>
      </c>
      <c r="G16" s="25" t="e">
        <f>F16*#REF!</f>
        <v>#REF!</v>
      </c>
      <c r="H16" s="25" t="e">
        <f>F16*#REF!</f>
        <v>#REF!</v>
      </c>
      <c r="I16" s="25" t="e">
        <f>F16*#REF!</f>
        <v>#REF!</v>
      </c>
      <c r="J16" s="26" t="e">
        <f>+F16*#REF!</f>
        <v>#REF!</v>
      </c>
      <c r="K16" s="26" t="e">
        <f>+F16*#REF!</f>
        <v>#REF!</v>
      </c>
      <c r="L16" s="26" t="e">
        <f>+F16*#REF!</f>
        <v>#REF!</v>
      </c>
      <c r="M16" s="26" t="e">
        <f>+F16*#REF!</f>
        <v>#REF!</v>
      </c>
      <c r="N16" s="26" t="e">
        <f>+F16*#REF!</f>
        <v>#REF!</v>
      </c>
      <c r="O16" s="27" t="e">
        <f>+F16*#REF!</f>
        <v>#REF!</v>
      </c>
      <c r="P16" s="52">
        <f>+'GALLETAS MACROS 1 - 8 (40)'!J27</f>
        <v>403216</v>
      </c>
      <c r="Q16" s="52">
        <f>+'GALLETAS MACROS 1 - 8 (40)'!K27</f>
        <v>403216</v>
      </c>
      <c r="R16" s="52">
        <f>+'GALLETAS MACROS 1 - 8 (40)'!L27</f>
        <v>201608</v>
      </c>
      <c r="S16" s="57">
        <f t="shared" si="4"/>
        <v>1008040</v>
      </c>
    </row>
    <row r="17" spans="1:19" ht="13.5" hidden="1" customHeight="1" thickBot="1">
      <c r="A17" s="168"/>
      <c r="B17" s="184"/>
      <c r="C17" s="35" t="s">
        <v>48</v>
      </c>
      <c r="D17" s="36"/>
      <c r="E17" s="36"/>
      <c r="F17" s="37"/>
      <c r="G17" s="37"/>
      <c r="H17" s="37"/>
      <c r="I17" s="37"/>
      <c r="J17" s="38"/>
      <c r="K17" s="38"/>
      <c r="L17" s="38"/>
      <c r="M17" s="38"/>
      <c r="N17" s="38"/>
      <c r="O17" s="39"/>
      <c r="P17" s="60">
        <f t="shared" ref="P17:S17" si="5">SUM(P14:P16)</f>
        <v>903808</v>
      </c>
      <c r="Q17" s="89">
        <f t="shared" si="5"/>
        <v>903808</v>
      </c>
      <c r="R17" s="61">
        <f t="shared" si="5"/>
        <v>451904</v>
      </c>
      <c r="S17" s="89">
        <f t="shared" si="5"/>
        <v>2259520</v>
      </c>
    </row>
    <row r="18" spans="1:19" ht="13.5" hidden="1" customHeight="1" thickBot="1">
      <c r="A18" s="169"/>
      <c r="B18" s="164" t="s">
        <v>92</v>
      </c>
      <c r="C18" s="165"/>
      <c r="D18" s="36"/>
      <c r="E18" s="36"/>
      <c r="F18" s="37"/>
      <c r="G18" s="37"/>
      <c r="H18" s="37"/>
      <c r="I18" s="37"/>
      <c r="J18" s="38"/>
      <c r="K18" s="38"/>
      <c r="L18" s="38"/>
      <c r="M18" s="38"/>
      <c r="N18" s="38"/>
      <c r="O18" s="39"/>
      <c r="P18" s="60">
        <f>P13+P17</f>
        <v>1964560</v>
      </c>
      <c r="Q18" s="60">
        <f>Q13+Q17</f>
        <v>1964560</v>
      </c>
      <c r="R18" s="40">
        <f>R13+R17</f>
        <v>982280</v>
      </c>
      <c r="S18" s="89">
        <f>S13+S17</f>
        <v>4911400</v>
      </c>
    </row>
    <row r="19" spans="1:19" ht="13.5" hidden="1" customHeight="1" thickBot="1">
      <c r="A19" s="161">
        <v>3</v>
      </c>
      <c r="B19" s="182">
        <v>4</v>
      </c>
      <c r="C19" s="97" t="s">
        <v>7</v>
      </c>
      <c r="D19" s="98">
        <v>3352</v>
      </c>
      <c r="E19" s="98">
        <v>4005</v>
      </c>
      <c r="F19" s="99">
        <v>11315</v>
      </c>
      <c r="G19" s="99" t="e">
        <f>F19*#REF!</f>
        <v>#REF!</v>
      </c>
      <c r="H19" s="99" t="e">
        <f>F19*#REF!</f>
        <v>#REF!</v>
      </c>
      <c r="I19" s="99" t="e">
        <f>F19*#REF!</f>
        <v>#REF!</v>
      </c>
      <c r="J19" s="100" t="e">
        <f>+F19*#REF!</f>
        <v>#REF!</v>
      </c>
      <c r="K19" s="100" t="e">
        <f>+F19*#REF!</f>
        <v>#REF!</v>
      </c>
      <c r="L19" s="100" t="e">
        <f>+F19*#REF!</f>
        <v>#REF!</v>
      </c>
      <c r="M19" s="100" t="e">
        <f>+F19*#REF!</f>
        <v>#REF!</v>
      </c>
      <c r="N19" s="100" t="e">
        <f>+F19*#REF!</f>
        <v>#REF!</v>
      </c>
      <c r="O19" s="101" t="e">
        <f>+F19*#REF!</f>
        <v>#REF!</v>
      </c>
      <c r="P19" s="88">
        <f>+'GALLETAS MACROS 1 - 8 (40)'!J14</f>
        <v>60704</v>
      </c>
      <c r="Q19" s="88">
        <f>+'GALLETAS MACROS 1 - 8 (40)'!K14</f>
        <v>60704</v>
      </c>
      <c r="R19" s="88">
        <f>+'GALLETAS MACROS 1 - 8 (40)'!L14</f>
        <v>30352</v>
      </c>
      <c r="S19" s="53">
        <f>P19+Q19+R19</f>
        <v>151760</v>
      </c>
    </row>
    <row r="20" spans="1:19" ht="13.5" hidden="1" customHeight="1" thickBot="1">
      <c r="A20" s="162"/>
      <c r="B20" s="183"/>
      <c r="C20" s="43" t="s">
        <v>36</v>
      </c>
      <c r="D20" s="19">
        <v>3570</v>
      </c>
      <c r="E20" s="19">
        <v>9597</v>
      </c>
      <c r="F20" s="20">
        <v>13300</v>
      </c>
      <c r="G20" s="20" t="e">
        <f>F20*#REF!</f>
        <v>#REF!</v>
      </c>
      <c r="H20" s="20" t="e">
        <f>F20*#REF!</f>
        <v>#REF!</v>
      </c>
      <c r="I20" s="20" t="e">
        <f>F20*#REF!</f>
        <v>#REF!</v>
      </c>
      <c r="J20" s="21" t="e">
        <f>+F20*#REF!</f>
        <v>#REF!</v>
      </c>
      <c r="K20" s="21" t="e">
        <f>+F20*#REF!</f>
        <v>#REF!</v>
      </c>
      <c r="L20" s="21" t="e">
        <f>+F20*#REF!</f>
        <v>#REF!</v>
      </c>
      <c r="M20" s="21" t="e">
        <f>+F20*#REF!</f>
        <v>#REF!</v>
      </c>
      <c r="N20" s="21" t="e">
        <f>+F20*#REF!</f>
        <v>#REF!</v>
      </c>
      <c r="O20" s="22" t="e">
        <f>+F20*#REF!</f>
        <v>#REF!</v>
      </c>
      <c r="P20" s="88">
        <f>+'GALLETAS MACROS 1 - 8 (40)'!J15</f>
        <v>169072</v>
      </c>
      <c r="Q20" s="88">
        <f>+'GALLETAS MACROS 1 - 8 (40)'!K15</f>
        <v>169072</v>
      </c>
      <c r="R20" s="88">
        <f>+'GALLETAS MACROS 1 - 8 (40)'!L15</f>
        <v>84536</v>
      </c>
      <c r="S20" s="54">
        <f t="shared" ref="S20:S26" si="6">P20+Q20+R20</f>
        <v>422680</v>
      </c>
    </row>
    <row r="21" spans="1:19" ht="13.5" hidden="1" customHeight="1" thickBot="1">
      <c r="A21" s="162"/>
      <c r="B21" s="183"/>
      <c r="C21" s="18" t="s">
        <v>8</v>
      </c>
      <c r="D21" s="19">
        <v>6857</v>
      </c>
      <c r="E21" s="19">
        <v>31949</v>
      </c>
      <c r="F21" s="20">
        <v>12612</v>
      </c>
      <c r="G21" s="20" t="e">
        <f>F21*#REF!</f>
        <v>#REF!</v>
      </c>
      <c r="H21" s="20" t="e">
        <f>F21*#REF!</f>
        <v>#REF!</v>
      </c>
      <c r="I21" s="20" t="e">
        <f>F21*#REF!</f>
        <v>#REF!</v>
      </c>
      <c r="J21" s="21" t="e">
        <f>+F21*#REF!</f>
        <v>#REF!</v>
      </c>
      <c r="K21" s="21" t="e">
        <f>+F21*#REF!</f>
        <v>#REF!</v>
      </c>
      <c r="L21" s="21" t="e">
        <f>+F21*#REF!</f>
        <v>#REF!</v>
      </c>
      <c r="M21" s="21" t="e">
        <f>+F21*#REF!</f>
        <v>#REF!</v>
      </c>
      <c r="N21" s="21" t="e">
        <f>+F21*#REF!</f>
        <v>#REF!</v>
      </c>
      <c r="O21" s="22" t="e">
        <f>+F21*#REF!</f>
        <v>#REF!</v>
      </c>
      <c r="P21" s="88">
        <f>+'GALLETAS MACROS 1 - 8 (40)'!J16</f>
        <v>159584</v>
      </c>
      <c r="Q21" s="88">
        <f>+'GALLETAS MACROS 1 - 8 (40)'!K16</f>
        <v>159584</v>
      </c>
      <c r="R21" s="88">
        <f>+'GALLETAS MACROS 1 - 8 (40)'!L16</f>
        <v>79792</v>
      </c>
      <c r="S21" s="54">
        <f t="shared" si="6"/>
        <v>398960</v>
      </c>
    </row>
    <row r="22" spans="1:19" ht="13.5" hidden="1" customHeight="1" thickBot="1">
      <c r="A22" s="162"/>
      <c r="B22" s="183"/>
      <c r="C22" s="18" t="s">
        <v>9</v>
      </c>
      <c r="D22" s="19">
        <v>4624</v>
      </c>
      <c r="E22" s="19">
        <v>23476</v>
      </c>
      <c r="F22" s="20">
        <v>29947</v>
      </c>
      <c r="G22" s="20" t="e">
        <f>F22*#REF!</f>
        <v>#REF!</v>
      </c>
      <c r="H22" s="20" t="e">
        <f>F22*#REF!</f>
        <v>#REF!</v>
      </c>
      <c r="I22" s="20" t="e">
        <f>F22*#REF!</f>
        <v>#REF!</v>
      </c>
      <c r="J22" s="21" t="e">
        <f>+F22*#REF!</f>
        <v>#REF!</v>
      </c>
      <c r="K22" s="21" t="e">
        <f>+F22*#REF!</f>
        <v>#REF!</v>
      </c>
      <c r="L22" s="21" t="e">
        <f>+F22*#REF!</f>
        <v>#REF!</v>
      </c>
      <c r="M22" s="21" t="e">
        <f>+F22*#REF!</f>
        <v>#REF!</v>
      </c>
      <c r="N22" s="21" t="e">
        <f>+F22*#REF!</f>
        <v>#REF!</v>
      </c>
      <c r="O22" s="22" t="e">
        <f>+F22*#REF!</f>
        <v>#REF!</v>
      </c>
      <c r="P22" s="88">
        <f>+'GALLETAS MACROS 1 - 8 (40)'!J17</f>
        <v>374320</v>
      </c>
      <c r="Q22" s="88">
        <f>+'GALLETAS MACROS 1 - 8 (40)'!K17</f>
        <v>374320</v>
      </c>
      <c r="R22" s="88">
        <f>+'GALLETAS MACROS 1 - 8 (40)'!L17</f>
        <v>187160</v>
      </c>
      <c r="S22" s="54">
        <f t="shared" si="6"/>
        <v>935800</v>
      </c>
    </row>
    <row r="23" spans="1:19" ht="13.5" hidden="1" customHeight="1" thickBot="1">
      <c r="A23" s="162"/>
      <c r="B23" s="183"/>
      <c r="C23" s="43" t="s">
        <v>37</v>
      </c>
      <c r="D23" s="19">
        <v>3732</v>
      </c>
      <c r="E23" s="19">
        <v>31520</v>
      </c>
      <c r="F23" s="20">
        <v>7357</v>
      </c>
      <c r="G23" s="20" t="e">
        <f>F23*#REF!</f>
        <v>#REF!</v>
      </c>
      <c r="H23" s="20" t="e">
        <f>F23*#REF!</f>
        <v>#REF!</v>
      </c>
      <c r="I23" s="20" t="e">
        <f>F23*#REF!</f>
        <v>#REF!</v>
      </c>
      <c r="J23" s="21" t="e">
        <f>+F23*#REF!</f>
        <v>#REF!</v>
      </c>
      <c r="K23" s="21" t="e">
        <f>+F23*#REF!</f>
        <v>#REF!</v>
      </c>
      <c r="L23" s="21" t="e">
        <f>+F23*#REF!</f>
        <v>#REF!</v>
      </c>
      <c r="M23" s="21" t="e">
        <f>+F23*#REF!</f>
        <v>#REF!</v>
      </c>
      <c r="N23" s="21" t="e">
        <f>+F23*#REF!</f>
        <v>#REF!</v>
      </c>
      <c r="O23" s="22" t="e">
        <f>+F23*#REF!</f>
        <v>#REF!</v>
      </c>
      <c r="P23" s="88">
        <f>+'GALLETAS MACROS 1 - 8 (40)'!J18</f>
        <v>60400</v>
      </c>
      <c r="Q23" s="88">
        <f>+'GALLETAS MACROS 1 - 8 (40)'!K18</f>
        <v>60400</v>
      </c>
      <c r="R23" s="88">
        <f>+'GALLETAS MACROS 1 - 8 (40)'!L18</f>
        <v>30200</v>
      </c>
      <c r="S23" s="54">
        <f t="shared" si="6"/>
        <v>151000</v>
      </c>
    </row>
    <row r="24" spans="1:19" ht="13.5" hidden="1" customHeight="1" thickBot="1">
      <c r="A24" s="162"/>
      <c r="B24" s="183"/>
      <c r="C24" s="18" t="s">
        <v>10</v>
      </c>
      <c r="D24" s="19">
        <v>276</v>
      </c>
      <c r="E24" s="19">
        <v>7532</v>
      </c>
      <c r="F24" s="20">
        <v>13269</v>
      </c>
      <c r="G24" s="20" t="e">
        <f>F24*#REF!</f>
        <v>#REF!</v>
      </c>
      <c r="H24" s="20" t="e">
        <f>F24*#REF!</f>
        <v>#REF!</v>
      </c>
      <c r="I24" s="20" t="e">
        <f>F24*#REF!</f>
        <v>#REF!</v>
      </c>
      <c r="J24" s="21" t="e">
        <f>+F24*#REF!</f>
        <v>#REF!</v>
      </c>
      <c r="K24" s="21" t="e">
        <f>+F24*#REF!</f>
        <v>#REF!</v>
      </c>
      <c r="L24" s="21" t="e">
        <f>+F24*#REF!</f>
        <v>#REF!</v>
      </c>
      <c r="M24" s="21" t="e">
        <f>+F24*#REF!</f>
        <v>#REF!</v>
      </c>
      <c r="N24" s="21" t="e">
        <f>+F24*#REF!</f>
        <v>#REF!</v>
      </c>
      <c r="O24" s="22" t="e">
        <f>+F24*#REF!</f>
        <v>#REF!</v>
      </c>
      <c r="P24" s="88">
        <f>+'GALLETAS MACROS 1 - 8 (40)'!J19</f>
        <v>200944</v>
      </c>
      <c r="Q24" s="88">
        <f>+'GALLETAS MACROS 1 - 8 (40)'!K19</f>
        <v>200944</v>
      </c>
      <c r="R24" s="88">
        <f>+'GALLETAS MACROS 1 - 8 (40)'!L19</f>
        <v>100472</v>
      </c>
      <c r="S24" s="54">
        <f t="shared" si="6"/>
        <v>502360</v>
      </c>
    </row>
    <row r="25" spans="1:19" ht="13.5" hidden="1" customHeight="1" thickBot="1">
      <c r="A25" s="162"/>
      <c r="B25" s="183"/>
      <c r="C25" s="23" t="s">
        <v>11</v>
      </c>
      <c r="D25" s="24">
        <v>12924</v>
      </c>
      <c r="E25" s="24">
        <v>30907</v>
      </c>
      <c r="F25" s="25">
        <v>38806</v>
      </c>
      <c r="G25" s="25" t="e">
        <f>F25*#REF!</f>
        <v>#REF!</v>
      </c>
      <c r="H25" s="25" t="e">
        <f>F25*#REF!</f>
        <v>#REF!</v>
      </c>
      <c r="I25" s="25" t="e">
        <f>F25*#REF!</f>
        <v>#REF!</v>
      </c>
      <c r="J25" s="26" t="e">
        <f>+F25*#REF!</f>
        <v>#REF!</v>
      </c>
      <c r="K25" s="26" t="e">
        <f>+F25*#REF!</f>
        <v>#REF!</v>
      </c>
      <c r="L25" s="26" t="e">
        <f>+F25*#REF!</f>
        <v>#REF!</v>
      </c>
      <c r="M25" s="26" t="e">
        <f>+F25*#REF!</f>
        <v>#REF!</v>
      </c>
      <c r="N25" s="26" t="e">
        <f>+F25*#REF!</f>
        <v>#REF!</v>
      </c>
      <c r="O25" s="27" t="e">
        <f>+F25*#REF!</f>
        <v>#REF!</v>
      </c>
      <c r="P25" s="88">
        <f>+'GALLETAS MACROS 1 - 8 (40)'!J20</f>
        <v>309968</v>
      </c>
      <c r="Q25" s="88">
        <f>+'GALLETAS MACROS 1 - 8 (40)'!K20</f>
        <v>309968</v>
      </c>
      <c r="R25" s="88">
        <f>+'GALLETAS MACROS 1 - 8 (40)'!L20</f>
        <v>154984</v>
      </c>
      <c r="S25" s="55">
        <f t="shared" si="6"/>
        <v>774920</v>
      </c>
    </row>
    <row r="26" spans="1:19" ht="13.5" hidden="1" customHeight="1" thickBot="1">
      <c r="A26" s="162"/>
      <c r="B26" s="184"/>
      <c r="C26" s="28" t="s">
        <v>46</v>
      </c>
      <c r="D26" s="29"/>
      <c r="E26" s="29"/>
      <c r="F26" s="30"/>
      <c r="G26" s="30"/>
      <c r="H26" s="30"/>
      <c r="I26" s="30"/>
      <c r="J26" s="31"/>
      <c r="K26" s="31"/>
      <c r="L26" s="31"/>
      <c r="M26" s="31"/>
      <c r="N26" s="31"/>
      <c r="O26" s="32"/>
      <c r="P26" s="58">
        <f t="shared" ref="P26:R26" si="7">SUM(P19:P25)</f>
        <v>1334992</v>
      </c>
      <c r="Q26" s="40">
        <f t="shared" si="7"/>
        <v>1334992</v>
      </c>
      <c r="R26" s="59">
        <f t="shared" si="7"/>
        <v>667496</v>
      </c>
      <c r="S26" s="40">
        <f t="shared" si="6"/>
        <v>3337480</v>
      </c>
    </row>
    <row r="27" spans="1:19" ht="13.5" hidden="1" customHeight="1">
      <c r="A27" s="162"/>
      <c r="B27" s="182">
        <v>5</v>
      </c>
      <c r="C27" s="18" t="s">
        <v>12</v>
      </c>
      <c r="D27" s="19">
        <v>1800</v>
      </c>
      <c r="E27" s="19">
        <v>5304</v>
      </c>
      <c r="F27" s="20">
        <v>28100</v>
      </c>
      <c r="G27" s="20" t="e">
        <f>F27*#REF!</f>
        <v>#REF!</v>
      </c>
      <c r="H27" s="20" t="e">
        <f>F27*#REF!</f>
        <v>#REF!</v>
      </c>
      <c r="I27" s="20" t="e">
        <f>F27*#REF!</f>
        <v>#REF!</v>
      </c>
      <c r="J27" s="21" t="e">
        <f>+F27*#REF!</f>
        <v>#REF!</v>
      </c>
      <c r="K27" s="21" t="e">
        <f>+F27*#REF!</f>
        <v>#REF!</v>
      </c>
      <c r="L27" s="21" t="e">
        <f>+F27*#REF!</f>
        <v>#REF!</v>
      </c>
      <c r="M27" s="21" t="e">
        <f>+F27*#REF!</f>
        <v>#REF!</v>
      </c>
      <c r="N27" s="21" t="e">
        <f>+F27*#REF!</f>
        <v>#REF!</v>
      </c>
      <c r="O27" s="22" t="e">
        <f>+F27*#REF!</f>
        <v>#REF!</v>
      </c>
      <c r="P27" s="17">
        <f>+'GALLETAS MACROS 1 - 8 (40)'!J21</f>
        <v>299424</v>
      </c>
      <c r="Q27" s="17">
        <f>+'GALLETAS MACROS 1 - 8 (40)'!K21</f>
        <v>299424</v>
      </c>
      <c r="R27" s="17">
        <f>+'GALLETAS MACROS 1 - 8 (40)'!L21</f>
        <v>149712</v>
      </c>
      <c r="S27" s="54">
        <f>P27+Q27+R27</f>
        <v>748560</v>
      </c>
    </row>
    <row r="28" spans="1:19" ht="13.5" hidden="1" customHeight="1">
      <c r="A28" s="162"/>
      <c r="B28" s="183"/>
      <c r="C28" s="18" t="s">
        <v>13</v>
      </c>
      <c r="D28" s="19">
        <v>8341</v>
      </c>
      <c r="E28" s="19">
        <v>16418</v>
      </c>
      <c r="F28" s="20">
        <v>35252</v>
      </c>
      <c r="G28" s="20" t="e">
        <f>F28*#REF!</f>
        <v>#REF!</v>
      </c>
      <c r="H28" s="20" t="e">
        <f>F28*#REF!</f>
        <v>#REF!</v>
      </c>
      <c r="I28" s="20" t="e">
        <f>F28*#REF!</f>
        <v>#REF!</v>
      </c>
      <c r="J28" s="21" t="e">
        <f>+F28*#REF!</f>
        <v>#REF!</v>
      </c>
      <c r="K28" s="21" t="e">
        <f>+F28*#REF!</f>
        <v>#REF!</v>
      </c>
      <c r="L28" s="21" t="e">
        <f>+F28*#REF!</f>
        <v>#REF!</v>
      </c>
      <c r="M28" s="21" t="e">
        <f>+F28*#REF!</f>
        <v>#REF!</v>
      </c>
      <c r="N28" s="21" t="e">
        <f>+F28*#REF!</f>
        <v>#REF!</v>
      </c>
      <c r="O28" s="22" t="e">
        <f>+F28*#REF!</f>
        <v>#REF!</v>
      </c>
      <c r="P28" s="17">
        <f>+'GALLETAS MACROS 1 - 8 (40)'!J22</f>
        <v>388656</v>
      </c>
      <c r="Q28" s="17">
        <f>+'GALLETAS MACROS 1 - 8 (40)'!K22</f>
        <v>388656</v>
      </c>
      <c r="R28" s="17">
        <f>+'GALLETAS MACROS 1 - 8 (40)'!L22</f>
        <v>194328</v>
      </c>
      <c r="S28" s="54">
        <f t="shared" ref="S28:S30" si="8">P28+Q28+R28</f>
        <v>971640</v>
      </c>
    </row>
    <row r="29" spans="1:19" ht="12.75" hidden="1" customHeight="1">
      <c r="A29" s="162"/>
      <c r="B29" s="183"/>
      <c r="C29" s="18" t="s">
        <v>14</v>
      </c>
      <c r="D29" s="19">
        <v>5013</v>
      </c>
      <c r="E29" s="19">
        <v>29774</v>
      </c>
      <c r="F29" s="20">
        <v>7808</v>
      </c>
      <c r="G29" s="20" t="e">
        <f>F29*#REF!</f>
        <v>#REF!</v>
      </c>
      <c r="H29" s="20" t="e">
        <f>F29*#REF!</f>
        <v>#REF!</v>
      </c>
      <c r="I29" s="20" t="e">
        <f>F29*#REF!</f>
        <v>#REF!</v>
      </c>
      <c r="J29" s="21" t="e">
        <f>+F29*#REF!</f>
        <v>#REF!</v>
      </c>
      <c r="K29" s="21" t="e">
        <f>+F29*#REF!</f>
        <v>#REF!</v>
      </c>
      <c r="L29" s="21" t="e">
        <f>+F29*#REF!</f>
        <v>#REF!</v>
      </c>
      <c r="M29" s="21" t="e">
        <f>+F29*#REF!</f>
        <v>#REF!</v>
      </c>
      <c r="N29" s="21" t="e">
        <f>+F29*#REF!</f>
        <v>#REF!</v>
      </c>
      <c r="O29" s="22" t="e">
        <f>+F29*#REF!</f>
        <v>#REF!</v>
      </c>
      <c r="P29" s="17">
        <f>+'GALLETAS MACROS 1 - 8 (40)'!J23</f>
        <v>116912</v>
      </c>
      <c r="Q29" s="17">
        <f>+'GALLETAS MACROS 1 - 8 (40)'!K23</f>
        <v>116912</v>
      </c>
      <c r="R29" s="17">
        <f>+'GALLETAS MACROS 1 - 8 (40)'!L23</f>
        <v>58456</v>
      </c>
      <c r="S29" s="54">
        <f t="shared" si="8"/>
        <v>292280</v>
      </c>
    </row>
    <row r="30" spans="1:19" ht="13.5" hidden="1" customHeight="1" thickBot="1">
      <c r="A30" s="162"/>
      <c r="B30" s="183"/>
      <c r="C30" s="23" t="s">
        <v>15</v>
      </c>
      <c r="D30" s="24">
        <v>25948</v>
      </c>
      <c r="E30" s="24">
        <v>0</v>
      </c>
      <c r="F30" s="25">
        <v>43831</v>
      </c>
      <c r="G30" s="25" t="e">
        <f>F30*#REF!</f>
        <v>#REF!</v>
      </c>
      <c r="H30" s="25" t="e">
        <f>F30*#REF!</f>
        <v>#REF!</v>
      </c>
      <c r="I30" s="25" t="e">
        <f>F30*#REF!</f>
        <v>#REF!</v>
      </c>
      <c r="J30" s="26" t="e">
        <f>+F30*#REF!</f>
        <v>#REF!</v>
      </c>
      <c r="K30" s="26" t="e">
        <f>+F30*#REF!</f>
        <v>#REF!</v>
      </c>
      <c r="L30" s="26" t="e">
        <f>+F30*#REF!</f>
        <v>#REF!</v>
      </c>
      <c r="M30" s="26" t="e">
        <f>+F30*#REF!</f>
        <v>#REF!</v>
      </c>
      <c r="N30" s="26" t="e">
        <f>+F30*#REF!</f>
        <v>#REF!</v>
      </c>
      <c r="O30" s="27" t="e">
        <f>+F30*#REF!</f>
        <v>#REF!</v>
      </c>
      <c r="P30" s="17">
        <f>+'GALLETAS MACROS 1 - 8 (40)'!J24</f>
        <v>618272</v>
      </c>
      <c r="Q30" s="17">
        <f>+'GALLETAS MACROS 1 - 8 (40)'!K24</f>
        <v>618272</v>
      </c>
      <c r="R30" s="17">
        <f>+'GALLETAS MACROS 1 - 8 (40)'!L24</f>
        <v>309136</v>
      </c>
      <c r="S30" s="90">
        <f t="shared" si="8"/>
        <v>1545680</v>
      </c>
    </row>
    <row r="31" spans="1:19" ht="13.5" hidden="1" customHeight="1" thickBot="1">
      <c r="A31" s="162"/>
      <c r="B31" s="184"/>
      <c r="C31" s="112" t="s">
        <v>47</v>
      </c>
      <c r="D31" s="29"/>
      <c r="E31" s="29"/>
      <c r="F31" s="30"/>
      <c r="G31" s="30"/>
      <c r="H31" s="30"/>
      <c r="I31" s="30"/>
      <c r="J31" s="31"/>
      <c r="K31" s="31"/>
      <c r="L31" s="31"/>
      <c r="M31" s="31"/>
      <c r="N31" s="31"/>
      <c r="O31" s="32"/>
      <c r="P31" s="58">
        <f t="shared" ref="P31:S31" si="9">SUM(P27:P30)</f>
        <v>1423264</v>
      </c>
      <c r="Q31" s="40">
        <f t="shared" si="9"/>
        <v>1423264</v>
      </c>
      <c r="R31" s="59">
        <f t="shared" si="9"/>
        <v>711632</v>
      </c>
      <c r="S31" s="40">
        <f t="shared" si="9"/>
        <v>3558160</v>
      </c>
    </row>
    <row r="32" spans="1:19" ht="13.5" hidden="1" customHeight="1" thickBot="1">
      <c r="A32" s="163"/>
      <c r="B32" s="164" t="s">
        <v>93</v>
      </c>
      <c r="C32" s="165"/>
      <c r="D32" s="36"/>
      <c r="E32" s="36"/>
      <c r="F32" s="37"/>
      <c r="G32" s="37"/>
      <c r="H32" s="37"/>
      <c r="I32" s="37"/>
      <c r="J32" s="38"/>
      <c r="K32" s="38"/>
      <c r="L32" s="38"/>
      <c r="M32" s="38"/>
      <c r="N32" s="38"/>
      <c r="O32" s="39"/>
      <c r="P32" s="60">
        <f>P31+P26</f>
        <v>2758256</v>
      </c>
      <c r="Q32" s="89">
        <f>Q31+Q26</f>
        <v>2758256</v>
      </c>
      <c r="R32" s="61">
        <f>R31+R26</f>
        <v>1379128</v>
      </c>
      <c r="S32" s="89">
        <f>S26+S31</f>
        <v>6895640</v>
      </c>
    </row>
    <row r="33" spans="1:19" ht="13.5" customHeight="1" thickBot="1">
      <c r="A33" s="161">
        <v>4</v>
      </c>
      <c r="B33" s="185">
        <v>7</v>
      </c>
      <c r="C33" s="97" t="s">
        <v>38</v>
      </c>
      <c r="D33" s="98">
        <v>2115</v>
      </c>
      <c r="E33" s="98">
        <v>803</v>
      </c>
      <c r="F33" s="99">
        <v>25948</v>
      </c>
      <c r="G33" s="99">
        <v>103792</v>
      </c>
      <c r="H33" s="99">
        <v>207584</v>
      </c>
      <c r="I33" s="99">
        <v>207584</v>
      </c>
      <c r="J33" s="100">
        <v>103792</v>
      </c>
      <c r="K33" s="100">
        <v>207584</v>
      </c>
      <c r="L33" s="100">
        <v>207584</v>
      </c>
      <c r="M33" s="100">
        <v>103792</v>
      </c>
      <c r="N33" s="100">
        <v>207584</v>
      </c>
      <c r="O33" s="101">
        <v>207584</v>
      </c>
      <c r="P33" s="53">
        <f>+'GALLETAS MACROS 1 - 8 (40)'!J28</f>
        <v>273792</v>
      </c>
      <c r="Q33" s="53">
        <f>+'GALLETAS MACROS 1 - 8 (40)'!K28</f>
        <v>273792</v>
      </c>
      <c r="R33" s="53">
        <f>+'GALLETAS MACROS 1 - 8 (40)'!L28</f>
        <v>136896</v>
      </c>
      <c r="S33" s="53">
        <f>+P33+Q33+R33</f>
        <v>684480</v>
      </c>
    </row>
    <row r="34" spans="1:19" ht="13.5" customHeight="1" thickBot="1">
      <c r="A34" s="162"/>
      <c r="B34" s="173"/>
      <c r="C34" s="18" t="s">
        <v>39</v>
      </c>
      <c r="D34" s="19">
        <v>4561</v>
      </c>
      <c r="E34" s="19">
        <v>8861</v>
      </c>
      <c r="F34" s="20">
        <v>20913</v>
      </c>
      <c r="G34" s="20">
        <v>83652</v>
      </c>
      <c r="H34" s="20">
        <v>167304</v>
      </c>
      <c r="I34" s="20">
        <v>167304</v>
      </c>
      <c r="J34" s="21">
        <v>83652</v>
      </c>
      <c r="K34" s="21">
        <v>167304</v>
      </c>
      <c r="L34" s="21">
        <v>167304</v>
      </c>
      <c r="M34" s="21">
        <v>83652</v>
      </c>
      <c r="N34" s="21">
        <v>167304</v>
      </c>
      <c r="O34" s="22">
        <v>167304</v>
      </c>
      <c r="P34" s="53">
        <f>+'GALLETAS MACROS 1 - 8 (40)'!J29</f>
        <v>280272</v>
      </c>
      <c r="Q34" s="53">
        <f>+'GALLETAS MACROS 1 - 8 (40)'!K29</f>
        <v>280272</v>
      </c>
      <c r="R34" s="53">
        <f>+'GALLETAS MACROS 1 - 8 (40)'!L29</f>
        <v>140136</v>
      </c>
      <c r="S34" s="54">
        <f t="shared" ref="S34:S39" si="10">+P34+Q34+R34</f>
        <v>700680</v>
      </c>
    </row>
    <row r="35" spans="1:19" ht="13.5" customHeight="1" thickBot="1">
      <c r="A35" s="162"/>
      <c r="B35" s="173"/>
      <c r="C35" s="18" t="s">
        <v>20</v>
      </c>
      <c r="D35" s="19">
        <v>938</v>
      </c>
      <c r="E35" s="19">
        <v>1292</v>
      </c>
      <c r="F35" s="20">
        <v>7909</v>
      </c>
      <c r="G35" s="20">
        <v>31636</v>
      </c>
      <c r="H35" s="20">
        <v>63272</v>
      </c>
      <c r="I35" s="20">
        <v>63272</v>
      </c>
      <c r="J35" s="21">
        <v>31636</v>
      </c>
      <c r="K35" s="21">
        <v>63272</v>
      </c>
      <c r="L35" s="21">
        <v>63272</v>
      </c>
      <c r="M35" s="21">
        <v>31636</v>
      </c>
      <c r="N35" s="21">
        <v>63272</v>
      </c>
      <c r="O35" s="22">
        <v>63272</v>
      </c>
      <c r="P35" s="53">
        <f>+'GALLETAS MACROS 1 - 8 (40)'!J30</f>
        <v>127680</v>
      </c>
      <c r="Q35" s="53">
        <f>+'GALLETAS MACROS 1 - 8 (40)'!K30</f>
        <v>127680</v>
      </c>
      <c r="R35" s="53">
        <f>+'GALLETAS MACROS 1 - 8 (40)'!L30</f>
        <v>63840</v>
      </c>
      <c r="S35" s="54">
        <f t="shared" si="10"/>
        <v>319200</v>
      </c>
    </row>
    <row r="36" spans="1:19" ht="13.5" customHeight="1" thickBot="1">
      <c r="A36" s="162"/>
      <c r="B36" s="173"/>
      <c r="C36" s="18" t="s">
        <v>19</v>
      </c>
      <c r="D36" s="19">
        <v>765</v>
      </c>
      <c r="E36" s="19">
        <v>379</v>
      </c>
      <c r="F36" s="20">
        <v>22326</v>
      </c>
      <c r="G36" s="20">
        <v>89304</v>
      </c>
      <c r="H36" s="20">
        <v>178608</v>
      </c>
      <c r="I36" s="20">
        <v>178608</v>
      </c>
      <c r="J36" s="21">
        <v>89304</v>
      </c>
      <c r="K36" s="21">
        <v>178608</v>
      </c>
      <c r="L36" s="21">
        <v>178608</v>
      </c>
      <c r="M36" s="21">
        <v>89304</v>
      </c>
      <c r="N36" s="21">
        <v>178608</v>
      </c>
      <c r="O36" s="22">
        <v>178608</v>
      </c>
      <c r="P36" s="53">
        <f>+'GALLETAS MACROS 1 - 8 (40)'!J31</f>
        <v>400768</v>
      </c>
      <c r="Q36" s="53">
        <f>+'GALLETAS MACROS 1 - 8 (40)'!K31</f>
        <v>400768</v>
      </c>
      <c r="R36" s="53">
        <f>+'GALLETAS MACROS 1 - 8 (40)'!L31</f>
        <v>200384</v>
      </c>
      <c r="S36" s="54">
        <f t="shared" si="10"/>
        <v>1001920</v>
      </c>
    </row>
    <row r="37" spans="1:19" ht="13.5" customHeight="1" thickBot="1">
      <c r="A37" s="162"/>
      <c r="B37" s="173"/>
      <c r="C37" s="18" t="s">
        <v>21</v>
      </c>
      <c r="D37" s="19">
        <v>598</v>
      </c>
      <c r="E37" s="19">
        <v>304</v>
      </c>
      <c r="F37" s="20">
        <v>2918</v>
      </c>
      <c r="G37" s="20">
        <v>11672</v>
      </c>
      <c r="H37" s="20">
        <v>23344</v>
      </c>
      <c r="I37" s="20">
        <v>23344</v>
      </c>
      <c r="J37" s="21">
        <v>11672</v>
      </c>
      <c r="K37" s="21">
        <v>23344</v>
      </c>
      <c r="L37" s="21">
        <v>23344</v>
      </c>
      <c r="M37" s="21">
        <v>11672</v>
      </c>
      <c r="N37" s="21">
        <v>23344</v>
      </c>
      <c r="O37" s="22">
        <v>23344</v>
      </c>
      <c r="P37" s="53">
        <f>+'GALLETAS MACROS 1 - 8 (40)'!J32</f>
        <v>47360</v>
      </c>
      <c r="Q37" s="53">
        <f>+'GALLETAS MACROS 1 - 8 (40)'!K32</f>
        <v>47360</v>
      </c>
      <c r="R37" s="53">
        <f>+'GALLETAS MACROS 1 - 8 (40)'!L32</f>
        <v>23680</v>
      </c>
      <c r="S37" s="54">
        <f t="shared" si="10"/>
        <v>118400</v>
      </c>
    </row>
    <row r="38" spans="1:19" ht="13.5" customHeight="1" thickBot="1">
      <c r="A38" s="162"/>
      <c r="B38" s="173"/>
      <c r="C38" s="23" t="s">
        <v>40</v>
      </c>
      <c r="D38" s="24">
        <v>528</v>
      </c>
      <c r="E38" s="24">
        <v>2056</v>
      </c>
      <c r="F38" s="25">
        <v>13422</v>
      </c>
      <c r="G38" s="25">
        <v>53688</v>
      </c>
      <c r="H38" s="25">
        <v>107376</v>
      </c>
      <c r="I38" s="25">
        <v>107376</v>
      </c>
      <c r="J38" s="26">
        <v>53688</v>
      </c>
      <c r="K38" s="26">
        <v>107376</v>
      </c>
      <c r="L38" s="26">
        <v>107376</v>
      </c>
      <c r="M38" s="26">
        <v>53688</v>
      </c>
      <c r="N38" s="26">
        <v>107376</v>
      </c>
      <c r="O38" s="27">
        <v>107376</v>
      </c>
      <c r="P38" s="53">
        <f>+'GALLETAS MACROS 1 - 8 (40)'!J33</f>
        <v>189904</v>
      </c>
      <c r="Q38" s="53">
        <f>+'GALLETAS MACROS 1 - 8 (40)'!K33</f>
        <v>189904</v>
      </c>
      <c r="R38" s="53">
        <f>+'GALLETAS MACROS 1 - 8 (40)'!L33</f>
        <v>94952</v>
      </c>
      <c r="S38" s="57">
        <f t="shared" si="10"/>
        <v>474760</v>
      </c>
    </row>
    <row r="39" spans="1:19" ht="13.5" customHeight="1" thickBot="1">
      <c r="A39" s="162"/>
      <c r="B39" s="174"/>
      <c r="C39" s="28" t="s">
        <v>49</v>
      </c>
      <c r="D39" s="29"/>
      <c r="E39" s="29"/>
      <c r="F39" s="30"/>
      <c r="G39" s="30"/>
      <c r="H39" s="30"/>
      <c r="I39" s="30"/>
      <c r="J39" s="31"/>
      <c r="K39" s="31"/>
      <c r="L39" s="31"/>
      <c r="M39" s="31"/>
      <c r="N39" s="31"/>
      <c r="O39" s="32"/>
      <c r="P39" s="33">
        <f>SUM(P33:P38)</f>
        <v>1319776</v>
      </c>
      <c r="Q39" s="33">
        <f>SUM(Q33:Q38)</f>
        <v>1319776</v>
      </c>
      <c r="R39" s="33">
        <f>SUM(R33:R38)</f>
        <v>659888</v>
      </c>
      <c r="S39" s="138">
        <f t="shared" si="10"/>
        <v>3299440</v>
      </c>
    </row>
    <row r="40" spans="1:19" ht="13.5" customHeight="1" thickBot="1">
      <c r="A40" s="162"/>
      <c r="B40" s="185">
        <v>8</v>
      </c>
      <c r="C40" s="12" t="s">
        <v>61</v>
      </c>
      <c r="D40" s="41"/>
      <c r="E40" s="13"/>
      <c r="F40" s="14"/>
      <c r="G40" s="14"/>
      <c r="H40" s="14"/>
      <c r="I40" s="14"/>
      <c r="J40" s="15"/>
      <c r="K40" s="15"/>
      <c r="L40" s="15"/>
      <c r="M40" s="15"/>
      <c r="N40" s="15"/>
      <c r="O40" s="16"/>
      <c r="P40" s="53">
        <f>+'GALLETAS MACROS 1 - 8 (40)'!J34</f>
        <v>36768</v>
      </c>
      <c r="Q40" s="53">
        <f>+'GALLETAS MACROS 1 - 8 (40)'!K34</f>
        <v>36768</v>
      </c>
      <c r="R40" s="53">
        <f>+'GALLETAS MACROS 1 - 8 (40)'!L34</f>
        <v>18384</v>
      </c>
      <c r="S40" s="85">
        <f>+P40+Q40+R40</f>
        <v>91920</v>
      </c>
    </row>
    <row r="41" spans="1:19" ht="13.5" customHeight="1" thickBot="1">
      <c r="A41" s="162"/>
      <c r="B41" s="173"/>
      <c r="C41" s="12" t="s">
        <v>68</v>
      </c>
      <c r="D41" s="13"/>
      <c r="E41" s="13"/>
      <c r="F41" s="14"/>
      <c r="G41" s="14"/>
      <c r="H41" s="14"/>
      <c r="I41" s="14"/>
      <c r="J41" s="15"/>
      <c r="K41" s="15"/>
      <c r="L41" s="15"/>
      <c r="M41" s="15"/>
      <c r="N41" s="15"/>
      <c r="O41" s="16"/>
      <c r="P41" s="53">
        <f>+'GALLETAS MACROS 1 - 8 (40)'!J35</f>
        <v>23104</v>
      </c>
      <c r="Q41" s="53">
        <f>+'GALLETAS MACROS 1 - 8 (40)'!K35</f>
        <v>23104</v>
      </c>
      <c r="R41" s="53">
        <f>+'GALLETAS MACROS 1 - 8 (40)'!L35</f>
        <v>11552</v>
      </c>
      <c r="S41" s="86">
        <f t="shared" ref="S41:S43" si="11">+P41+Q41+R41</f>
        <v>57760</v>
      </c>
    </row>
    <row r="42" spans="1:19" ht="13.5" customHeight="1" thickBot="1">
      <c r="A42" s="162"/>
      <c r="B42" s="173"/>
      <c r="C42" s="12" t="s">
        <v>62</v>
      </c>
      <c r="D42" s="13"/>
      <c r="E42" s="13"/>
      <c r="F42" s="14"/>
      <c r="G42" s="14"/>
      <c r="H42" s="14"/>
      <c r="I42" s="14"/>
      <c r="J42" s="15"/>
      <c r="K42" s="15"/>
      <c r="L42" s="15"/>
      <c r="M42" s="15"/>
      <c r="N42" s="15"/>
      <c r="O42" s="16"/>
      <c r="P42" s="53">
        <f>+'GALLETAS MACROS 1 - 8 (40)'!J36</f>
        <v>14432</v>
      </c>
      <c r="Q42" s="53">
        <f>+'GALLETAS MACROS 1 - 8 (40)'!K36</f>
        <v>14432</v>
      </c>
      <c r="R42" s="53">
        <f>+'GALLETAS MACROS 1 - 8 (40)'!L36</f>
        <v>7216</v>
      </c>
      <c r="S42" s="86">
        <f t="shared" si="11"/>
        <v>36080</v>
      </c>
    </row>
    <row r="43" spans="1:19" ht="13.5" customHeight="1" thickBot="1">
      <c r="A43" s="162"/>
      <c r="B43" s="173"/>
      <c r="C43" s="12" t="s">
        <v>63</v>
      </c>
      <c r="D43" s="24"/>
      <c r="E43" s="24"/>
      <c r="F43" s="25"/>
      <c r="G43" s="25"/>
      <c r="H43" s="25"/>
      <c r="I43" s="25"/>
      <c r="J43" s="26"/>
      <c r="K43" s="26"/>
      <c r="L43" s="26"/>
      <c r="M43" s="26"/>
      <c r="N43" s="26"/>
      <c r="O43" s="27"/>
      <c r="P43" s="53">
        <f>+'GALLETAS MACROS 1 - 8 (40)'!J37</f>
        <v>48064</v>
      </c>
      <c r="Q43" s="53">
        <f>+'GALLETAS MACROS 1 - 8 (40)'!K37</f>
        <v>48064</v>
      </c>
      <c r="R43" s="53">
        <f>+'GALLETAS MACROS 1 - 8 (40)'!L37</f>
        <v>24032</v>
      </c>
      <c r="S43" s="87">
        <f t="shared" si="11"/>
        <v>120160</v>
      </c>
    </row>
    <row r="44" spans="1:19" ht="13.5" customHeight="1" thickBot="1">
      <c r="A44" s="162"/>
      <c r="B44" s="174"/>
      <c r="C44" s="112" t="s">
        <v>67</v>
      </c>
      <c r="D44" s="29"/>
      <c r="E44" s="29"/>
      <c r="F44" s="30"/>
      <c r="G44" s="30"/>
      <c r="H44" s="30"/>
      <c r="I44" s="30"/>
      <c r="J44" s="31"/>
      <c r="K44" s="31"/>
      <c r="L44" s="31"/>
      <c r="M44" s="31"/>
      <c r="N44" s="31"/>
      <c r="O44" s="32"/>
      <c r="P44" s="33">
        <f>SUM(P40:P43)</f>
        <v>122368</v>
      </c>
      <c r="Q44" s="33">
        <f>SUM(Q40:Q43)</f>
        <v>122368</v>
      </c>
      <c r="R44" s="40">
        <f>SUM(R40:R43)</f>
        <v>61184</v>
      </c>
      <c r="S44" s="40">
        <f>SUM(S40:S43)</f>
        <v>305920</v>
      </c>
    </row>
    <row r="45" spans="1:19" ht="13.5" customHeight="1" thickBot="1">
      <c r="A45" s="163"/>
      <c r="B45" s="164" t="s">
        <v>70</v>
      </c>
      <c r="C45" s="166"/>
      <c r="D45" s="135"/>
      <c r="E45" s="135"/>
      <c r="F45" s="136"/>
      <c r="G45" s="136"/>
      <c r="H45" s="136"/>
      <c r="I45" s="136"/>
      <c r="J45" s="137"/>
      <c r="K45" s="137"/>
      <c r="L45" s="137"/>
      <c r="M45" s="137"/>
      <c r="N45" s="137"/>
      <c r="O45" s="137"/>
      <c r="P45" s="40">
        <f>P39+P44</f>
        <v>1442144</v>
      </c>
      <c r="Q45" s="59">
        <f>Q44+Q39</f>
        <v>1442144</v>
      </c>
      <c r="R45" s="40">
        <f>R44+R39</f>
        <v>721072</v>
      </c>
      <c r="S45" s="40">
        <f>S39+S44</f>
        <v>3605360</v>
      </c>
    </row>
    <row r="46" spans="1:19" ht="13.5" customHeight="1">
      <c r="B46" s="10"/>
      <c r="C46" s="10"/>
      <c r="D46" s="10"/>
      <c r="E46" s="10"/>
      <c r="F46" s="10"/>
      <c r="G46" s="10"/>
      <c r="H46" s="10"/>
      <c r="I46" s="10"/>
      <c r="S46" s="92">
        <f>+S44+S39+S17+S31+S26+S13+S9+S5</f>
        <v>21288360</v>
      </c>
    </row>
    <row r="47" spans="1:19" ht="15" customHeight="1">
      <c r="B47" s="10"/>
      <c r="C47" s="10"/>
      <c r="D47" s="10"/>
      <c r="E47" s="10"/>
      <c r="F47" s="10"/>
      <c r="G47" s="10"/>
      <c r="H47" s="10"/>
      <c r="I47" s="10"/>
    </row>
    <row r="48" spans="1:19" ht="15.75" customHeight="1">
      <c r="B48" s="10"/>
      <c r="C48" s="10"/>
      <c r="D48" s="10"/>
      <c r="E48" s="10"/>
      <c r="F48" s="10"/>
      <c r="G48" s="10"/>
      <c r="H48" s="10"/>
      <c r="I48" s="10"/>
    </row>
    <row r="49" spans="2:19" ht="13.5" customHeight="1">
      <c r="B49" s="10"/>
      <c r="C49" s="10"/>
      <c r="D49" s="10"/>
      <c r="E49" s="10"/>
      <c r="F49" s="10"/>
      <c r="G49" s="10"/>
      <c r="H49" s="10"/>
      <c r="I49" s="10"/>
    </row>
    <row r="50" spans="2:19" ht="13.5" customHeight="1">
      <c r="B50" s="10"/>
      <c r="C50" s="10"/>
      <c r="D50" s="10"/>
      <c r="E50" s="10"/>
      <c r="F50" s="10"/>
      <c r="G50" s="10"/>
      <c r="H50" s="10"/>
      <c r="I50" s="10"/>
    </row>
    <row r="51" spans="2:19" ht="13.5" customHeight="1">
      <c r="B51" s="10"/>
      <c r="C51" s="10"/>
      <c r="D51" s="10"/>
      <c r="E51" s="10"/>
      <c r="F51" s="10"/>
      <c r="G51" s="10"/>
      <c r="H51" s="10"/>
      <c r="I51" s="10"/>
    </row>
    <row r="52" spans="2:19" ht="13.5" customHeight="1">
      <c r="B52" s="10"/>
      <c r="C52" s="10"/>
      <c r="D52" s="10"/>
      <c r="E52" s="10"/>
      <c r="F52" s="10"/>
      <c r="G52" s="10"/>
      <c r="H52" s="10"/>
      <c r="I52" s="10"/>
    </row>
    <row r="53" spans="2:19" ht="13.5" customHeight="1">
      <c r="B53" s="10"/>
      <c r="C53" s="10"/>
      <c r="D53" s="10"/>
      <c r="E53" s="10"/>
      <c r="F53" s="10"/>
      <c r="G53" s="10"/>
      <c r="H53" s="10"/>
      <c r="I53" s="10"/>
    </row>
    <row r="54" spans="2:19" ht="13.5" customHeight="1">
      <c r="B54" s="10"/>
      <c r="C54" s="10"/>
      <c r="D54" s="10"/>
      <c r="E54" s="10"/>
      <c r="F54" s="10"/>
      <c r="G54" s="10"/>
      <c r="H54" s="10"/>
      <c r="I54" s="10"/>
    </row>
    <row r="55" spans="2:19" ht="13.5" customHeight="1">
      <c r="B55" s="93"/>
      <c r="C55" s="93"/>
      <c r="D55" s="94"/>
      <c r="E55" s="94"/>
      <c r="F55" s="95"/>
      <c r="G55" s="95"/>
      <c r="H55" s="95"/>
      <c r="I55" s="95"/>
      <c r="J55" s="96"/>
      <c r="K55" s="96"/>
      <c r="L55" s="96"/>
      <c r="M55" s="96"/>
      <c r="N55" s="96"/>
      <c r="O55" s="96"/>
      <c r="P55" s="92"/>
      <c r="Q55" s="92"/>
      <c r="R55" s="92"/>
      <c r="S55" s="92"/>
    </row>
    <row r="56" spans="2:19">
      <c r="B56" s="10"/>
      <c r="C56" s="10"/>
      <c r="D56" s="10"/>
      <c r="E56" s="10"/>
      <c r="F56" s="10"/>
      <c r="G56" s="10"/>
      <c r="H56" s="10"/>
      <c r="I56" s="10"/>
    </row>
    <row r="57" spans="2:19" ht="15" customHeight="1">
      <c r="B57" s="10"/>
      <c r="C57" s="10"/>
      <c r="D57" s="10"/>
      <c r="E57" s="10"/>
      <c r="F57" s="10"/>
      <c r="G57" s="10"/>
      <c r="H57" s="10"/>
      <c r="I57" s="10"/>
    </row>
    <row r="58" spans="2:19" ht="15" customHeight="1">
      <c r="B58" s="10"/>
      <c r="C58" s="10"/>
      <c r="D58" s="10"/>
      <c r="E58" s="10"/>
      <c r="F58" s="10"/>
      <c r="G58" s="10"/>
      <c r="H58" s="10"/>
      <c r="I58" s="10"/>
    </row>
    <row r="59" spans="2:19" ht="15" customHeight="1">
      <c r="B59" s="10"/>
      <c r="C59" s="10"/>
      <c r="D59" s="10"/>
      <c r="E59" s="10"/>
      <c r="F59" s="10"/>
      <c r="G59" s="10"/>
      <c r="H59" s="10"/>
      <c r="I59" s="10"/>
    </row>
    <row r="60" spans="2:19" ht="15" customHeight="1">
      <c r="B60" s="10"/>
      <c r="C60" s="10"/>
      <c r="D60" s="10"/>
      <c r="E60" s="10"/>
      <c r="F60" s="10"/>
      <c r="G60" s="10"/>
      <c r="H60" s="10"/>
      <c r="I60" s="10"/>
    </row>
    <row r="61" spans="2:19" ht="15" customHeight="1">
      <c r="B61" s="10"/>
      <c r="C61" s="10"/>
      <c r="D61" s="10"/>
      <c r="E61" s="10"/>
      <c r="F61" s="10"/>
      <c r="G61" s="10"/>
      <c r="H61" s="10"/>
      <c r="I61" s="10"/>
    </row>
    <row r="62" spans="2:19" s="34" customFormat="1" ht="15.75" customHeight="1"/>
    <row r="63" spans="2:19" s="34" customFormat="1" ht="13.5" customHeight="1"/>
    <row r="64" spans="2:19" ht="15" customHeight="1">
      <c r="B64" s="10"/>
      <c r="C64" s="10"/>
      <c r="D64" s="10"/>
      <c r="E64" s="10"/>
      <c r="F64" s="10"/>
      <c r="G64" s="10"/>
      <c r="H64" s="10"/>
      <c r="I64" s="10"/>
    </row>
    <row r="65" spans="2:19" ht="15" customHeight="1">
      <c r="B65" s="10"/>
      <c r="C65" s="10"/>
      <c r="D65" s="10"/>
      <c r="E65" s="10"/>
      <c r="F65" s="10"/>
      <c r="G65" s="10"/>
      <c r="H65" s="10"/>
      <c r="I65" s="10"/>
    </row>
    <row r="66" spans="2:19" ht="15" customHeight="1">
      <c r="B66" s="10"/>
      <c r="C66" s="10"/>
      <c r="D66" s="10"/>
      <c r="E66" s="10"/>
      <c r="F66" s="10"/>
      <c r="G66" s="10"/>
      <c r="H66" s="10"/>
      <c r="I66" s="10"/>
    </row>
    <row r="67" spans="2:19" ht="15.75" customHeight="1">
      <c r="B67" s="10"/>
      <c r="C67" s="10"/>
      <c r="D67" s="10"/>
      <c r="E67" s="10"/>
      <c r="F67" s="10"/>
      <c r="G67" s="10"/>
      <c r="H67" s="10"/>
      <c r="I67" s="10"/>
    </row>
    <row r="68" spans="2:19" ht="13.5" customHeight="1" thickBot="1">
      <c r="B68" s="10"/>
      <c r="C68" s="10"/>
      <c r="D68" s="10"/>
      <c r="E68" s="10"/>
      <c r="F68" s="10"/>
      <c r="G68" s="10"/>
      <c r="H68" s="10"/>
      <c r="I68" s="10"/>
    </row>
    <row r="69" spans="2:19" ht="13.5" customHeight="1" thickBot="1">
      <c r="B69" s="177" t="s">
        <v>70</v>
      </c>
      <c r="C69" s="178"/>
      <c r="D69" s="29"/>
      <c r="E69" s="29"/>
      <c r="F69" s="30"/>
      <c r="G69" s="30"/>
      <c r="H69" s="30"/>
      <c r="I69" s="30"/>
      <c r="J69" s="31"/>
      <c r="K69" s="31"/>
      <c r="L69" s="31"/>
      <c r="M69" s="31"/>
      <c r="N69" s="31"/>
      <c r="O69" s="31"/>
      <c r="P69" s="33">
        <f>+P26+P31</f>
        <v>2758256</v>
      </c>
      <c r="Q69" s="33">
        <f>+Q26+Q31</f>
        <v>2758256</v>
      </c>
      <c r="R69" s="33">
        <f>+R26+R31</f>
        <v>1379128</v>
      </c>
      <c r="S69" s="40">
        <f>+S26+S31</f>
        <v>6895640</v>
      </c>
    </row>
    <row r="70" spans="2:19" ht="13.5" customHeight="1" thickBot="1">
      <c r="B70" s="93"/>
      <c r="C70" s="93"/>
      <c r="D70" s="94"/>
      <c r="E70" s="94"/>
      <c r="F70" s="95"/>
      <c r="G70" s="95"/>
      <c r="H70" s="95"/>
      <c r="I70" s="95"/>
      <c r="J70" s="96"/>
      <c r="K70" s="96"/>
      <c r="L70" s="96"/>
      <c r="M70" s="96"/>
      <c r="N70" s="96"/>
      <c r="O70" s="96"/>
      <c r="P70" s="92"/>
      <c r="Q70" s="92"/>
      <c r="R70" s="92"/>
      <c r="S70" s="92"/>
    </row>
    <row r="71" spans="2:19" s="34" customFormat="1" ht="12" thickBot="1">
      <c r="B71" s="175" t="s">
        <v>51</v>
      </c>
      <c r="C71" s="176"/>
      <c r="D71" s="102">
        <v>174456</v>
      </c>
      <c r="E71" s="102">
        <v>533427</v>
      </c>
      <c r="F71" s="102">
        <f t="shared" ref="F71:O71" si="12">SUM(F2:F63)</f>
        <v>748001</v>
      </c>
      <c r="G71" s="102" t="e">
        <f t="shared" si="12"/>
        <v>#REF!</v>
      </c>
      <c r="H71" s="102" t="e">
        <f t="shared" si="12"/>
        <v>#REF!</v>
      </c>
      <c r="I71" s="102" t="e">
        <f t="shared" si="12"/>
        <v>#REF!</v>
      </c>
      <c r="J71" s="102" t="e">
        <f t="shared" si="12"/>
        <v>#REF!</v>
      </c>
      <c r="K71" s="102" t="e">
        <f t="shared" si="12"/>
        <v>#REF!</v>
      </c>
      <c r="L71" s="102" t="e">
        <f t="shared" si="12"/>
        <v>#REF!</v>
      </c>
      <c r="M71" s="102" t="e">
        <f t="shared" si="12"/>
        <v>#REF!</v>
      </c>
      <c r="N71" s="102" t="e">
        <f t="shared" si="12"/>
        <v>#REF!</v>
      </c>
      <c r="O71" s="103" t="e">
        <f t="shared" si="12"/>
        <v>#REF!</v>
      </c>
      <c r="P71" s="104" t="e">
        <f>+#REF!+#REF!+#REF!+P69</f>
        <v>#REF!</v>
      </c>
      <c r="Q71" s="104" t="e">
        <f>+#REF!+#REF!+#REF!+Q69</f>
        <v>#REF!</v>
      </c>
      <c r="R71" s="104" t="e">
        <f>+#REF!+#REF!+#REF!+R69</f>
        <v>#REF!</v>
      </c>
      <c r="S71" s="91" t="e">
        <f>+#REF!+#REF!+#REF!+S69</f>
        <v>#REF!</v>
      </c>
    </row>
    <row r="72" spans="2:19">
      <c r="E72" s="46"/>
      <c r="F72" s="47"/>
      <c r="H72" s="48"/>
    </row>
    <row r="73" spans="2:19">
      <c r="F73" s="46"/>
      <c r="H73" s="48"/>
      <c r="I73" s="48"/>
    </row>
    <row r="74" spans="2:19">
      <c r="F74" s="46"/>
      <c r="H74" s="48"/>
      <c r="I74" s="48"/>
    </row>
    <row r="75" spans="2:19">
      <c r="C75" s="49"/>
      <c r="D75" s="49"/>
      <c r="E75" s="49"/>
      <c r="F75" s="49"/>
      <c r="G75" s="50"/>
      <c r="H75" s="50"/>
      <c r="I75" s="50"/>
      <c r="J75" s="51"/>
      <c r="K75" s="51"/>
      <c r="L75" s="51"/>
      <c r="M75" s="51"/>
      <c r="N75" s="51"/>
      <c r="O75" s="51"/>
      <c r="P75" s="51"/>
    </row>
    <row r="76" spans="2:19">
      <c r="C76" s="49"/>
      <c r="D76" s="49"/>
      <c r="E76" s="49"/>
      <c r="F76" s="49"/>
      <c r="G76" s="50"/>
      <c r="H76" s="50"/>
      <c r="I76" s="50"/>
      <c r="J76" s="51"/>
      <c r="K76" s="51"/>
      <c r="L76" s="51"/>
      <c r="M76" s="51"/>
      <c r="N76" s="51"/>
      <c r="O76" s="51"/>
      <c r="P76" s="51"/>
    </row>
    <row r="77" spans="2:19">
      <c r="I77" s="48"/>
    </row>
  </sheetData>
  <mergeCells count="18">
    <mergeCell ref="B71:C71"/>
    <mergeCell ref="B69:C69"/>
    <mergeCell ref="B6:B9"/>
    <mergeCell ref="B19:B26"/>
    <mergeCell ref="B27:B31"/>
    <mergeCell ref="B33:B39"/>
    <mergeCell ref="B40:B44"/>
    <mergeCell ref="B14:B17"/>
    <mergeCell ref="B11:B13"/>
    <mergeCell ref="A19:A32"/>
    <mergeCell ref="B32:C32"/>
    <mergeCell ref="A33:A45"/>
    <mergeCell ref="B45:C45"/>
    <mergeCell ref="A2:A10"/>
    <mergeCell ref="B10:C10"/>
    <mergeCell ref="A11:A18"/>
    <mergeCell ref="B18:C18"/>
    <mergeCell ref="B2:B5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  <ignoredErrors>
    <ignoredError sqref="S5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C25" sqref="C25"/>
    </sheetView>
  </sheetViews>
  <sheetFormatPr defaultColWidth="10.85546875" defaultRowHeight="11.25"/>
  <cols>
    <col min="1" max="1" width="37.7109375" style="1" customWidth="1"/>
    <col min="2" max="2" width="20.7109375" style="1" customWidth="1"/>
    <col min="3" max="16384" width="10.85546875" style="1"/>
  </cols>
  <sheetData>
    <row r="2" spans="1:2" ht="12" thickBot="1"/>
    <row r="3" spans="1:2">
      <c r="A3" s="187" t="s">
        <v>78</v>
      </c>
      <c r="B3" s="8" t="s">
        <v>72</v>
      </c>
    </row>
    <row r="4" spans="1:2" ht="12" thickBot="1">
      <c r="A4" s="188"/>
      <c r="B4" s="9" t="s">
        <v>52</v>
      </c>
    </row>
    <row r="5" spans="1:2">
      <c r="A5" s="2" t="s">
        <v>23</v>
      </c>
      <c r="B5" s="3">
        <v>8</v>
      </c>
    </row>
    <row r="6" spans="1:2">
      <c r="A6" s="4" t="s">
        <v>53</v>
      </c>
      <c r="B6" s="5">
        <v>8</v>
      </c>
    </row>
    <row r="7" spans="1:2">
      <c r="A7" s="4" t="s">
        <v>54</v>
      </c>
      <c r="B7" s="5">
        <v>4</v>
      </c>
    </row>
    <row r="8" spans="1:2" ht="12" thickBot="1">
      <c r="A8" s="6" t="s">
        <v>69</v>
      </c>
      <c r="B8" s="7">
        <v>20</v>
      </c>
    </row>
    <row r="9" spans="1:2" ht="12" thickBot="1"/>
    <row r="10" spans="1:2">
      <c r="A10" s="187" t="s">
        <v>78</v>
      </c>
      <c r="B10" s="8" t="s">
        <v>73</v>
      </c>
    </row>
    <row r="11" spans="1:2" ht="12" thickBot="1">
      <c r="A11" s="188"/>
      <c r="B11" s="9" t="s">
        <v>52</v>
      </c>
    </row>
    <row r="12" spans="1:2">
      <c r="A12" s="2" t="s">
        <v>23</v>
      </c>
      <c r="B12" s="3">
        <v>8</v>
      </c>
    </row>
    <row r="13" spans="1:2">
      <c r="A13" s="4" t="s">
        <v>55</v>
      </c>
      <c r="B13" s="5">
        <v>8</v>
      </c>
    </row>
    <row r="14" spans="1:2">
      <c r="A14" s="4" t="s">
        <v>56</v>
      </c>
      <c r="B14" s="5">
        <v>4</v>
      </c>
    </row>
    <row r="15" spans="1:2" ht="12" thickBot="1">
      <c r="A15" s="6" t="s">
        <v>69</v>
      </c>
      <c r="B15" s="7">
        <v>20</v>
      </c>
    </row>
    <row r="20" spans="1:2">
      <c r="A20" s="105" t="s">
        <v>57</v>
      </c>
      <c r="B20" s="1" t="s">
        <v>75</v>
      </c>
    </row>
    <row r="21" spans="1:2">
      <c r="A21" s="105" t="s">
        <v>59</v>
      </c>
      <c r="B21" s="1" t="s">
        <v>76</v>
      </c>
    </row>
    <row r="22" spans="1:2">
      <c r="A22" s="105" t="s">
        <v>53</v>
      </c>
      <c r="B22" s="1" t="s">
        <v>79</v>
      </c>
    </row>
    <row r="23" spans="1:2">
      <c r="A23" s="105" t="s">
        <v>55</v>
      </c>
      <c r="B23" s="1" t="s">
        <v>80</v>
      </c>
    </row>
    <row r="24" spans="1:2">
      <c r="A24" s="105" t="s">
        <v>57</v>
      </c>
      <c r="B24" s="1" t="s">
        <v>81</v>
      </c>
    </row>
    <row r="26" spans="1:2">
      <c r="A26" s="4" t="s">
        <v>58</v>
      </c>
      <c r="B26" s="1" t="s">
        <v>75</v>
      </c>
    </row>
    <row r="27" spans="1:2">
      <c r="A27" s="4" t="s">
        <v>60</v>
      </c>
      <c r="B27" s="1" t="s">
        <v>76</v>
      </c>
    </row>
    <row r="28" spans="1:2">
      <c r="A28" s="4" t="s">
        <v>54</v>
      </c>
      <c r="B28" s="1" t="s">
        <v>79</v>
      </c>
    </row>
    <row r="29" spans="1:2">
      <c r="A29" s="4" t="s">
        <v>56</v>
      </c>
      <c r="B29" s="1" t="s">
        <v>80</v>
      </c>
    </row>
    <row r="30" spans="1:2">
      <c r="A30" s="4" t="s">
        <v>58</v>
      </c>
      <c r="B30" s="1" t="s">
        <v>81</v>
      </c>
    </row>
  </sheetData>
  <mergeCells count="2">
    <mergeCell ref="A3:A4"/>
    <mergeCell ref="A10:A1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GALLETAS MACROS 1 - 8 (40)</vt:lpstr>
      <vt:lpstr>CONSOLIDADO</vt:lpstr>
      <vt:lpstr>MENÚ POR CICLO 40 DIAS</vt:lpstr>
      <vt:lpstr>CONSOLIDADO!Print_Area</vt:lpstr>
      <vt:lpstr>'GALLETAS MACROS 1 - 8 (40)'!Print_Area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Natalia Padilla</cp:lastModifiedBy>
  <cp:lastPrinted>2010-12-01T13:42:15Z</cp:lastPrinted>
  <dcterms:created xsi:type="dcterms:W3CDTF">2010-10-15T21:51:02Z</dcterms:created>
  <dcterms:modified xsi:type="dcterms:W3CDTF">2014-06-20T16:20:09Z</dcterms:modified>
</cp:coreProperties>
</file>