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 defaultThemeVersion="124226"/>
  <bookViews>
    <workbookView xWindow="10590" yWindow="-150" windowWidth="12495" windowHeight="10095" tabRatio="612" activeTab="1"/>
  </bookViews>
  <sheets>
    <sheet name="GALLETAS MACROS 1 - 8 (200)" sheetId="23" r:id="rId1"/>
    <sheet name="CONSOLIDADO" sheetId="24" r:id="rId2"/>
  </sheets>
  <definedNames>
    <definedName name="_xlnm._FilterDatabase" localSheetId="1" hidden="1">CONSOLIDADO!$B$3:$C$71</definedName>
    <definedName name="_xlnm._FilterDatabase" localSheetId="0" hidden="1">'GALLETAS MACROS 1 - 8 (200)'!$A$5:$AK$37</definedName>
    <definedName name="_xlnm.Print_Area" localSheetId="1">CONSOLIDADO!$B$2:$C$71</definedName>
    <definedName name="_xlnm.Print_Area" localSheetId="0">'GALLETAS MACROS 1 - 8 (200)'!$A$2:$C$37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6" i="23" l="1"/>
  <c r="T16" i="23"/>
  <c r="U16" i="23"/>
  <c r="V16" i="23"/>
  <c r="W16" i="23"/>
  <c r="X16" i="23"/>
  <c r="Y16" i="23"/>
  <c r="Z16" i="23"/>
  <c r="AA16" i="23"/>
  <c r="AB16" i="23"/>
  <c r="AC16" i="23"/>
  <c r="AD16" i="23"/>
  <c r="AE16" i="23"/>
  <c r="AF16" i="23"/>
  <c r="AG16" i="23"/>
  <c r="R16" i="23"/>
  <c r="Q16" i="23"/>
  <c r="P16" i="23"/>
  <c r="AG7" i="23" l="1"/>
  <c r="AG8" i="23"/>
  <c r="AG9" i="23"/>
  <c r="AG10" i="23"/>
  <c r="AG11" i="23"/>
  <c r="AG12" i="23"/>
  <c r="AG13" i="23"/>
  <c r="AG14" i="23"/>
  <c r="AG15" i="23"/>
  <c r="AG17" i="23"/>
  <c r="AG18" i="23"/>
  <c r="AG19" i="23"/>
  <c r="AG20" i="23"/>
  <c r="AG21" i="23"/>
  <c r="AG22" i="23"/>
  <c r="AG23" i="23"/>
  <c r="AG24" i="23"/>
  <c r="AG25" i="23"/>
  <c r="AG26" i="23"/>
  <c r="AG27" i="23"/>
  <c r="AG28" i="23"/>
  <c r="AG29" i="23"/>
  <c r="AG30" i="23"/>
  <c r="AG31" i="23"/>
  <c r="AG32" i="23"/>
  <c r="AG33" i="23"/>
  <c r="AG34" i="23"/>
  <c r="AG35" i="23"/>
  <c r="AG36" i="23"/>
  <c r="AG6" i="23"/>
  <c r="AF7" i="23"/>
  <c r="AF8" i="23"/>
  <c r="AF9" i="23"/>
  <c r="AF10" i="23"/>
  <c r="AF11" i="23"/>
  <c r="AF12" i="23"/>
  <c r="AF13" i="23"/>
  <c r="AF14" i="23"/>
  <c r="AF15" i="23"/>
  <c r="AF17" i="23"/>
  <c r="AF18" i="23"/>
  <c r="AF19" i="23"/>
  <c r="AF20" i="23"/>
  <c r="AF21" i="23"/>
  <c r="AF22" i="23"/>
  <c r="AF23" i="23"/>
  <c r="AF24" i="23"/>
  <c r="AF25" i="23"/>
  <c r="AF26" i="23"/>
  <c r="AF27" i="23"/>
  <c r="AF28" i="23"/>
  <c r="AF29" i="23"/>
  <c r="AF30" i="23"/>
  <c r="AF31" i="23"/>
  <c r="AF32" i="23"/>
  <c r="AF33" i="23"/>
  <c r="AF34" i="23"/>
  <c r="AF35" i="23"/>
  <c r="AF36" i="23"/>
  <c r="AF6" i="23"/>
  <c r="AE7" i="23"/>
  <c r="AE8" i="23"/>
  <c r="AE9" i="23"/>
  <c r="AE10" i="23"/>
  <c r="AE11" i="23"/>
  <c r="AE12" i="23"/>
  <c r="AE13" i="23"/>
  <c r="AE14" i="23"/>
  <c r="AE15" i="23"/>
  <c r="AE17" i="23"/>
  <c r="AE18" i="23"/>
  <c r="AE19" i="23"/>
  <c r="AE20" i="23"/>
  <c r="AE21" i="23"/>
  <c r="AE22" i="23"/>
  <c r="AE23" i="23"/>
  <c r="AE24" i="23"/>
  <c r="AE25" i="23"/>
  <c r="AE26" i="23"/>
  <c r="AE27" i="23"/>
  <c r="AE28" i="23"/>
  <c r="AE29" i="23"/>
  <c r="AE30" i="23"/>
  <c r="AE31" i="23"/>
  <c r="AE32" i="23"/>
  <c r="AE33" i="23"/>
  <c r="AE34" i="23"/>
  <c r="AE35" i="23"/>
  <c r="AE36" i="23"/>
  <c r="AE6" i="23"/>
  <c r="AD7" i="23"/>
  <c r="AD8" i="23"/>
  <c r="AD9" i="23"/>
  <c r="AD10" i="23"/>
  <c r="AD11" i="23"/>
  <c r="AD12" i="23"/>
  <c r="AD13" i="23"/>
  <c r="AD14" i="23"/>
  <c r="AD15" i="23"/>
  <c r="AD17" i="23"/>
  <c r="AD18" i="23"/>
  <c r="AD19" i="23"/>
  <c r="AD20" i="23"/>
  <c r="AD21" i="23"/>
  <c r="AD22" i="23"/>
  <c r="AD23" i="23"/>
  <c r="AD24" i="23"/>
  <c r="AD25" i="23"/>
  <c r="AD26" i="23"/>
  <c r="AD27" i="23"/>
  <c r="AD28" i="23"/>
  <c r="AD29" i="23"/>
  <c r="AD30" i="23"/>
  <c r="AD31" i="23"/>
  <c r="AD32" i="23"/>
  <c r="AD33" i="23"/>
  <c r="AD34" i="23"/>
  <c r="AD35" i="23"/>
  <c r="AD36" i="23"/>
  <c r="AD6" i="23"/>
  <c r="AC7" i="23"/>
  <c r="AC8" i="23"/>
  <c r="AC9" i="23"/>
  <c r="AC10" i="23"/>
  <c r="AC11" i="23"/>
  <c r="AC12" i="23"/>
  <c r="AC13" i="23"/>
  <c r="AC14" i="23"/>
  <c r="AC15" i="23"/>
  <c r="AC17" i="23"/>
  <c r="AC18" i="23"/>
  <c r="AC19" i="23"/>
  <c r="AC20" i="23"/>
  <c r="AC21" i="23"/>
  <c r="AC22" i="23"/>
  <c r="AC23" i="23"/>
  <c r="AC24" i="23"/>
  <c r="AC25" i="23"/>
  <c r="AC26" i="23"/>
  <c r="AC27" i="23"/>
  <c r="AC28" i="23"/>
  <c r="AC29" i="23"/>
  <c r="AC30" i="23"/>
  <c r="AC31" i="23"/>
  <c r="AC32" i="23"/>
  <c r="AC33" i="23"/>
  <c r="AC34" i="23"/>
  <c r="AC35" i="23"/>
  <c r="AC36" i="23"/>
  <c r="AC6" i="23"/>
  <c r="AB7" i="23"/>
  <c r="AB8" i="23"/>
  <c r="AB9" i="23"/>
  <c r="AB10" i="23"/>
  <c r="AB11" i="23"/>
  <c r="AB12" i="23"/>
  <c r="AB13" i="23"/>
  <c r="AB14" i="23"/>
  <c r="AB15" i="23"/>
  <c r="AB17" i="23"/>
  <c r="AB18" i="23"/>
  <c r="AB19" i="23"/>
  <c r="AB20" i="23"/>
  <c r="AB21" i="23"/>
  <c r="AB22" i="23"/>
  <c r="AB23" i="23"/>
  <c r="AB24" i="23"/>
  <c r="AB25" i="23"/>
  <c r="AB26" i="23"/>
  <c r="AB27" i="23"/>
  <c r="AB28" i="23"/>
  <c r="AB29" i="23"/>
  <c r="AB30" i="23"/>
  <c r="AB31" i="23"/>
  <c r="AB32" i="23"/>
  <c r="AB33" i="23"/>
  <c r="AB34" i="23"/>
  <c r="AB35" i="23"/>
  <c r="AB36" i="23"/>
  <c r="AB6" i="23"/>
  <c r="AA7" i="23"/>
  <c r="AA8" i="23"/>
  <c r="AA9" i="23"/>
  <c r="AA10" i="23"/>
  <c r="AA11" i="23"/>
  <c r="AA12" i="23"/>
  <c r="AA13" i="23"/>
  <c r="AA14" i="23"/>
  <c r="AA15" i="23"/>
  <c r="AA17" i="23"/>
  <c r="AA18" i="23"/>
  <c r="AA19" i="23"/>
  <c r="AA20" i="23"/>
  <c r="AA21" i="23"/>
  <c r="AA22" i="23"/>
  <c r="AA23" i="23"/>
  <c r="AA24" i="23"/>
  <c r="AA25" i="23"/>
  <c r="AA26" i="23"/>
  <c r="AA27" i="23"/>
  <c r="AA28" i="23"/>
  <c r="AA29" i="23"/>
  <c r="AA30" i="23"/>
  <c r="AA31" i="23"/>
  <c r="AA32" i="23"/>
  <c r="AA33" i="23"/>
  <c r="AA34" i="23"/>
  <c r="AA35" i="23"/>
  <c r="AA36" i="23"/>
  <c r="AA6" i="23"/>
  <c r="Z7" i="23"/>
  <c r="Z8" i="23"/>
  <c r="Z9" i="23"/>
  <c r="Z10" i="23"/>
  <c r="Z11" i="23"/>
  <c r="Z12" i="23"/>
  <c r="Z13" i="23"/>
  <c r="Z14" i="23"/>
  <c r="Z15" i="23"/>
  <c r="Z17" i="23"/>
  <c r="Z18" i="23"/>
  <c r="Z19" i="23"/>
  <c r="Z20" i="23"/>
  <c r="Z21" i="23"/>
  <c r="Z22" i="23"/>
  <c r="Z23" i="23"/>
  <c r="Z24" i="23"/>
  <c r="Z25" i="23"/>
  <c r="Z26" i="23"/>
  <c r="Z27" i="23"/>
  <c r="Z28" i="23"/>
  <c r="Z29" i="23"/>
  <c r="Z30" i="23"/>
  <c r="Z31" i="23"/>
  <c r="Z32" i="23"/>
  <c r="Z33" i="23"/>
  <c r="Z34" i="23"/>
  <c r="Z35" i="23"/>
  <c r="Z36" i="23"/>
  <c r="Z6" i="23"/>
  <c r="Y7" i="23"/>
  <c r="Y8" i="23"/>
  <c r="Y9" i="23"/>
  <c r="Y10" i="23"/>
  <c r="Y11" i="23"/>
  <c r="Y12" i="23"/>
  <c r="Y13" i="23"/>
  <c r="Y14" i="23"/>
  <c r="Y15" i="23"/>
  <c r="Y17" i="23"/>
  <c r="Y18" i="23"/>
  <c r="Y19" i="23"/>
  <c r="Y20" i="23"/>
  <c r="Y21" i="23"/>
  <c r="Y22" i="23"/>
  <c r="Y23" i="23"/>
  <c r="Y24" i="23"/>
  <c r="Y25" i="23"/>
  <c r="Y26" i="23"/>
  <c r="Y27" i="23"/>
  <c r="Y28" i="23"/>
  <c r="Y29" i="23"/>
  <c r="Y30" i="23"/>
  <c r="Y31" i="23"/>
  <c r="Y32" i="23"/>
  <c r="Y33" i="23"/>
  <c r="Y34" i="23"/>
  <c r="Y35" i="23"/>
  <c r="Y36" i="23"/>
  <c r="Y6" i="23"/>
  <c r="X7" i="23"/>
  <c r="X8" i="23"/>
  <c r="X9" i="23"/>
  <c r="X10" i="23"/>
  <c r="X11" i="23"/>
  <c r="X12" i="23"/>
  <c r="X13" i="23"/>
  <c r="X14" i="23"/>
  <c r="X15" i="23"/>
  <c r="X17" i="23"/>
  <c r="X18" i="23"/>
  <c r="X19" i="23"/>
  <c r="X20" i="23"/>
  <c r="X21" i="23"/>
  <c r="X22" i="23"/>
  <c r="X23" i="23"/>
  <c r="X24" i="23"/>
  <c r="X25" i="23"/>
  <c r="X26" i="23"/>
  <c r="X27" i="23"/>
  <c r="X28" i="23"/>
  <c r="X29" i="23"/>
  <c r="X30" i="23"/>
  <c r="X31" i="23"/>
  <c r="X32" i="23"/>
  <c r="X33" i="23"/>
  <c r="X34" i="23"/>
  <c r="X35" i="23"/>
  <c r="X36" i="23"/>
  <c r="X6" i="23"/>
  <c r="W7" i="23"/>
  <c r="W8" i="23"/>
  <c r="W9" i="23"/>
  <c r="W10" i="23"/>
  <c r="W11" i="23"/>
  <c r="W12" i="23"/>
  <c r="W13" i="23"/>
  <c r="W14" i="23"/>
  <c r="W15" i="23"/>
  <c r="W17" i="23"/>
  <c r="W18" i="23"/>
  <c r="W19" i="23"/>
  <c r="W20" i="23"/>
  <c r="W21" i="23"/>
  <c r="W22" i="23"/>
  <c r="W23" i="23"/>
  <c r="W24" i="23"/>
  <c r="W25" i="23"/>
  <c r="W26" i="23"/>
  <c r="W27" i="23"/>
  <c r="W28" i="23"/>
  <c r="W29" i="23"/>
  <c r="W30" i="23"/>
  <c r="W31" i="23"/>
  <c r="W32" i="23"/>
  <c r="W33" i="23"/>
  <c r="W34" i="23"/>
  <c r="W35" i="23"/>
  <c r="W36" i="23"/>
  <c r="W6" i="23"/>
  <c r="V7" i="23"/>
  <c r="V8" i="23"/>
  <c r="V9" i="23"/>
  <c r="V10" i="23"/>
  <c r="V11" i="23"/>
  <c r="V12" i="23"/>
  <c r="V13" i="23"/>
  <c r="V14" i="23"/>
  <c r="V15" i="23"/>
  <c r="V17" i="23"/>
  <c r="V18" i="23"/>
  <c r="V19" i="23"/>
  <c r="V20" i="23"/>
  <c r="V21" i="23"/>
  <c r="V22" i="23"/>
  <c r="V23" i="23"/>
  <c r="V24" i="23"/>
  <c r="V25" i="23"/>
  <c r="V26" i="23"/>
  <c r="V27" i="23"/>
  <c r="V28" i="23"/>
  <c r="V29" i="23"/>
  <c r="V30" i="23"/>
  <c r="V31" i="23"/>
  <c r="V32" i="23"/>
  <c r="V33" i="23"/>
  <c r="V34" i="23"/>
  <c r="V35" i="23"/>
  <c r="V36" i="23"/>
  <c r="V6" i="23"/>
  <c r="U7" i="23"/>
  <c r="U8" i="23"/>
  <c r="U9" i="23"/>
  <c r="U10" i="23"/>
  <c r="U11" i="23"/>
  <c r="U12" i="23"/>
  <c r="U13" i="23"/>
  <c r="U14" i="23"/>
  <c r="U15" i="23"/>
  <c r="U17" i="23"/>
  <c r="U18" i="23"/>
  <c r="U19" i="23"/>
  <c r="U20" i="23"/>
  <c r="U21" i="23"/>
  <c r="U22" i="23"/>
  <c r="U23" i="23"/>
  <c r="U24" i="23"/>
  <c r="U25" i="23"/>
  <c r="U26" i="23"/>
  <c r="U27" i="23"/>
  <c r="U28" i="23"/>
  <c r="U29" i="23"/>
  <c r="U30" i="23"/>
  <c r="U31" i="23"/>
  <c r="U32" i="23"/>
  <c r="U33" i="23"/>
  <c r="U34" i="23"/>
  <c r="U35" i="23"/>
  <c r="U36" i="23"/>
  <c r="U6" i="23"/>
  <c r="T7" i="23"/>
  <c r="T8" i="23"/>
  <c r="T9" i="23"/>
  <c r="T10" i="23"/>
  <c r="T11" i="23"/>
  <c r="T12" i="23"/>
  <c r="T13" i="23"/>
  <c r="T14" i="23"/>
  <c r="T15" i="23"/>
  <c r="T17" i="23"/>
  <c r="T18" i="23"/>
  <c r="T19" i="23"/>
  <c r="T20" i="23"/>
  <c r="T21" i="23"/>
  <c r="T22" i="23"/>
  <c r="T23" i="23"/>
  <c r="T24" i="23"/>
  <c r="T25" i="23"/>
  <c r="T26" i="23"/>
  <c r="T27" i="23"/>
  <c r="T28" i="23"/>
  <c r="T29" i="23"/>
  <c r="T30" i="23"/>
  <c r="T31" i="23"/>
  <c r="T32" i="23"/>
  <c r="T33" i="23"/>
  <c r="T34" i="23"/>
  <c r="T35" i="23"/>
  <c r="T36" i="23"/>
  <c r="T6" i="23"/>
  <c r="S7" i="23"/>
  <c r="S8" i="23"/>
  <c r="S9" i="23"/>
  <c r="S10" i="23"/>
  <c r="S11" i="23"/>
  <c r="S12" i="23"/>
  <c r="S13" i="23"/>
  <c r="S14" i="23"/>
  <c r="S15" i="23"/>
  <c r="S17" i="23"/>
  <c r="S18" i="23"/>
  <c r="S19" i="23"/>
  <c r="S20" i="23"/>
  <c r="S21" i="23"/>
  <c r="S22" i="23"/>
  <c r="S23" i="23"/>
  <c r="S24" i="23"/>
  <c r="S25" i="23"/>
  <c r="S26" i="23"/>
  <c r="S27" i="23"/>
  <c r="S28" i="23"/>
  <c r="S29" i="23"/>
  <c r="S30" i="23"/>
  <c r="S31" i="23"/>
  <c r="S32" i="23"/>
  <c r="S33" i="23"/>
  <c r="S34" i="23"/>
  <c r="S35" i="23"/>
  <c r="S36" i="23"/>
  <c r="S6" i="23"/>
  <c r="R7" i="23"/>
  <c r="R8" i="23"/>
  <c r="R9" i="23"/>
  <c r="R10" i="23"/>
  <c r="R11" i="23"/>
  <c r="R12" i="23"/>
  <c r="R13" i="23"/>
  <c r="R14" i="23"/>
  <c r="R15" i="23"/>
  <c r="R17" i="23"/>
  <c r="R18" i="23"/>
  <c r="R19" i="23"/>
  <c r="R20" i="23"/>
  <c r="R21" i="23"/>
  <c r="R22" i="23"/>
  <c r="R23" i="23"/>
  <c r="R24" i="23"/>
  <c r="R25" i="23"/>
  <c r="R26" i="23"/>
  <c r="R27" i="23"/>
  <c r="R28" i="23"/>
  <c r="R29" i="23"/>
  <c r="R30" i="23"/>
  <c r="R31" i="23"/>
  <c r="R32" i="23"/>
  <c r="R33" i="23"/>
  <c r="R34" i="23"/>
  <c r="R35" i="23"/>
  <c r="R36" i="23"/>
  <c r="R6" i="23"/>
  <c r="Q7" i="23"/>
  <c r="Q8" i="23"/>
  <c r="Q9" i="23"/>
  <c r="Q10" i="23"/>
  <c r="Q11" i="23"/>
  <c r="Q12" i="23"/>
  <c r="Q13" i="23"/>
  <c r="Q14" i="23"/>
  <c r="Q15" i="23"/>
  <c r="Q17" i="23"/>
  <c r="Q18" i="23"/>
  <c r="Q19" i="23"/>
  <c r="Q20" i="23"/>
  <c r="Q21" i="23"/>
  <c r="Q22" i="23"/>
  <c r="Q23" i="23"/>
  <c r="Q24" i="23"/>
  <c r="Q25" i="23"/>
  <c r="Q26" i="23"/>
  <c r="Q27" i="23"/>
  <c r="Q28" i="23"/>
  <c r="Q29" i="23"/>
  <c r="Q30" i="23"/>
  <c r="Q31" i="23"/>
  <c r="Q32" i="23"/>
  <c r="Q33" i="23"/>
  <c r="Q34" i="23"/>
  <c r="Q35" i="23"/>
  <c r="Q36" i="23"/>
  <c r="Q6" i="23"/>
  <c r="P7" i="23"/>
  <c r="P8" i="23"/>
  <c r="P9" i="23"/>
  <c r="P10" i="23"/>
  <c r="P11" i="23"/>
  <c r="P12" i="23"/>
  <c r="P13" i="23"/>
  <c r="P14" i="23"/>
  <c r="P15" i="23"/>
  <c r="P17" i="23"/>
  <c r="P18" i="23"/>
  <c r="P19" i="23"/>
  <c r="P20" i="23"/>
  <c r="P21" i="23"/>
  <c r="P22" i="23"/>
  <c r="P23" i="23"/>
  <c r="P24" i="23"/>
  <c r="P25" i="23"/>
  <c r="P26" i="23"/>
  <c r="P27" i="23"/>
  <c r="P28" i="23"/>
  <c r="P29" i="23"/>
  <c r="P30" i="23"/>
  <c r="P31" i="23"/>
  <c r="P32" i="23"/>
  <c r="P33" i="23"/>
  <c r="P34" i="23"/>
  <c r="P35" i="23"/>
  <c r="P36" i="23"/>
  <c r="P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O25" i="23"/>
  <c r="O26" i="23"/>
  <c r="O27" i="23"/>
  <c r="O28" i="23"/>
  <c r="O29" i="23"/>
  <c r="O30" i="23"/>
  <c r="O31" i="23"/>
  <c r="O32" i="23"/>
  <c r="O33" i="23"/>
  <c r="O34" i="23"/>
  <c r="O35" i="23"/>
  <c r="O36" i="23"/>
  <c r="O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28" i="23"/>
  <c r="N29" i="23"/>
  <c r="N30" i="23"/>
  <c r="N31" i="23"/>
  <c r="N32" i="23"/>
  <c r="N33" i="23"/>
  <c r="N34" i="23"/>
  <c r="N35" i="23"/>
  <c r="N36" i="23"/>
  <c r="N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6" i="23"/>
  <c r="L7" i="23"/>
  <c r="L8" i="23"/>
  <c r="L9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6" i="23"/>
  <c r="J7" i="23"/>
  <c r="J8" i="23"/>
  <c r="J9" i="23"/>
  <c r="J10" i="23"/>
  <c r="J11" i="23"/>
  <c r="J12" i="23"/>
  <c r="J13" i="23"/>
  <c r="J14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6" i="23"/>
  <c r="I7" i="23"/>
  <c r="I8" i="23"/>
  <c r="I9" i="23"/>
  <c r="I10" i="23"/>
  <c r="I11" i="23"/>
  <c r="AJ11" i="23" s="1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34" i="23"/>
  <c r="G35" i="23"/>
  <c r="G36" i="23"/>
  <c r="F7" i="23"/>
  <c r="AJ7" i="23" s="1"/>
  <c r="F8" i="23"/>
  <c r="AJ8" i="23" s="1"/>
  <c r="F9" i="23"/>
  <c r="AJ9" i="23" s="1"/>
  <c r="F7" i="24" s="1"/>
  <c r="F10" i="23"/>
  <c r="AJ10" i="23" s="1"/>
  <c r="F11" i="23"/>
  <c r="F12" i="23"/>
  <c r="AJ12" i="23" s="1"/>
  <c r="F13" i="23"/>
  <c r="AJ13" i="23" s="1"/>
  <c r="F14" i="23"/>
  <c r="AJ14" i="23"/>
  <c r="F15" i="23"/>
  <c r="F16" i="23"/>
  <c r="AJ16" i="23" s="1"/>
  <c r="F22" i="24" s="1"/>
  <c r="F17" i="23"/>
  <c r="AJ17" i="23" s="1"/>
  <c r="F23" i="24" s="1"/>
  <c r="F18" i="23"/>
  <c r="AJ18" i="23" s="1"/>
  <c r="F19" i="23"/>
  <c r="AJ19" i="23"/>
  <c r="F25" i="24" s="1"/>
  <c r="F20" i="23"/>
  <c r="AJ20" i="23" s="1"/>
  <c r="F21" i="23"/>
  <c r="F22" i="23"/>
  <c r="AJ22" i="23" s="1"/>
  <c r="F29" i="24" s="1"/>
  <c r="F23" i="23"/>
  <c r="F24" i="23"/>
  <c r="AJ24" i="23" s="1"/>
  <c r="F31" i="24" s="1"/>
  <c r="F25" i="23"/>
  <c r="F26" i="23"/>
  <c r="F27" i="23"/>
  <c r="AJ27" i="23" s="1"/>
  <c r="F17" i="24" s="1"/>
  <c r="F28" i="23"/>
  <c r="F29" i="23"/>
  <c r="AJ29" i="23" s="1"/>
  <c r="F35" i="24" s="1"/>
  <c r="F30" i="23"/>
  <c r="AJ30" i="23" s="1"/>
  <c r="F31" i="23"/>
  <c r="AJ31" i="23" s="1"/>
  <c r="F32" i="23"/>
  <c r="AJ32" i="23" s="1"/>
  <c r="F38" i="24" s="1"/>
  <c r="F33" i="23"/>
  <c r="AJ33" i="23" s="1"/>
  <c r="F34" i="23"/>
  <c r="AJ34" i="23"/>
  <c r="F35" i="23"/>
  <c r="AJ35" i="23"/>
  <c r="F36" i="23"/>
  <c r="AJ36" i="23" s="1"/>
  <c r="E7" i="23"/>
  <c r="AI7" i="23"/>
  <c r="E8" i="23"/>
  <c r="AI8" i="23" s="1"/>
  <c r="E5" i="24" s="1"/>
  <c r="E9" i="23"/>
  <c r="AI9" i="23" s="1"/>
  <c r="E10" i="23"/>
  <c r="AI10" i="23" s="1"/>
  <c r="E8" i="24" s="1"/>
  <c r="E11" i="23"/>
  <c r="AI11" i="23" s="1"/>
  <c r="E9" i="24" s="1"/>
  <c r="E12" i="23"/>
  <c r="AI12" i="23" s="1"/>
  <c r="E12" i="24" s="1"/>
  <c r="E13" i="23"/>
  <c r="E14" i="23"/>
  <c r="AI14" i="23" s="1"/>
  <c r="E15" i="23"/>
  <c r="AI15" i="23" s="1"/>
  <c r="E21" i="24" s="1"/>
  <c r="E16" i="23"/>
  <c r="AI16" i="23" s="1"/>
  <c r="E22" i="24" s="1"/>
  <c r="E17" i="23"/>
  <c r="AI17" i="23" s="1"/>
  <c r="E18" i="23"/>
  <c r="E19" i="23"/>
  <c r="AI19" i="23" s="1"/>
  <c r="E25" i="24" s="1"/>
  <c r="E20" i="23"/>
  <c r="AI20" i="23" s="1"/>
  <c r="E26" i="24" s="1"/>
  <c r="E21" i="23"/>
  <c r="E22" i="23"/>
  <c r="AI22" i="23" s="1"/>
  <c r="E23" i="23"/>
  <c r="E24" i="23"/>
  <c r="E25" i="23"/>
  <c r="E26" i="23"/>
  <c r="E27" i="23"/>
  <c r="AI27" i="23"/>
  <c r="E28" i="23"/>
  <c r="AI28" i="23" s="1"/>
  <c r="E34" i="24" s="1"/>
  <c r="E29" i="23"/>
  <c r="AI29" i="23"/>
  <c r="E30" i="23"/>
  <c r="AI30" i="23" s="1"/>
  <c r="E36" i="24" s="1"/>
  <c r="E31" i="23"/>
  <c r="AI31" i="23" s="1"/>
  <c r="E37" i="24" s="1"/>
  <c r="E32" i="23"/>
  <c r="AI32" i="23" s="1"/>
  <c r="E33" i="23"/>
  <c r="AI33" i="23"/>
  <c r="E40" i="24" s="1"/>
  <c r="E34" i="23"/>
  <c r="AI34" i="23" s="1"/>
  <c r="E41" i="24" s="1"/>
  <c r="E35" i="23"/>
  <c r="AI35" i="23"/>
  <c r="AK35" i="23" s="1"/>
  <c r="E36" i="23"/>
  <c r="AI36" i="23" s="1"/>
  <c r="E43" i="24" s="1"/>
  <c r="D7" i="23"/>
  <c r="AH7" i="23"/>
  <c r="D8" i="23"/>
  <c r="AH8" i="23" s="1"/>
  <c r="D5" i="24" s="1"/>
  <c r="D9" i="23"/>
  <c r="AH9" i="23" s="1"/>
  <c r="D7" i="24" s="1"/>
  <c r="D10" i="23"/>
  <c r="D11" i="23"/>
  <c r="AH11" i="23" s="1"/>
  <c r="D9" i="24" s="1"/>
  <c r="D12" i="23"/>
  <c r="AH12" i="23" s="1"/>
  <c r="D12" i="24" s="1"/>
  <c r="D13" i="23"/>
  <c r="AH13" i="23" s="1"/>
  <c r="D13" i="24" s="1"/>
  <c r="D14" i="23"/>
  <c r="AH14" i="23" s="1"/>
  <c r="D20" i="24" s="1"/>
  <c r="D15" i="23"/>
  <c r="AH15" i="23" s="1"/>
  <c r="D21" i="24" s="1"/>
  <c r="D16" i="23"/>
  <c r="AH16" i="23" s="1"/>
  <c r="D22" i="24" s="1"/>
  <c r="D17" i="23"/>
  <c r="AH17" i="23" s="1"/>
  <c r="D23" i="24" s="1"/>
  <c r="D18" i="23"/>
  <c r="D19" i="23"/>
  <c r="AH19" i="23"/>
  <c r="D20" i="23"/>
  <c r="AH20" i="23" s="1"/>
  <c r="D26" i="24" s="1"/>
  <c r="D21" i="23"/>
  <c r="AH21" i="23" s="1"/>
  <c r="D28" i="24" s="1"/>
  <c r="D22" i="23"/>
  <c r="D23" i="23"/>
  <c r="AH23" i="23" s="1"/>
  <c r="D30" i="24" s="1"/>
  <c r="D24" i="23"/>
  <c r="D25" i="23"/>
  <c r="AH25" i="23"/>
  <c r="D15" i="24" s="1"/>
  <c r="D26" i="23"/>
  <c r="AH26" i="23" s="1"/>
  <c r="D16" i="24" s="1"/>
  <c r="D27" i="23"/>
  <c r="AH27" i="23" s="1"/>
  <c r="D17" i="24" s="1"/>
  <c r="D28" i="23"/>
  <c r="AH28" i="23" s="1"/>
  <c r="D34" i="24" s="1"/>
  <c r="D29" i="23"/>
  <c r="AH29" i="23" s="1"/>
  <c r="D35" i="24" s="1"/>
  <c r="G35" i="24" s="1"/>
  <c r="D30" i="23"/>
  <c r="AH30" i="23" s="1"/>
  <c r="D36" i="24" s="1"/>
  <c r="D31" i="23"/>
  <c r="AH31" i="23" s="1"/>
  <c r="D37" i="24" s="1"/>
  <c r="D32" i="23"/>
  <c r="AH32" i="23" s="1"/>
  <c r="D38" i="24" s="1"/>
  <c r="D33" i="23"/>
  <c r="AH33" i="23"/>
  <c r="D34" i="23"/>
  <c r="AH34" i="23" s="1"/>
  <c r="D41" i="24" s="1"/>
  <c r="D35" i="23"/>
  <c r="AH35" i="23"/>
  <c r="D36" i="23"/>
  <c r="AH36" i="23" s="1"/>
  <c r="D43" i="24" s="1"/>
  <c r="E6" i="23"/>
  <c r="G6" i="23"/>
  <c r="AH6" i="23" s="1"/>
  <c r="D3" i="24" s="1"/>
  <c r="F6" i="23"/>
  <c r="D6" i="23"/>
  <c r="H6" i="23"/>
  <c r="AI6" i="23"/>
  <c r="I6" i="23"/>
  <c r="C37" i="23"/>
  <c r="J37" i="23" s="1"/>
  <c r="F42" i="24"/>
  <c r="F20" i="24"/>
  <c r="E42" i="24"/>
  <c r="E35" i="24"/>
  <c r="E17" i="24"/>
  <c r="D25" i="24"/>
  <c r="E3" i="24"/>
  <c r="D4" i="24"/>
  <c r="E4" i="24"/>
  <c r="D42" i="24"/>
  <c r="G42" i="24"/>
  <c r="D40" i="24"/>
  <c r="F41" i="24"/>
  <c r="AK29" i="23" l="1"/>
  <c r="D39" i="24"/>
  <c r="AJ28" i="23"/>
  <c r="AK28" i="23" s="1"/>
  <c r="AK27" i="23"/>
  <c r="AI26" i="23"/>
  <c r="E16" i="24" s="1"/>
  <c r="AJ26" i="23"/>
  <c r="F16" i="24" s="1"/>
  <c r="AI25" i="23"/>
  <c r="E15" i="24" s="1"/>
  <c r="AJ25" i="23"/>
  <c r="F15" i="24" s="1"/>
  <c r="AH24" i="23"/>
  <c r="D31" i="24" s="1"/>
  <c r="AI24" i="23"/>
  <c r="E31" i="24" s="1"/>
  <c r="AI23" i="23"/>
  <c r="E30" i="24" s="1"/>
  <c r="AH22" i="23"/>
  <c r="D29" i="24" s="1"/>
  <c r="AI21" i="23"/>
  <c r="E28" i="24" s="1"/>
  <c r="AI13" i="23"/>
  <c r="E13" i="24" s="1"/>
  <c r="AJ23" i="23"/>
  <c r="AK23" i="23" s="1"/>
  <c r="AJ21" i="23"/>
  <c r="F28" i="24" s="1"/>
  <c r="AK19" i="23"/>
  <c r="AH18" i="23"/>
  <c r="D24" i="24" s="1"/>
  <c r="D27" i="24" s="1"/>
  <c r="AI18" i="23"/>
  <c r="E24" i="24" s="1"/>
  <c r="AK17" i="23"/>
  <c r="AJ15" i="23"/>
  <c r="E14" i="24"/>
  <c r="AK11" i="23"/>
  <c r="F9" i="24"/>
  <c r="P37" i="23"/>
  <c r="R37" i="23"/>
  <c r="T37" i="23"/>
  <c r="V37" i="23"/>
  <c r="X37" i="23"/>
  <c r="Z37" i="23"/>
  <c r="AB37" i="23"/>
  <c r="AD37" i="23"/>
  <c r="AF37" i="23"/>
  <c r="AH10" i="23"/>
  <c r="D8" i="24" s="1"/>
  <c r="AK9" i="23"/>
  <c r="E7" i="24"/>
  <c r="G7" i="24" s="1"/>
  <c r="Q37" i="23"/>
  <c r="S37" i="23"/>
  <c r="U37" i="23"/>
  <c r="W37" i="23"/>
  <c r="Y37" i="23"/>
  <c r="AA37" i="23"/>
  <c r="AC37" i="23"/>
  <c r="AE37" i="23"/>
  <c r="AG37" i="23"/>
  <c r="E37" i="23"/>
  <c r="N37" i="23"/>
  <c r="H37" i="23"/>
  <c r="K37" i="23"/>
  <c r="I37" i="23"/>
  <c r="AJ6" i="23"/>
  <c r="AK6" i="23" s="1"/>
  <c r="G17" i="24"/>
  <c r="G9" i="24"/>
  <c r="G31" i="24"/>
  <c r="G22" i="24"/>
  <c r="E6" i="24"/>
  <c r="E18" i="24"/>
  <c r="G25" i="24"/>
  <c r="F37" i="23"/>
  <c r="D18" i="24"/>
  <c r="G15" i="24"/>
  <c r="D14" i="24"/>
  <c r="AK24" i="23"/>
  <c r="AK16" i="23"/>
  <c r="F5" i="24"/>
  <c r="AK8" i="23"/>
  <c r="D32" i="24"/>
  <c r="E44" i="24"/>
  <c r="AK34" i="23"/>
  <c r="AK26" i="23"/>
  <c r="F24" i="24"/>
  <c r="AK18" i="23"/>
  <c r="F13" i="24"/>
  <c r="AK13" i="23"/>
  <c r="G13" i="24" s="1"/>
  <c r="F8" i="24"/>
  <c r="F10" i="24" s="1"/>
  <c r="AK10" i="23"/>
  <c r="F4" i="24"/>
  <c r="G4" i="24" s="1"/>
  <c r="AK7" i="23"/>
  <c r="D6" i="24"/>
  <c r="G5" i="24"/>
  <c r="AK22" i="23"/>
  <c r="E29" i="24"/>
  <c r="G29" i="24" s="1"/>
  <c r="E20" i="24"/>
  <c r="AK14" i="23"/>
  <c r="AK36" i="23"/>
  <c r="F43" i="24"/>
  <c r="G43" i="24" s="1"/>
  <c r="F37" i="24"/>
  <c r="G37" i="24" s="1"/>
  <c r="AK31" i="23"/>
  <c r="F34" i="24"/>
  <c r="F30" i="24"/>
  <c r="G30" i="24" s="1"/>
  <c r="AK20" i="23"/>
  <c r="F26" i="24"/>
  <c r="G26" i="24" s="1"/>
  <c r="F21" i="24"/>
  <c r="G21" i="24" s="1"/>
  <c r="AK15" i="23"/>
  <c r="F12" i="24"/>
  <c r="AK12" i="23"/>
  <c r="G12" i="24" s="1"/>
  <c r="F3" i="24"/>
  <c r="F6" i="24" s="1"/>
  <c r="G41" i="24"/>
  <c r="D44" i="24"/>
  <c r="D10" i="24"/>
  <c r="E38" i="24"/>
  <c r="AK32" i="23"/>
  <c r="AK33" i="23"/>
  <c r="F40" i="24"/>
  <c r="F36" i="24"/>
  <c r="G36" i="24" s="1"/>
  <c r="AK30" i="23"/>
  <c r="E23" i="24"/>
  <c r="G23" i="24" s="1"/>
  <c r="M37" i="23"/>
  <c r="L37" i="23"/>
  <c r="D37" i="23"/>
  <c r="G37" i="23"/>
  <c r="O37" i="23"/>
  <c r="D45" i="24" l="1"/>
  <c r="G16" i="24"/>
  <c r="G18" i="24" s="1"/>
  <c r="AK25" i="23"/>
  <c r="F18" i="24"/>
  <c r="E19" i="24"/>
  <c r="AK21" i="23"/>
  <c r="G24" i="24"/>
  <c r="P38" i="23"/>
  <c r="V38" i="23"/>
  <c r="AB38" i="23"/>
  <c r="S38" i="23"/>
  <c r="Y38" i="23"/>
  <c r="AI37" i="23"/>
  <c r="E10" i="24"/>
  <c r="E11" i="24" s="1"/>
  <c r="AK37" i="23"/>
  <c r="M38" i="23"/>
  <c r="G38" i="23"/>
  <c r="G8" i="24"/>
  <c r="G10" i="24" s="1"/>
  <c r="G14" i="24"/>
  <c r="G34" i="24"/>
  <c r="F39" i="24"/>
  <c r="D11" i="24"/>
  <c r="F14" i="24"/>
  <c r="G38" i="24"/>
  <c r="E39" i="24"/>
  <c r="E45" i="24" s="1"/>
  <c r="D33" i="24"/>
  <c r="G3" i="24"/>
  <c r="G6" i="24" s="1"/>
  <c r="D19" i="24"/>
  <c r="AH37" i="23"/>
  <c r="D38" i="23"/>
  <c r="F44" i="24"/>
  <c r="F11" i="24"/>
  <c r="G28" i="24"/>
  <c r="G32" i="24" s="1"/>
  <c r="F32" i="24"/>
  <c r="D69" i="24"/>
  <c r="D71" i="24" s="1"/>
  <c r="J38" i="23"/>
  <c r="AJ37" i="23"/>
  <c r="E32" i="24"/>
  <c r="F27" i="24"/>
  <c r="E27" i="24"/>
  <c r="G20" i="24"/>
  <c r="G40" i="24"/>
  <c r="G44" i="24" s="1"/>
  <c r="F45" i="24" l="1"/>
  <c r="G39" i="24"/>
  <c r="G45" i="24" s="1"/>
  <c r="F19" i="24"/>
  <c r="G19" i="24"/>
  <c r="G11" i="24"/>
  <c r="D46" i="24"/>
  <c r="F33" i="24"/>
  <c r="E69" i="24"/>
  <c r="E71" i="24" s="1"/>
  <c r="F69" i="24"/>
  <c r="F71" i="24" s="1"/>
  <c r="E33" i="24"/>
  <c r="E46" i="24" s="1"/>
  <c r="G27" i="24"/>
  <c r="G33" i="24" s="1"/>
  <c r="G46" i="24" l="1"/>
  <c r="F46" i="24"/>
  <c r="G69" i="24"/>
  <c r="G71" i="24" s="1"/>
</calcChain>
</file>

<file path=xl/sharedStrings.xml><?xml version="1.0" encoding="utf-8"?>
<sst xmlns="http://schemas.openxmlformats.org/spreadsheetml/2006/main" count="134" uniqueCount="87">
  <si>
    <t>MACRO</t>
  </si>
  <si>
    <t>REGIONALES</t>
  </si>
  <si>
    <t>Guajira</t>
  </si>
  <si>
    <t>Magdalena</t>
  </si>
  <si>
    <t xml:space="preserve">Bolivar </t>
  </si>
  <si>
    <t>San Andres</t>
  </si>
  <si>
    <t>Sucre</t>
  </si>
  <si>
    <t>Caldas</t>
  </si>
  <si>
    <t>Choco</t>
  </si>
  <si>
    <t>Huila</t>
  </si>
  <si>
    <t>Risaralda</t>
  </si>
  <si>
    <t>Tolima</t>
  </si>
  <si>
    <t>Cauca</t>
  </si>
  <si>
    <t>Nariño</t>
  </si>
  <si>
    <t>Putumayo</t>
  </si>
  <si>
    <t>Valle del Cauca</t>
  </si>
  <si>
    <t>Arauca</t>
  </si>
  <si>
    <t>Norte de Santander</t>
  </si>
  <si>
    <t>Santander</t>
  </si>
  <si>
    <t>Cundinamarca</t>
  </si>
  <si>
    <t>Casanare</t>
  </si>
  <si>
    <t>Guaviare</t>
  </si>
  <si>
    <t>Total Sede Nacional</t>
  </si>
  <si>
    <t>Galletas tipo cracker</t>
  </si>
  <si>
    <t>Galletas tipo wafer sabor coco</t>
  </si>
  <si>
    <t>Galletas tipo wafer sabor chocolate</t>
  </si>
  <si>
    <t>CICLO 1</t>
  </si>
  <si>
    <t xml:space="preserve">Galletas tipo sándwich </t>
  </si>
  <si>
    <t xml:space="preserve">Galletas tipo wafer </t>
  </si>
  <si>
    <t>Cesar</t>
  </si>
  <si>
    <t>Atlántico</t>
  </si>
  <si>
    <t>Córdoba</t>
  </si>
  <si>
    <t>Caquetá</t>
  </si>
  <si>
    <t>Quindío</t>
  </si>
  <si>
    <t>Boyacá</t>
  </si>
  <si>
    <t xml:space="preserve">Meta </t>
  </si>
  <si>
    <t>TOTAL GALLETAS</t>
  </si>
  <si>
    <t>CICLO 2</t>
  </si>
  <si>
    <t>TOTAL MACRO 1</t>
  </si>
  <si>
    <t>TOTAL MACRO 2</t>
  </si>
  <si>
    <t>TOTAL MACRO 3</t>
  </si>
  <si>
    <t>TOTAL MACRO 4</t>
  </si>
  <si>
    <t>TOTAL MACRO 5</t>
  </si>
  <si>
    <t>TOTAL MACRO 6</t>
  </si>
  <si>
    <t>TOTAL MACRO 7</t>
  </si>
  <si>
    <t>MACROS</t>
  </si>
  <si>
    <t>Total  Nacional</t>
  </si>
  <si>
    <t>Galletas tipo wafer sabor Vainilla</t>
  </si>
  <si>
    <t>Amazonas</t>
  </si>
  <si>
    <t>Vaupes</t>
  </si>
  <si>
    <t>Vichada</t>
  </si>
  <si>
    <t>Total</t>
  </si>
  <si>
    <t>TOTAL MACRO 8</t>
  </si>
  <si>
    <t xml:space="preserve">Guainia </t>
  </si>
  <si>
    <t>TOTAL ZONA 4</t>
  </si>
  <si>
    <t>VIGENCIA 2014</t>
  </si>
  <si>
    <t>La Guajira</t>
  </si>
  <si>
    <r>
      <t>BENEFICIARIOS</t>
    </r>
    <r>
      <rPr>
        <b/>
        <sz val="8"/>
        <color indexed="8"/>
        <rFont val="Arial"/>
        <family val="2"/>
      </rPr>
      <t xml:space="preserve"> TIPO 2 </t>
    </r>
  </si>
  <si>
    <t xml:space="preserve">Galletas tipo cracker </t>
  </si>
  <si>
    <t xml:space="preserve">Galletas tipo sándwich sabor mora </t>
  </si>
  <si>
    <t xml:space="preserve">Galletas tipo sándwich sabor fresa </t>
  </si>
  <si>
    <t xml:space="preserve">Bolívar </t>
  </si>
  <si>
    <t>San Andrés</t>
  </si>
  <si>
    <t>Chocó</t>
  </si>
  <si>
    <t>Guainía</t>
  </si>
  <si>
    <t>Vaupés</t>
  </si>
  <si>
    <t>ZONA</t>
  </si>
  <si>
    <t>TOTAL ZONA 1</t>
  </si>
  <si>
    <t>TOTAL ZONA 2</t>
  </si>
  <si>
    <t>TOTAL ZONA 3</t>
  </si>
  <si>
    <t>FT16 - CANTIDAD DE GALLETAS</t>
  </si>
  <si>
    <t>CICLO 3</t>
  </si>
  <si>
    <t>CICLO 4</t>
  </si>
  <si>
    <t>CICLO 5</t>
  </si>
  <si>
    <t>CICLO 6</t>
  </si>
  <si>
    <t>CICLO 7</t>
  </si>
  <si>
    <t>CICLO 8</t>
  </si>
  <si>
    <t>CICLO 9</t>
  </si>
  <si>
    <t>CICLO 10</t>
  </si>
  <si>
    <t>Galletas tipo wafer sabor Chocolate.</t>
  </si>
  <si>
    <t xml:space="preserve">Galletas tipo sándwich sabor chocolate </t>
  </si>
  <si>
    <t>Galletas tipo sándwich sabor mora</t>
  </si>
  <si>
    <t>Galletas tipo wafer sabor fresa</t>
  </si>
  <si>
    <t xml:space="preserve">Galletas tipo sándwich sabor Vainilla </t>
  </si>
  <si>
    <t xml:space="preserve">Galletas tipo sándwich sabor Mora </t>
  </si>
  <si>
    <t xml:space="preserve">Galletas tipo sándwich sabor vainilla </t>
  </si>
  <si>
    <t>TOTAL 10 CICLOS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</si>
</sst>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&quot;ALIMENTOS PARA&quot;\ 0\ &quot;DÍAS DE ATENCIÓN&quot;"/>
    <numFmt numFmtId="167" formatCode="_-* #,##0.00\ _€_-;\-* #,##0.00\ _€_-;_-* \-??\ _€_-;_-@_-"/>
    <numFmt numFmtId="168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Zurich BT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 applyFill="0" applyBorder="0" applyAlignment="0" applyProtection="0"/>
    <xf numFmtId="164" fontId="4" fillId="0" borderId="0" applyFont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160">
    <xf numFmtId="0" fontId="0" fillId="0" borderId="0" xfId="0"/>
    <xf numFmtId="0" fontId="6" fillId="4" borderId="0" xfId="0" applyFont="1" applyFill="1"/>
    <xf numFmtId="0" fontId="8" fillId="2" borderId="16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left" vertical="center" wrapText="1"/>
    </xf>
    <xf numFmtId="3" fontId="6" fillId="4" borderId="12" xfId="0" applyNumberFormat="1" applyFont="1" applyFill="1" applyBorder="1"/>
    <xf numFmtId="3" fontId="6" fillId="0" borderId="18" xfId="0" applyNumberFormat="1" applyFont="1" applyFill="1" applyBorder="1" applyAlignment="1">
      <alignment horizontal="left"/>
    </xf>
    <xf numFmtId="3" fontId="6" fillId="0" borderId="29" xfId="0" applyNumberFormat="1" applyFont="1" applyFill="1" applyBorder="1" applyAlignment="1">
      <alignment horizontal="left"/>
    </xf>
    <xf numFmtId="3" fontId="8" fillId="4" borderId="26" xfId="0" applyNumberFormat="1" applyFont="1" applyFill="1" applyBorder="1" applyAlignment="1">
      <alignment vertical="center" wrapText="1"/>
    </xf>
    <xf numFmtId="3" fontId="8" fillId="4" borderId="15" xfId="0" applyNumberFormat="1" applyFont="1" applyFill="1" applyBorder="1"/>
    <xf numFmtId="0" fontId="8" fillId="4" borderId="0" xfId="0" applyFont="1" applyFill="1"/>
    <xf numFmtId="3" fontId="8" fillId="4" borderId="20" xfId="0" applyNumberFormat="1" applyFont="1" applyFill="1" applyBorder="1" applyAlignment="1">
      <alignment vertical="center" wrapText="1"/>
    </xf>
    <xf numFmtId="3" fontId="8" fillId="4" borderId="30" xfId="0" applyNumberFormat="1" applyFont="1" applyFill="1" applyBorder="1"/>
    <xf numFmtId="3" fontId="8" fillId="4" borderId="13" xfId="0" applyNumberFormat="1" applyFont="1" applyFill="1" applyBorder="1" applyAlignment="1">
      <alignment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68" fontId="6" fillId="0" borderId="0" xfId="1" applyNumberFormat="1" applyFont="1" applyAlignment="1">
      <alignment horizontal="center"/>
    </xf>
    <xf numFmtId="168" fontId="6" fillId="4" borderId="0" xfId="1" applyNumberFormat="1" applyFont="1" applyFill="1"/>
    <xf numFmtId="3" fontId="6" fillId="4" borderId="36" xfId="0" applyNumberFormat="1" applyFont="1" applyFill="1" applyBorder="1"/>
    <xf numFmtId="3" fontId="6" fillId="4" borderId="31" xfId="0" applyNumberFormat="1" applyFont="1" applyFill="1" applyBorder="1"/>
    <xf numFmtId="3" fontId="6" fillId="4" borderId="32" xfId="0" applyNumberFormat="1" applyFont="1" applyFill="1" applyBorder="1"/>
    <xf numFmtId="3" fontId="6" fillId="4" borderId="33" xfId="0" applyNumberFormat="1" applyFont="1" applyFill="1" applyBorder="1"/>
    <xf numFmtId="3" fontId="6" fillId="4" borderId="34" xfId="0" applyNumberFormat="1" applyFont="1" applyFill="1" applyBorder="1"/>
    <xf numFmtId="3" fontId="6" fillId="4" borderId="35" xfId="0" applyNumberFormat="1" applyFont="1" applyFill="1" applyBorder="1"/>
    <xf numFmtId="3" fontId="8" fillId="4" borderId="37" xfId="0" applyNumberFormat="1" applyFont="1" applyFill="1" applyBorder="1"/>
    <xf numFmtId="3" fontId="8" fillId="4" borderId="26" xfId="0" applyNumberFormat="1" applyFont="1" applyFill="1" applyBorder="1"/>
    <xf numFmtId="3" fontId="8" fillId="4" borderId="19" xfId="0" applyNumberFormat="1" applyFont="1" applyFill="1" applyBorder="1"/>
    <xf numFmtId="3" fontId="8" fillId="4" borderId="20" xfId="0" applyNumberFormat="1" applyFont="1" applyFill="1" applyBorder="1"/>
    <xf numFmtId="0" fontId="8" fillId="2" borderId="3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 wrapText="1"/>
    </xf>
    <xf numFmtId="3" fontId="6" fillId="4" borderId="23" xfId="0" applyNumberFormat="1" applyFont="1" applyFill="1" applyBorder="1"/>
    <xf numFmtId="3" fontId="6" fillId="4" borderId="39" xfId="0" applyNumberFormat="1" applyFont="1" applyFill="1" applyBorder="1"/>
    <xf numFmtId="3" fontId="6" fillId="4" borderId="40" xfId="0" applyNumberFormat="1" applyFont="1" applyFill="1" applyBorder="1"/>
    <xf numFmtId="3" fontId="6" fillId="4" borderId="21" xfId="0" applyNumberFormat="1" applyFont="1" applyFill="1" applyBorder="1"/>
    <xf numFmtId="3" fontId="8" fillId="4" borderId="41" xfId="0" applyNumberFormat="1" applyFont="1" applyFill="1" applyBorder="1"/>
    <xf numFmtId="3" fontId="6" fillId="4" borderId="42" xfId="0" applyNumberFormat="1" applyFont="1" applyFill="1" applyBorder="1"/>
    <xf numFmtId="3" fontId="8" fillId="2" borderId="3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/>
    <xf numFmtId="3" fontId="8" fillId="0" borderId="0" xfId="0" applyNumberFormat="1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left" vertical="center" wrapText="1"/>
    </xf>
    <xf numFmtId="3" fontId="8" fillId="2" borderId="15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18" xfId="0" applyNumberFormat="1" applyFont="1" applyFill="1" applyBorder="1" applyAlignment="1">
      <alignment horizontal="right" vertical="center"/>
    </xf>
    <xf numFmtId="3" fontId="6" fillId="0" borderId="24" xfId="0" applyNumberFormat="1" applyFont="1" applyFill="1" applyBorder="1" applyAlignment="1">
      <alignment horizontal="right" vertical="center"/>
    </xf>
    <xf numFmtId="3" fontId="8" fillId="4" borderId="37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3" fontId="6" fillId="0" borderId="1" xfId="0" applyNumberFormat="1" applyFont="1" applyFill="1" applyBorder="1" applyAlignment="1">
      <alignment horizontal="left" vertical="center"/>
    </xf>
    <xf numFmtId="3" fontId="6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3" fontId="8" fillId="4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2" borderId="41" xfId="0" applyFont="1" applyFill="1" applyBorder="1" applyAlignment="1">
      <alignment horizontal="center" vertical="center" wrapText="1"/>
    </xf>
    <xf numFmtId="3" fontId="8" fillId="4" borderId="30" xfId="0" applyNumberFormat="1" applyFont="1" applyFill="1" applyBorder="1" applyAlignment="1">
      <alignment vertical="center" wrapText="1"/>
    </xf>
    <xf numFmtId="3" fontId="6" fillId="0" borderId="46" xfId="0" applyNumberFormat="1" applyFont="1" applyFill="1" applyBorder="1" applyAlignment="1">
      <alignment horizontal="left"/>
    </xf>
    <xf numFmtId="3" fontId="6" fillId="4" borderId="0" xfId="0" applyNumberFormat="1" applyFont="1" applyFill="1"/>
    <xf numFmtId="3" fontId="8" fillId="4" borderId="35" xfId="0" applyNumberFormat="1" applyFont="1" applyFill="1" applyBorder="1"/>
    <xf numFmtId="0" fontId="6" fillId="0" borderId="1" xfId="0" applyFont="1" applyFill="1" applyBorder="1" applyAlignment="1">
      <alignment horizontal="right" vertical="center"/>
    </xf>
    <xf numFmtId="3" fontId="8" fillId="10" borderId="1" xfId="0" applyNumberFormat="1" applyFont="1" applyFill="1" applyBorder="1" applyAlignment="1">
      <alignment horizontal="center" vertical="center"/>
    </xf>
    <xf numFmtId="3" fontId="8" fillId="10" borderId="2" xfId="0" applyNumberFormat="1" applyFont="1" applyFill="1" applyBorder="1" applyAlignment="1">
      <alignment horizontal="right" vertical="center"/>
    </xf>
    <xf numFmtId="3" fontId="8" fillId="10" borderId="10" xfId="0" applyNumberFormat="1" applyFont="1" applyFill="1" applyBorder="1" applyAlignment="1">
      <alignment horizontal="right" vertical="center"/>
    </xf>
    <xf numFmtId="3" fontId="8" fillId="10" borderId="1" xfId="0" applyNumberFormat="1" applyFont="1" applyFill="1" applyBorder="1" applyAlignment="1">
      <alignment horizontal="right" vertical="center"/>
    </xf>
    <xf numFmtId="3" fontId="8" fillId="10" borderId="11" xfId="0" applyNumberFormat="1" applyFont="1" applyFill="1" applyBorder="1" applyAlignment="1">
      <alignment horizontal="right" vertical="center"/>
    </xf>
    <xf numFmtId="3" fontId="8" fillId="10" borderId="18" xfId="0" applyNumberFormat="1" applyFont="1" applyFill="1" applyBorder="1" applyAlignment="1">
      <alignment horizontal="right" vertical="center"/>
    </xf>
    <xf numFmtId="3" fontId="8" fillId="10" borderId="24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right" vertical="center"/>
    </xf>
    <xf numFmtId="3" fontId="6" fillId="0" borderId="47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29" xfId="0" applyNumberFormat="1" applyFont="1" applyFill="1" applyBorder="1" applyAlignment="1">
      <alignment horizontal="right" vertical="center"/>
    </xf>
    <xf numFmtId="3" fontId="6" fillId="0" borderId="48" xfId="0" applyNumberFormat="1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28" xfId="0" applyNumberFormat="1" applyFont="1" applyFill="1" applyBorder="1" applyAlignment="1">
      <alignment horizontal="right" vertical="center"/>
    </xf>
    <xf numFmtId="3" fontId="6" fillId="0" borderId="39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left" vertical="center"/>
    </xf>
    <xf numFmtId="0" fontId="6" fillId="0" borderId="49" xfId="0" applyFont="1" applyFill="1" applyBorder="1" applyAlignment="1">
      <alignment horizontal="right" vertical="center"/>
    </xf>
    <xf numFmtId="3" fontId="6" fillId="0" borderId="50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6" fillId="0" borderId="51" xfId="0" applyNumberFormat="1" applyFont="1" applyFill="1" applyBorder="1" applyAlignment="1">
      <alignment horizontal="right" vertical="center"/>
    </xf>
    <xf numFmtId="3" fontId="6" fillId="0" borderId="38" xfId="0" applyNumberFormat="1" applyFont="1" applyFill="1" applyBorder="1" applyAlignment="1">
      <alignment horizontal="right" vertical="center"/>
    </xf>
    <xf numFmtId="3" fontId="6" fillId="0" borderId="23" xfId="0" applyNumberFormat="1" applyFont="1" applyFill="1" applyBorder="1" applyAlignment="1">
      <alignment horizontal="right" vertical="center"/>
    </xf>
    <xf numFmtId="3" fontId="6" fillId="0" borderId="53" xfId="0" applyNumberFormat="1" applyFont="1" applyFill="1" applyBorder="1" applyAlignment="1">
      <alignment horizontal="left" vertical="center"/>
    </xf>
    <xf numFmtId="0" fontId="6" fillId="0" borderId="53" xfId="0" applyFont="1" applyFill="1" applyBorder="1" applyAlignment="1">
      <alignment horizontal="right" vertical="center"/>
    </xf>
    <xf numFmtId="3" fontId="6" fillId="0" borderId="54" xfId="0" applyNumberFormat="1" applyFont="1" applyFill="1" applyBorder="1" applyAlignment="1">
      <alignment horizontal="right" vertical="center"/>
    </xf>
    <xf numFmtId="3" fontId="6" fillId="0" borderId="53" xfId="0" applyNumberFormat="1" applyFont="1" applyFill="1" applyBorder="1" applyAlignment="1">
      <alignment horizontal="right" vertical="center"/>
    </xf>
    <xf numFmtId="3" fontId="6" fillId="0" borderId="55" xfId="0" applyNumberFormat="1" applyFont="1" applyFill="1" applyBorder="1" applyAlignment="1">
      <alignment horizontal="right" vertical="center"/>
    </xf>
    <xf numFmtId="3" fontId="6" fillId="0" borderId="56" xfId="0" applyNumberFormat="1" applyFont="1" applyFill="1" applyBorder="1" applyAlignment="1">
      <alignment horizontal="right" vertical="center"/>
    </xf>
    <xf numFmtId="3" fontId="6" fillId="0" borderId="25" xfId="0" applyNumberFormat="1" applyFont="1" applyFill="1" applyBorder="1" applyAlignment="1">
      <alignment horizontal="right" vertical="center"/>
    </xf>
    <xf numFmtId="1" fontId="6" fillId="4" borderId="0" xfId="0" applyNumberFormat="1" applyFont="1" applyFill="1" applyAlignment="1">
      <alignment vertical="center"/>
    </xf>
    <xf numFmtId="0" fontId="8" fillId="2" borderId="1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166" fontId="8" fillId="5" borderId="21" xfId="0" applyNumberFormat="1" applyFont="1" applyFill="1" applyBorder="1" applyAlignment="1">
      <alignment horizontal="center" vertical="center"/>
    </xf>
    <xf numFmtId="166" fontId="8" fillId="5" borderId="22" xfId="0" applyNumberFormat="1" applyFont="1" applyFill="1" applyBorder="1" applyAlignment="1">
      <alignment horizontal="center" vertical="center"/>
    </xf>
    <xf numFmtId="166" fontId="8" fillId="5" borderId="23" xfId="0" applyNumberFormat="1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66" fontId="8" fillId="5" borderId="37" xfId="0" applyNumberFormat="1" applyFont="1" applyFill="1" applyBorder="1" applyAlignment="1">
      <alignment horizontal="center" vertical="center"/>
    </xf>
    <xf numFmtId="166" fontId="8" fillId="5" borderId="26" xfId="0" applyNumberFormat="1" applyFont="1" applyFill="1" applyBorder="1" applyAlignment="1">
      <alignment horizontal="center" vertical="center"/>
    </xf>
    <xf numFmtId="166" fontId="8" fillId="5" borderId="44" xfId="0" applyNumberFormat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52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3" fontId="8" fillId="0" borderId="37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3" fontId="8" fillId="0" borderId="44" xfId="0" applyNumberFormat="1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3" fontId="8" fillId="0" borderId="37" xfId="0" applyNumberFormat="1" applyFont="1" applyFill="1" applyBorder="1" applyAlignment="1">
      <alignment horizontal="center" vertical="center"/>
    </xf>
    <xf numFmtId="3" fontId="8" fillId="0" borderId="44" xfId="0" applyNumberFormat="1" applyFont="1" applyFill="1" applyBorder="1" applyAlignment="1">
      <alignment horizontal="center" vertical="center"/>
    </xf>
    <xf numFmtId="3" fontId="8" fillId="4" borderId="39" xfId="0" applyNumberFormat="1" applyFont="1" applyFill="1" applyBorder="1" applyAlignment="1">
      <alignment horizontal="center" vertical="center" wrapText="1"/>
    </xf>
    <xf numFmtId="3" fontId="8" fillId="4" borderId="24" xfId="0" applyNumberFormat="1" applyFont="1" applyFill="1" applyBorder="1" applyAlignment="1">
      <alignment horizontal="center" vertical="center" wrapText="1"/>
    </xf>
    <xf numFmtId="3" fontId="8" fillId="4" borderId="25" xfId="0" applyNumberFormat="1" applyFont="1" applyFill="1" applyBorder="1" applyAlignment="1">
      <alignment horizontal="center" vertical="center" wrapText="1"/>
    </xf>
    <xf numFmtId="3" fontId="8" fillId="2" borderId="37" xfId="0" applyNumberFormat="1" applyFont="1" applyFill="1" applyBorder="1" applyAlignment="1">
      <alignment horizontal="center"/>
    </xf>
    <xf numFmtId="3" fontId="8" fillId="2" borderId="13" xfId="0" applyNumberFormat="1" applyFont="1" applyFill="1" applyBorder="1" applyAlignment="1">
      <alignment horizontal="center"/>
    </xf>
    <xf numFmtId="3" fontId="8" fillId="0" borderId="8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24" xfId="0" applyNumberFormat="1" applyFont="1" applyFill="1" applyBorder="1" applyAlignment="1">
      <alignment horizontal="center" vertical="center" wrapText="1"/>
    </xf>
    <xf numFmtId="3" fontId="8" fillId="0" borderId="25" xfId="0" applyNumberFormat="1" applyFont="1" applyFill="1" applyBorder="1" applyAlignment="1">
      <alignment horizontal="center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8" fillId="0" borderId="32" xfId="0" applyNumberFormat="1" applyFont="1" applyFill="1" applyBorder="1" applyAlignment="1">
      <alignment horizontal="center" vertical="center" wrapText="1"/>
    </xf>
    <xf numFmtId="3" fontId="8" fillId="0" borderId="33" xfId="0" applyNumberFormat="1" applyFont="1" applyFill="1" applyBorder="1" applyAlignment="1">
      <alignment horizontal="center" vertical="center" wrapText="1"/>
    </xf>
    <xf numFmtId="3" fontId="8" fillId="4" borderId="23" xfId="0" applyNumberFormat="1" applyFont="1" applyFill="1" applyBorder="1" applyAlignment="1">
      <alignment horizontal="center" vertical="center" wrapText="1"/>
    </xf>
    <xf numFmtId="3" fontId="8" fillId="0" borderId="34" xfId="0" applyNumberFormat="1" applyFont="1" applyFill="1" applyBorder="1" applyAlignment="1">
      <alignment horizontal="center" vertical="center" wrapText="1"/>
    </xf>
  </cellXfs>
  <cellStyles count="20">
    <cellStyle name="Millares" xfId="1" builtinId="3"/>
    <cellStyle name="Millares 2" xfId="4"/>
    <cellStyle name="Millares 2 3" xfId="5"/>
    <cellStyle name="Millares 3" xfId="6"/>
    <cellStyle name="Millares 4" xfId="7"/>
    <cellStyle name="Millares 5" xfId="8"/>
    <cellStyle name="Moneda 3" xfId="19"/>
    <cellStyle name="Normal" xfId="0" builtinId="0"/>
    <cellStyle name="Normal 10" xfId="9"/>
    <cellStyle name="Normal 11" xfId="10"/>
    <cellStyle name="Normal 14" xfId="11"/>
    <cellStyle name="Normal 2" xfId="2"/>
    <cellStyle name="Normal 2 10" xfId="12"/>
    <cellStyle name="Normal 2 2 4 2" xfId="13"/>
    <cellStyle name="Normal 3" xfId="14"/>
    <cellStyle name="Normal 4" xfId="15"/>
    <cellStyle name="Normal 5" xfId="16"/>
    <cellStyle name="Normal 6" xfId="17"/>
    <cellStyle name="Normal 7" xfId="18"/>
    <cellStyle name="Porcentual 2" xfId="3"/>
  </cellStyles>
  <dxfs count="0"/>
  <tableStyles count="0" defaultTableStyle="TableStyleMedium9" defaultPivotStyle="PivotStyleLight16"/>
  <colors>
    <mruColors>
      <color rgb="FFFFFFCC"/>
      <color rgb="FFFF66CC"/>
      <color rgb="FFFFFF66"/>
      <color rgb="FFFF99FF"/>
      <color rgb="FF66FF66"/>
      <color rgb="FFCC9900"/>
      <color rgb="FFFF6699"/>
      <color rgb="FFCCFF66"/>
      <color rgb="FFFF00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9"/>
  <sheetViews>
    <sheetView zoomScale="130" zoomScaleNormal="130" zoomScalePageLayoutView="110" workbookViewId="0">
      <pane xSplit="3" ySplit="5" topLeftCell="AH6" activePane="bottomRight" state="frozen"/>
      <selection activeCell="F4" sqref="F4"/>
      <selection pane="topRight" activeCell="F4" sqref="F4"/>
      <selection pane="bottomLeft" activeCell="F4" sqref="F4"/>
      <selection pane="bottomRight" activeCell="C15" sqref="C15"/>
    </sheetView>
  </sheetViews>
  <sheetFormatPr baseColWidth="10" defaultColWidth="11.42578125" defaultRowHeight="11.25"/>
  <cols>
    <col min="1" max="1" width="4.85546875" style="14" customWidth="1"/>
    <col min="2" max="2" width="15.85546875" style="14" customWidth="1"/>
    <col min="3" max="3" width="13" style="14" customWidth="1"/>
    <col min="4" max="12" width="8.85546875" style="54" customWidth="1"/>
    <col min="13" max="13" width="9" style="54" customWidth="1"/>
    <col min="14" max="15" width="8.85546875" style="54" customWidth="1"/>
    <col min="16" max="16" width="9" style="54" customWidth="1"/>
    <col min="17" max="18" width="8.85546875" style="54" customWidth="1"/>
    <col min="19" max="19" width="9" style="54" customWidth="1"/>
    <col min="20" max="21" width="8.85546875" style="54" customWidth="1"/>
    <col min="22" max="22" width="9" style="54" customWidth="1"/>
    <col min="23" max="24" width="8.85546875" style="54" customWidth="1"/>
    <col min="25" max="25" width="9" style="54" customWidth="1"/>
    <col min="26" max="27" width="8.85546875" style="54" customWidth="1"/>
    <col min="28" max="28" width="9" style="54" customWidth="1"/>
    <col min="29" max="30" width="8.85546875" style="54" customWidth="1"/>
    <col min="31" max="31" width="9" style="54" customWidth="1"/>
    <col min="32" max="33" width="8.85546875" style="54" customWidth="1"/>
    <col min="34" max="34" width="11.42578125" style="54" customWidth="1"/>
    <col min="35" max="16384" width="11.42578125" style="54"/>
  </cols>
  <sheetData>
    <row r="1" spans="1:45" ht="15.75" customHeight="1" thickBot="1">
      <c r="A1" s="127" t="s">
        <v>0</v>
      </c>
      <c r="B1" s="128" t="s">
        <v>1</v>
      </c>
      <c r="C1" s="128" t="s">
        <v>57</v>
      </c>
      <c r="D1" s="106" t="s">
        <v>55</v>
      </c>
      <c r="E1" s="107"/>
      <c r="F1" s="107"/>
      <c r="G1" s="107"/>
      <c r="H1" s="107"/>
      <c r="I1" s="107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</row>
    <row r="2" spans="1:45" ht="15" customHeight="1" thickBot="1">
      <c r="A2" s="127"/>
      <c r="B2" s="128"/>
      <c r="C2" s="128"/>
      <c r="D2" s="108" t="s">
        <v>26</v>
      </c>
      <c r="E2" s="109"/>
      <c r="F2" s="110"/>
      <c r="G2" s="108" t="s">
        <v>37</v>
      </c>
      <c r="H2" s="109"/>
      <c r="I2" s="110"/>
      <c r="J2" s="108" t="s">
        <v>71</v>
      </c>
      <c r="K2" s="109"/>
      <c r="L2" s="110"/>
      <c r="M2" s="108" t="s">
        <v>72</v>
      </c>
      <c r="N2" s="109"/>
      <c r="O2" s="110"/>
      <c r="P2" s="108" t="s">
        <v>73</v>
      </c>
      <c r="Q2" s="109"/>
      <c r="R2" s="110"/>
      <c r="S2" s="108" t="s">
        <v>74</v>
      </c>
      <c r="T2" s="109"/>
      <c r="U2" s="110"/>
      <c r="V2" s="108" t="s">
        <v>75</v>
      </c>
      <c r="W2" s="109"/>
      <c r="X2" s="110"/>
      <c r="Y2" s="108" t="s">
        <v>76</v>
      </c>
      <c r="Z2" s="109"/>
      <c r="AA2" s="110"/>
      <c r="AB2" s="108" t="s">
        <v>77</v>
      </c>
      <c r="AC2" s="109"/>
      <c r="AD2" s="110"/>
      <c r="AE2" s="108" t="s">
        <v>78</v>
      </c>
      <c r="AF2" s="109"/>
      <c r="AG2" s="110"/>
      <c r="AH2" s="121" t="s">
        <v>86</v>
      </c>
      <c r="AI2" s="122"/>
      <c r="AJ2" s="122"/>
      <c r="AK2" s="123"/>
    </row>
    <row r="3" spans="1:45" ht="16.5" customHeight="1">
      <c r="A3" s="127"/>
      <c r="B3" s="128"/>
      <c r="C3" s="128"/>
      <c r="D3" s="113" t="s">
        <v>23</v>
      </c>
      <c r="E3" s="111" t="s">
        <v>59</v>
      </c>
      <c r="F3" s="114" t="s">
        <v>79</v>
      </c>
      <c r="G3" s="113" t="s">
        <v>23</v>
      </c>
      <c r="H3" s="111" t="s">
        <v>60</v>
      </c>
      <c r="I3" s="114" t="s">
        <v>47</v>
      </c>
      <c r="J3" s="113" t="s">
        <v>23</v>
      </c>
      <c r="K3" s="111" t="s">
        <v>80</v>
      </c>
      <c r="L3" s="114" t="s">
        <v>24</v>
      </c>
      <c r="M3" s="113" t="s">
        <v>23</v>
      </c>
      <c r="N3" s="111" t="s">
        <v>81</v>
      </c>
      <c r="O3" s="114" t="s">
        <v>82</v>
      </c>
      <c r="P3" s="113" t="s">
        <v>23</v>
      </c>
      <c r="Q3" s="111" t="s">
        <v>83</v>
      </c>
      <c r="R3" s="114" t="s">
        <v>25</v>
      </c>
      <c r="S3" s="113" t="s">
        <v>23</v>
      </c>
      <c r="T3" s="111" t="s">
        <v>84</v>
      </c>
      <c r="U3" s="114" t="s">
        <v>24</v>
      </c>
      <c r="V3" s="113" t="s">
        <v>23</v>
      </c>
      <c r="W3" s="111" t="s">
        <v>60</v>
      </c>
      <c r="X3" s="114" t="s">
        <v>47</v>
      </c>
      <c r="Y3" s="113" t="s">
        <v>23</v>
      </c>
      <c r="Z3" s="111" t="s">
        <v>80</v>
      </c>
      <c r="AA3" s="114" t="s">
        <v>24</v>
      </c>
      <c r="AB3" s="113" t="s">
        <v>23</v>
      </c>
      <c r="AC3" s="111" t="s">
        <v>60</v>
      </c>
      <c r="AD3" s="114" t="s">
        <v>25</v>
      </c>
      <c r="AE3" s="113" t="s">
        <v>23</v>
      </c>
      <c r="AF3" s="111" t="s">
        <v>85</v>
      </c>
      <c r="AG3" s="114" t="s">
        <v>82</v>
      </c>
      <c r="AH3" s="119" t="s">
        <v>58</v>
      </c>
      <c r="AI3" s="131" t="s">
        <v>27</v>
      </c>
      <c r="AJ3" s="131" t="s">
        <v>28</v>
      </c>
      <c r="AK3" s="129" t="s">
        <v>51</v>
      </c>
    </row>
    <row r="4" spans="1:45" ht="78.75" customHeight="1">
      <c r="A4" s="127"/>
      <c r="B4" s="128"/>
      <c r="C4" s="128"/>
      <c r="D4" s="113"/>
      <c r="E4" s="112"/>
      <c r="F4" s="115"/>
      <c r="G4" s="113"/>
      <c r="H4" s="112"/>
      <c r="I4" s="115"/>
      <c r="J4" s="113"/>
      <c r="K4" s="112"/>
      <c r="L4" s="115"/>
      <c r="M4" s="113"/>
      <c r="N4" s="112"/>
      <c r="O4" s="115"/>
      <c r="P4" s="113"/>
      <c r="Q4" s="112"/>
      <c r="R4" s="115"/>
      <c r="S4" s="113"/>
      <c r="T4" s="112"/>
      <c r="U4" s="115"/>
      <c r="V4" s="113"/>
      <c r="W4" s="112"/>
      <c r="X4" s="115"/>
      <c r="Y4" s="113"/>
      <c r="Z4" s="112"/>
      <c r="AA4" s="115"/>
      <c r="AB4" s="113"/>
      <c r="AC4" s="112"/>
      <c r="AD4" s="115"/>
      <c r="AE4" s="113"/>
      <c r="AF4" s="112"/>
      <c r="AG4" s="115"/>
      <c r="AH4" s="120"/>
      <c r="AI4" s="132"/>
      <c r="AJ4" s="132"/>
      <c r="AK4" s="130"/>
    </row>
    <row r="5" spans="1:45" ht="12.75" customHeight="1">
      <c r="A5" s="127"/>
      <c r="B5" s="128"/>
      <c r="C5" s="128"/>
      <c r="D5" s="32">
        <v>8</v>
      </c>
      <c r="E5" s="30">
        <v>8</v>
      </c>
      <c r="F5" s="31">
        <v>4</v>
      </c>
      <c r="G5" s="32">
        <v>8</v>
      </c>
      <c r="H5" s="30">
        <v>8</v>
      </c>
      <c r="I5" s="31">
        <v>4</v>
      </c>
      <c r="J5" s="32">
        <v>8</v>
      </c>
      <c r="K5" s="30">
        <v>8</v>
      </c>
      <c r="L5" s="31">
        <v>4</v>
      </c>
      <c r="M5" s="32">
        <v>8</v>
      </c>
      <c r="N5" s="30">
        <v>8</v>
      </c>
      <c r="O5" s="31">
        <v>4</v>
      </c>
      <c r="P5" s="32">
        <v>8</v>
      </c>
      <c r="Q5" s="30">
        <v>8</v>
      </c>
      <c r="R5" s="31">
        <v>4</v>
      </c>
      <c r="S5" s="32">
        <v>8</v>
      </c>
      <c r="T5" s="30">
        <v>8</v>
      </c>
      <c r="U5" s="31">
        <v>4</v>
      </c>
      <c r="V5" s="32">
        <v>8</v>
      </c>
      <c r="W5" s="30">
        <v>8</v>
      </c>
      <c r="X5" s="31">
        <v>4</v>
      </c>
      <c r="Y5" s="32">
        <v>8</v>
      </c>
      <c r="Z5" s="30">
        <v>8</v>
      </c>
      <c r="AA5" s="31">
        <v>4</v>
      </c>
      <c r="AB5" s="32">
        <v>8</v>
      </c>
      <c r="AC5" s="30">
        <v>8</v>
      </c>
      <c r="AD5" s="31">
        <v>4</v>
      </c>
      <c r="AE5" s="32">
        <v>8</v>
      </c>
      <c r="AF5" s="30">
        <v>8</v>
      </c>
      <c r="AG5" s="31">
        <v>4</v>
      </c>
      <c r="AH5" s="30">
        <v>8</v>
      </c>
      <c r="AI5" s="29">
        <v>8</v>
      </c>
      <c r="AJ5" s="29">
        <v>4</v>
      </c>
      <c r="AK5" s="33">
        <v>200</v>
      </c>
    </row>
    <row r="6" spans="1:45">
      <c r="A6" s="118">
        <v>1</v>
      </c>
      <c r="B6" s="46" t="s">
        <v>29</v>
      </c>
      <c r="C6" s="69">
        <v>27300</v>
      </c>
      <c r="D6" s="47">
        <f t="shared" ref="D6:D37" si="0">C6*$D$5</f>
        <v>218400</v>
      </c>
      <c r="E6" s="48">
        <f>C6*$E$5</f>
        <v>218400</v>
      </c>
      <c r="F6" s="49">
        <f>C6*$F$5</f>
        <v>109200</v>
      </c>
      <c r="G6" s="47">
        <f>C6*$G$5</f>
        <v>218400</v>
      </c>
      <c r="H6" s="50">
        <f t="shared" ref="H6:H37" si="1">C6*$H$5</f>
        <v>218400</v>
      </c>
      <c r="I6" s="51">
        <f t="shared" ref="I6:I37" si="2">C6*$I$5</f>
        <v>109200</v>
      </c>
      <c r="J6" s="47">
        <f>C6*$J$5</f>
        <v>218400</v>
      </c>
      <c r="K6" s="50">
        <f>C6*$K$5</f>
        <v>218400</v>
      </c>
      <c r="L6" s="51">
        <f>C6*$L$5</f>
        <v>109200</v>
      </c>
      <c r="M6" s="47">
        <f>C6*$M$5</f>
        <v>218400</v>
      </c>
      <c r="N6" s="50">
        <f>C6*$N$5</f>
        <v>218400</v>
      </c>
      <c r="O6" s="51">
        <f>C6*$O$5</f>
        <v>109200</v>
      </c>
      <c r="P6" s="47">
        <f>C6*$P$5</f>
        <v>218400</v>
      </c>
      <c r="Q6" s="50">
        <f>C6*$Q$5</f>
        <v>218400</v>
      </c>
      <c r="R6" s="51">
        <f>C6*$R$5</f>
        <v>109200</v>
      </c>
      <c r="S6" s="47">
        <f>C6*$S$5</f>
        <v>218400</v>
      </c>
      <c r="T6" s="50">
        <f>C6*$T$5</f>
        <v>218400</v>
      </c>
      <c r="U6" s="51">
        <f>C6*$U$5</f>
        <v>109200</v>
      </c>
      <c r="V6" s="47">
        <f>C6*$V$5</f>
        <v>218400</v>
      </c>
      <c r="W6" s="50">
        <f>C6*$W$5</f>
        <v>218400</v>
      </c>
      <c r="X6" s="51">
        <f>C6*$X$5</f>
        <v>109200</v>
      </c>
      <c r="Y6" s="47">
        <f>C6*$Y$5</f>
        <v>218400</v>
      </c>
      <c r="Z6" s="50">
        <f>C6*$Z$5</f>
        <v>218400</v>
      </c>
      <c r="AA6" s="51">
        <f>C6*$AA$5</f>
        <v>109200</v>
      </c>
      <c r="AB6" s="47">
        <f>C6*$AB$5</f>
        <v>218400</v>
      </c>
      <c r="AC6" s="50">
        <f>C6*$AC$5</f>
        <v>218400</v>
      </c>
      <c r="AD6" s="51">
        <f>C6*$AD$5</f>
        <v>109200</v>
      </c>
      <c r="AE6" s="47">
        <f>C6*$AE$5</f>
        <v>218400</v>
      </c>
      <c r="AF6" s="50">
        <f>C6*$AF$5</f>
        <v>218400</v>
      </c>
      <c r="AG6" s="51">
        <f>C6*$AG$5</f>
        <v>109200</v>
      </c>
      <c r="AH6" s="48">
        <f>D6+G6+J6+M6+P6+S6+V6+Y6+AB6+AE6</f>
        <v>2184000</v>
      </c>
      <c r="AI6" s="48">
        <f>E6+H6+K6+N6+Q6+T6+W6+Z6+AC6+AF6</f>
        <v>2184000</v>
      </c>
      <c r="AJ6" s="48">
        <f>F6+I6+L6+O6+R6+U6+X6+AA6+AD6+AG6</f>
        <v>1092000</v>
      </c>
      <c r="AK6" s="51">
        <f>AJ6+AI6+AH6</f>
        <v>5460000</v>
      </c>
    </row>
    <row r="7" spans="1:45">
      <c r="A7" s="116"/>
      <c r="B7" s="55" t="s">
        <v>56</v>
      </c>
      <c r="C7" s="69">
        <v>30880</v>
      </c>
      <c r="D7" s="47">
        <f t="shared" si="0"/>
        <v>247040</v>
      </c>
      <c r="E7" s="48">
        <f t="shared" ref="E7:E37" si="3">C7*$E$5</f>
        <v>247040</v>
      </c>
      <c r="F7" s="49">
        <f t="shared" ref="F7:F37" si="4">C7*$F$5</f>
        <v>123520</v>
      </c>
      <c r="G7" s="47">
        <f t="shared" ref="G7:G37" si="5">C7*$G$5</f>
        <v>247040</v>
      </c>
      <c r="H7" s="50">
        <f t="shared" si="1"/>
        <v>247040</v>
      </c>
      <c r="I7" s="51">
        <f t="shared" si="2"/>
        <v>123520</v>
      </c>
      <c r="J7" s="47">
        <f t="shared" ref="J7:J37" si="6">C7*$J$5</f>
        <v>247040</v>
      </c>
      <c r="K7" s="50">
        <f t="shared" ref="K7:K37" si="7">C7*$K$5</f>
        <v>247040</v>
      </c>
      <c r="L7" s="51">
        <f t="shared" ref="L7:L37" si="8">C7*$L$5</f>
        <v>123520</v>
      </c>
      <c r="M7" s="47">
        <f t="shared" ref="M7:M37" si="9">C7*$M$5</f>
        <v>247040</v>
      </c>
      <c r="N7" s="50">
        <f t="shared" ref="N7:N37" si="10">C7*$N$5</f>
        <v>247040</v>
      </c>
      <c r="O7" s="51">
        <f t="shared" ref="O7:O37" si="11">C7*$O$5</f>
        <v>123520</v>
      </c>
      <c r="P7" s="47">
        <f t="shared" ref="P7:P36" si="12">C7*$P$5</f>
        <v>247040</v>
      </c>
      <c r="Q7" s="50">
        <f t="shared" ref="Q7:Q36" si="13">C7*$Q$5</f>
        <v>247040</v>
      </c>
      <c r="R7" s="51">
        <f t="shared" ref="R7:R36" si="14">C7*$R$5</f>
        <v>123520</v>
      </c>
      <c r="S7" s="47">
        <f t="shared" ref="S7:S36" si="15">C7*$S$5</f>
        <v>247040</v>
      </c>
      <c r="T7" s="50">
        <f t="shared" ref="T7:T36" si="16">C7*$T$5</f>
        <v>247040</v>
      </c>
      <c r="U7" s="51">
        <f t="shared" ref="U7:U36" si="17">C7*$U$5</f>
        <v>123520</v>
      </c>
      <c r="V7" s="47">
        <f t="shared" ref="V7:V36" si="18">C7*$V$5</f>
        <v>247040</v>
      </c>
      <c r="W7" s="50">
        <f t="shared" ref="W7:W36" si="19">C7*$W$5</f>
        <v>247040</v>
      </c>
      <c r="X7" s="51">
        <f t="shared" ref="X7:X36" si="20">C7*$X$5</f>
        <v>123520</v>
      </c>
      <c r="Y7" s="47">
        <f t="shared" ref="Y7:Y36" si="21">C7*$Y$5</f>
        <v>247040</v>
      </c>
      <c r="Z7" s="50">
        <f t="shared" ref="Z7:Z36" si="22">C7*$Z$5</f>
        <v>247040</v>
      </c>
      <c r="AA7" s="51">
        <f t="shared" ref="AA7:AA36" si="23">C7*$AA$5</f>
        <v>123520</v>
      </c>
      <c r="AB7" s="47">
        <f t="shared" ref="AB7:AB36" si="24">C7*$AB$5</f>
        <v>247040</v>
      </c>
      <c r="AC7" s="50">
        <f t="shared" ref="AC7:AC36" si="25">C7*$AC$5</f>
        <v>247040</v>
      </c>
      <c r="AD7" s="51">
        <f t="shared" ref="AD7:AD36" si="26">C7*$AD$5</f>
        <v>123520</v>
      </c>
      <c r="AE7" s="47">
        <f t="shared" ref="AE7:AE36" si="27">C7*$AE$5</f>
        <v>247040</v>
      </c>
      <c r="AF7" s="50">
        <f t="shared" ref="AF7:AF36" si="28">C7*$AF$5</f>
        <v>247040</v>
      </c>
      <c r="AG7" s="51">
        <f t="shared" ref="AG7:AG36" si="29">C7*$AG$5</f>
        <v>123520</v>
      </c>
      <c r="AH7" s="48">
        <f t="shared" ref="AH7:AH36" si="30">D7+G7+J7+M7+P7+S7+V7+Y7+AB7+AE7</f>
        <v>2470400</v>
      </c>
      <c r="AI7" s="48">
        <f t="shared" ref="AI7:AI37" si="31">E7+H7+K7+N7+Q7+T7+W7+Z7+AC7+AF7</f>
        <v>2470400</v>
      </c>
      <c r="AJ7" s="48">
        <f t="shared" ref="AJ7:AJ37" si="32">F7+I7+L7+O7+R7+U7+X7+AA7+AD7+AG7</f>
        <v>1235200</v>
      </c>
      <c r="AK7" s="51">
        <f t="shared" ref="AK7:AK36" si="33">AJ7+AI7+AH7</f>
        <v>6176000</v>
      </c>
    </row>
    <row r="8" spans="1:45">
      <c r="A8" s="117"/>
      <c r="B8" s="55" t="s">
        <v>3</v>
      </c>
      <c r="C8" s="69">
        <v>22283</v>
      </c>
      <c r="D8" s="47">
        <f t="shared" si="0"/>
        <v>178264</v>
      </c>
      <c r="E8" s="48">
        <f t="shared" si="3"/>
        <v>178264</v>
      </c>
      <c r="F8" s="49">
        <f t="shared" si="4"/>
        <v>89132</v>
      </c>
      <c r="G8" s="47">
        <f t="shared" si="5"/>
        <v>178264</v>
      </c>
      <c r="H8" s="50">
        <f t="shared" si="1"/>
        <v>178264</v>
      </c>
      <c r="I8" s="51">
        <f t="shared" si="2"/>
        <v>89132</v>
      </c>
      <c r="J8" s="47">
        <f t="shared" si="6"/>
        <v>178264</v>
      </c>
      <c r="K8" s="50">
        <f t="shared" si="7"/>
        <v>178264</v>
      </c>
      <c r="L8" s="51">
        <f t="shared" si="8"/>
        <v>89132</v>
      </c>
      <c r="M8" s="47">
        <f t="shared" si="9"/>
        <v>178264</v>
      </c>
      <c r="N8" s="50">
        <f t="shared" si="10"/>
        <v>178264</v>
      </c>
      <c r="O8" s="51">
        <f t="shared" si="11"/>
        <v>89132</v>
      </c>
      <c r="P8" s="47">
        <f t="shared" si="12"/>
        <v>178264</v>
      </c>
      <c r="Q8" s="50">
        <f t="shared" si="13"/>
        <v>178264</v>
      </c>
      <c r="R8" s="51">
        <f t="shared" si="14"/>
        <v>89132</v>
      </c>
      <c r="S8" s="47">
        <f t="shared" si="15"/>
        <v>178264</v>
      </c>
      <c r="T8" s="50">
        <f t="shared" si="16"/>
        <v>178264</v>
      </c>
      <c r="U8" s="51">
        <f t="shared" si="17"/>
        <v>89132</v>
      </c>
      <c r="V8" s="47">
        <f t="shared" si="18"/>
        <v>178264</v>
      </c>
      <c r="W8" s="50">
        <f t="shared" si="19"/>
        <v>178264</v>
      </c>
      <c r="X8" s="51">
        <f t="shared" si="20"/>
        <v>89132</v>
      </c>
      <c r="Y8" s="47">
        <f t="shared" si="21"/>
        <v>178264</v>
      </c>
      <c r="Z8" s="50">
        <f t="shared" si="22"/>
        <v>178264</v>
      </c>
      <c r="AA8" s="51">
        <f t="shared" si="23"/>
        <v>89132</v>
      </c>
      <c r="AB8" s="47">
        <f t="shared" si="24"/>
        <v>178264</v>
      </c>
      <c r="AC8" s="50">
        <f t="shared" si="25"/>
        <v>178264</v>
      </c>
      <c r="AD8" s="51">
        <f t="shared" si="26"/>
        <v>89132</v>
      </c>
      <c r="AE8" s="47">
        <f t="shared" si="27"/>
        <v>178264</v>
      </c>
      <c r="AF8" s="50">
        <f t="shared" si="28"/>
        <v>178264</v>
      </c>
      <c r="AG8" s="51">
        <f t="shared" si="29"/>
        <v>89132</v>
      </c>
      <c r="AH8" s="48">
        <f t="shared" si="30"/>
        <v>1782640</v>
      </c>
      <c r="AI8" s="48">
        <f t="shared" si="31"/>
        <v>1782640</v>
      </c>
      <c r="AJ8" s="48">
        <f t="shared" si="32"/>
        <v>891320</v>
      </c>
      <c r="AK8" s="51">
        <f t="shared" si="33"/>
        <v>4456600</v>
      </c>
      <c r="AL8" s="56"/>
      <c r="AM8" s="56"/>
      <c r="AN8" s="56"/>
      <c r="AO8" s="56"/>
    </row>
    <row r="9" spans="1:45">
      <c r="A9" s="118">
        <v>2</v>
      </c>
      <c r="B9" s="46" t="s">
        <v>30</v>
      </c>
      <c r="C9" s="69">
        <v>20100</v>
      </c>
      <c r="D9" s="47">
        <f t="shared" si="0"/>
        <v>160800</v>
      </c>
      <c r="E9" s="48">
        <f t="shared" si="3"/>
        <v>160800</v>
      </c>
      <c r="F9" s="49">
        <f t="shared" si="4"/>
        <v>80400</v>
      </c>
      <c r="G9" s="47">
        <f t="shared" si="5"/>
        <v>160800</v>
      </c>
      <c r="H9" s="50">
        <f t="shared" si="1"/>
        <v>160800</v>
      </c>
      <c r="I9" s="51">
        <f t="shared" si="2"/>
        <v>80400</v>
      </c>
      <c r="J9" s="47">
        <f t="shared" si="6"/>
        <v>160800</v>
      </c>
      <c r="K9" s="50">
        <f t="shared" si="7"/>
        <v>160800</v>
      </c>
      <c r="L9" s="51">
        <f t="shared" si="8"/>
        <v>80400</v>
      </c>
      <c r="M9" s="47">
        <f t="shared" si="9"/>
        <v>160800</v>
      </c>
      <c r="N9" s="50">
        <f t="shared" si="10"/>
        <v>160800</v>
      </c>
      <c r="O9" s="51">
        <f t="shared" si="11"/>
        <v>80400</v>
      </c>
      <c r="P9" s="47">
        <f t="shared" si="12"/>
        <v>160800</v>
      </c>
      <c r="Q9" s="50">
        <f t="shared" si="13"/>
        <v>160800</v>
      </c>
      <c r="R9" s="51">
        <f t="shared" si="14"/>
        <v>80400</v>
      </c>
      <c r="S9" s="47">
        <f t="shared" si="15"/>
        <v>160800</v>
      </c>
      <c r="T9" s="50">
        <f t="shared" si="16"/>
        <v>160800</v>
      </c>
      <c r="U9" s="51">
        <f t="shared" si="17"/>
        <v>80400</v>
      </c>
      <c r="V9" s="47">
        <f t="shared" si="18"/>
        <v>160800</v>
      </c>
      <c r="W9" s="50">
        <f t="shared" si="19"/>
        <v>160800</v>
      </c>
      <c r="X9" s="51">
        <f t="shared" si="20"/>
        <v>80400</v>
      </c>
      <c r="Y9" s="47">
        <f t="shared" si="21"/>
        <v>160800</v>
      </c>
      <c r="Z9" s="50">
        <f t="shared" si="22"/>
        <v>160800</v>
      </c>
      <c r="AA9" s="51">
        <f t="shared" si="23"/>
        <v>80400</v>
      </c>
      <c r="AB9" s="47">
        <f t="shared" si="24"/>
        <v>160800</v>
      </c>
      <c r="AC9" s="50">
        <f t="shared" si="25"/>
        <v>160800</v>
      </c>
      <c r="AD9" s="51">
        <f t="shared" si="26"/>
        <v>80400</v>
      </c>
      <c r="AE9" s="47">
        <f t="shared" si="27"/>
        <v>160800</v>
      </c>
      <c r="AF9" s="50">
        <f t="shared" si="28"/>
        <v>160800</v>
      </c>
      <c r="AG9" s="51">
        <f t="shared" si="29"/>
        <v>80400</v>
      </c>
      <c r="AH9" s="48">
        <f t="shared" si="30"/>
        <v>1608000</v>
      </c>
      <c r="AI9" s="48">
        <f t="shared" si="31"/>
        <v>1608000</v>
      </c>
      <c r="AJ9" s="48">
        <f t="shared" si="32"/>
        <v>804000</v>
      </c>
      <c r="AK9" s="51">
        <f t="shared" si="33"/>
        <v>4020000</v>
      </c>
    </row>
    <row r="10" spans="1:45" s="57" customFormat="1">
      <c r="A10" s="116"/>
      <c r="B10" s="55" t="s">
        <v>61</v>
      </c>
      <c r="C10" s="69">
        <v>33203</v>
      </c>
      <c r="D10" s="47">
        <f t="shared" si="0"/>
        <v>265624</v>
      </c>
      <c r="E10" s="48">
        <f t="shared" si="3"/>
        <v>265624</v>
      </c>
      <c r="F10" s="49">
        <f t="shared" si="4"/>
        <v>132812</v>
      </c>
      <c r="G10" s="47">
        <f t="shared" si="5"/>
        <v>265624</v>
      </c>
      <c r="H10" s="50">
        <f t="shared" si="1"/>
        <v>265624</v>
      </c>
      <c r="I10" s="51">
        <f t="shared" si="2"/>
        <v>132812</v>
      </c>
      <c r="J10" s="47">
        <f t="shared" si="6"/>
        <v>265624</v>
      </c>
      <c r="K10" s="50">
        <f t="shared" si="7"/>
        <v>265624</v>
      </c>
      <c r="L10" s="51">
        <f t="shared" si="8"/>
        <v>132812</v>
      </c>
      <c r="M10" s="47">
        <f t="shared" si="9"/>
        <v>265624</v>
      </c>
      <c r="N10" s="50">
        <f t="shared" si="10"/>
        <v>265624</v>
      </c>
      <c r="O10" s="51">
        <f t="shared" si="11"/>
        <v>132812</v>
      </c>
      <c r="P10" s="47">
        <f t="shared" si="12"/>
        <v>265624</v>
      </c>
      <c r="Q10" s="50">
        <f t="shared" si="13"/>
        <v>265624</v>
      </c>
      <c r="R10" s="51">
        <f t="shared" si="14"/>
        <v>132812</v>
      </c>
      <c r="S10" s="47">
        <f t="shared" si="15"/>
        <v>265624</v>
      </c>
      <c r="T10" s="50">
        <f t="shared" si="16"/>
        <v>265624</v>
      </c>
      <c r="U10" s="51">
        <f t="shared" si="17"/>
        <v>132812</v>
      </c>
      <c r="V10" s="47">
        <f t="shared" si="18"/>
        <v>265624</v>
      </c>
      <c r="W10" s="50">
        <f t="shared" si="19"/>
        <v>265624</v>
      </c>
      <c r="X10" s="51">
        <f t="shared" si="20"/>
        <v>132812</v>
      </c>
      <c r="Y10" s="47">
        <f t="shared" si="21"/>
        <v>265624</v>
      </c>
      <c r="Z10" s="50">
        <f t="shared" si="22"/>
        <v>265624</v>
      </c>
      <c r="AA10" s="51">
        <f t="shared" si="23"/>
        <v>132812</v>
      </c>
      <c r="AB10" s="47">
        <f t="shared" si="24"/>
        <v>265624</v>
      </c>
      <c r="AC10" s="50">
        <f t="shared" si="25"/>
        <v>265624</v>
      </c>
      <c r="AD10" s="51">
        <f t="shared" si="26"/>
        <v>132812</v>
      </c>
      <c r="AE10" s="47">
        <f t="shared" si="27"/>
        <v>265624</v>
      </c>
      <c r="AF10" s="50">
        <f t="shared" si="28"/>
        <v>265624</v>
      </c>
      <c r="AG10" s="51">
        <f t="shared" si="29"/>
        <v>132812</v>
      </c>
      <c r="AH10" s="48">
        <f t="shared" si="30"/>
        <v>2656240</v>
      </c>
      <c r="AI10" s="48">
        <f t="shared" si="31"/>
        <v>2656240</v>
      </c>
      <c r="AJ10" s="48">
        <f t="shared" si="32"/>
        <v>1328120</v>
      </c>
      <c r="AK10" s="51">
        <f t="shared" si="33"/>
        <v>6640600</v>
      </c>
    </row>
    <row r="11" spans="1:45">
      <c r="A11" s="117"/>
      <c r="B11" s="55" t="s">
        <v>62</v>
      </c>
      <c r="C11" s="69">
        <v>1086</v>
      </c>
      <c r="D11" s="47">
        <f t="shared" si="0"/>
        <v>8688</v>
      </c>
      <c r="E11" s="48">
        <f t="shared" si="3"/>
        <v>8688</v>
      </c>
      <c r="F11" s="49">
        <f t="shared" si="4"/>
        <v>4344</v>
      </c>
      <c r="G11" s="47">
        <f t="shared" si="5"/>
        <v>8688</v>
      </c>
      <c r="H11" s="50">
        <f t="shared" si="1"/>
        <v>8688</v>
      </c>
      <c r="I11" s="51">
        <f t="shared" si="2"/>
        <v>4344</v>
      </c>
      <c r="J11" s="47">
        <f t="shared" si="6"/>
        <v>8688</v>
      </c>
      <c r="K11" s="50">
        <f t="shared" si="7"/>
        <v>8688</v>
      </c>
      <c r="L11" s="51">
        <f t="shared" si="8"/>
        <v>4344</v>
      </c>
      <c r="M11" s="47">
        <f t="shared" si="9"/>
        <v>8688</v>
      </c>
      <c r="N11" s="50">
        <f t="shared" si="10"/>
        <v>8688</v>
      </c>
      <c r="O11" s="51">
        <f t="shared" si="11"/>
        <v>4344</v>
      </c>
      <c r="P11" s="47">
        <f t="shared" si="12"/>
        <v>8688</v>
      </c>
      <c r="Q11" s="50">
        <f t="shared" si="13"/>
        <v>8688</v>
      </c>
      <c r="R11" s="51">
        <f t="shared" si="14"/>
        <v>4344</v>
      </c>
      <c r="S11" s="47">
        <f t="shared" si="15"/>
        <v>8688</v>
      </c>
      <c r="T11" s="50">
        <f t="shared" si="16"/>
        <v>8688</v>
      </c>
      <c r="U11" s="51">
        <f t="shared" si="17"/>
        <v>4344</v>
      </c>
      <c r="V11" s="47">
        <f t="shared" si="18"/>
        <v>8688</v>
      </c>
      <c r="W11" s="50">
        <f t="shared" si="19"/>
        <v>8688</v>
      </c>
      <c r="X11" s="51">
        <f t="shared" si="20"/>
        <v>4344</v>
      </c>
      <c r="Y11" s="47">
        <f t="shared" si="21"/>
        <v>8688</v>
      </c>
      <c r="Z11" s="50">
        <f t="shared" si="22"/>
        <v>8688</v>
      </c>
      <c r="AA11" s="51">
        <f t="shared" si="23"/>
        <v>4344</v>
      </c>
      <c r="AB11" s="47">
        <f t="shared" si="24"/>
        <v>8688</v>
      </c>
      <c r="AC11" s="50">
        <f t="shared" si="25"/>
        <v>8688</v>
      </c>
      <c r="AD11" s="51">
        <f t="shared" si="26"/>
        <v>4344</v>
      </c>
      <c r="AE11" s="47">
        <f t="shared" si="27"/>
        <v>8688</v>
      </c>
      <c r="AF11" s="50">
        <f t="shared" si="28"/>
        <v>8688</v>
      </c>
      <c r="AG11" s="51">
        <f t="shared" si="29"/>
        <v>4344</v>
      </c>
      <c r="AH11" s="48">
        <f t="shared" si="30"/>
        <v>86880</v>
      </c>
      <c r="AI11" s="48">
        <f t="shared" si="31"/>
        <v>86880</v>
      </c>
      <c r="AJ11" s="48">
        <f t="shared" si="32"/>
        <v>43440</v>
      </c>
      <c r="AK11" s="51">
        <f t="shared" si="33"/>
        <v>217200</v>
      </c>
      <c r="AL11" s="56"/>
      <c r="AM11" s="56"/>
      <c r="AN11" s="56"/>
      <c r="AO11" s="56"/>
      <c r="AP11" s="58"/>
      <c r="AQ11" s="58"/>
      <c r="AR11" s="58"/>
      <c r="AS11" s="58"/>
    </row>
    <row r="12" spans="1:45">
      <c r="A12" s="118">
        <v>3</v>
      </c>
      <c r="B12" s="46" t="s">
        <v>31</v>
      </c>
      <c r="C12" s="69">
        <v>36335</v>
      </c>
      <c r="D12" s="47">
        <f t="shared" si="0"/>
        <v>290680</v>
      </c>
      <c r="E12" s="48">
        <f t="shared" si="3"/>
        <v>290680</v>
      </c>
      <c r="F12" s="49">
        <f t="shared" si="4"/>
        <v>145340</v>
      </c>
      <c r="G12" s="47">
        <f t="shared" si="5"/>
        <v>290680</v>
      </c>
      <c r="H12" s="50">
        <f t="shared" si="1"/>
        <v>290680</v>
      </c>
      <c r="I12" s="51">
        <f t="shared" si="2"/>
        <v>145340</v>
      </c>
      <c r="J12" s="47">
        <f t="shared" si="6"/>
        <v>290680</v>
      </c>
      <c r="K12" s="50">
        <f t="shared" si="7"/>
        <v>290680</v>
      </c>
      <c r="L12" s="51">
        <f t="shared" si="8"/>
        <v>145340</v>
      </c>
      <c r="M12" s="47">
        <f t="shared" si="9"/>
        <v>290680</v>
      </c>
      <c r="N12" s="50">
        <f t="shared" si="10"/>
        <v>290680</v>
      </c>
      <c r="O12" s="51">
        <f t="shared" si="11"/>
        <v>145340</v>
      </c>
      <c r="P12" s="47">
        <f t="shared" si="12"/>
        <v>290680</v>
      </c>
      <c r="Q12" s="50">
        <f t="shared" si="13"/>
        <v>290680</v>
      </c>
      <c r="R12" s="51">
        <f t="shared" si="14"/>
        <v>145340</v>
      </c>
      <c r="S12" s="47">
        <f t="shared" si="15"/>
        <v>290680</v>
      </c>
      <c r="T12" s="50">
        <f t="shared" si="16"/>
        <v>290680</v>
      </c>
      <c r="U12" s="51">
        <f t="shared" si="17"/>
        <v>145340</v>
      </c>
      <c r="V12" s="47">
        <f t="shared" si="18"/>
        <v>290680</v>
      </c>
      <c r="W12" s="50">
        <f t="shared" si="19"/>
        <v>290680</v>
      </c>
      <c r="X12" s="51">
        <f t="shared" si="20"/>
        <v>145340</v>
      </c>
      <c r="Y12" s="47">
        <f t="shared" si="21"/>
        <v>290680</v>
      </c>
      <c r="Z12" s="50">
        <f t="shared" si="22"/>
        <v>290680</v>
      </c>
      <c r="AA12" s="51">
        <f t="shared" si="23"/>
        <v>145340</v>
      </c>
      <c r="AB12" s="47">
        <f t="shared" si="24"/>
        <v>290680</v>
      </c>
      <c r="AC12" s="50">
        <f t="shared" si="25"/>
        <v>290680</v>
      </c>
      <c r="AD12" s="51">
        <f t="shared" si="26"/>
        <v>145340</v>
      </c>
      <c r="AE12" s="47">
        <f t="shared" si="27"/>
        <v>290680</v>
      </c>
      <c r="AF12" s="50">
        <f t="shared" si="28"/>
        <v>290680</v>
      </c>
      <c r="AG12" s="51">
        <f t="shared" si="29"/>
        <v>145340</v>
      </c>
      <c r="AH12" s="48">
        <f t="shared" si="30"/>
        <v>2906800</v>
      </c>
      <c r="AI12" s="48">
        <f t="shared" si="31"/>
        <v>2906800</v>
      </c>
      <c r="AJ12" s="48">
        <f t="shared" si="32"/>
        <v>1453400</v>
      </c>
      <c r="AK12" s="51">
        <f t="shared" si="33"/>
        <v>7267000</v>
      </c>
    </row>
    <row r="13" spans="1:45" ht="12" thickBot="1">
      <c r="A13" s="116"/>
      <c r="B13" s="77" t="s">
        <v>6</v>
      </c>
      <c r="C13" s="78">
        <v>22354</v>
      </c>
      <c r="D13" s="79">
        <f t="shared" si="0"/>
        <v>178832</v>
      </c>
      <c r="E13" s="80">
        <f t="shared" si="3"/>
        <v>178832</v>
      </c>
      <c r="F13" s="81">
        <f t="shared" si="4"/>
        <v>89416</v>
      </c>
      <c r="G13" s="79">
        <f t="shared" si="5"/>
        <v>178832</v>
      </c>
      <c r="H13" s="82">
        <f t="shared" si="1"/>
        <v>178832</v>
      </c>
      <c r="I13" s="83">
        <f t="shared" si="2"/>
        <v>89416</v>
      </c>
      <c r="J13" s="79">
        <f t="shared" si="6"/>
        <v>178832</v>
      </c>
      <c r="K13" s="82">
        <f t="shared" si="7"/>
        <v>178832</v>
      </c>
      <c r="L13" s="83">
        <f t="shared" si="8"/>
        <v>89416</v>
      </c>
      <c r="M13" s="79">
        <f t="shared" si="9"/>
        <v>178832</v>
      </c>
      <c r="N13" s="82">
        <f t="shared" si="10"/>
        <v>178832</v>
      </c>
      <c r="O13" s="83">
        <f t="shared" si="11"/>
        <v>89416</v>
      </c>
      <c r="P13" s="79">
        <f t="shared" si="12"/>
        <v>178832</v>
      </c>
      <c r="Q13" s="82">
        <f t="shared" si="13"/>
        <v>178832</v>
      </c>
      <c r="R13" s="83">
        <f t="shared" si="14"/>
        <v>89416</v>
      </c>
      <c r="S13" s="79">
        <f t="shared" si="15"/>
        <v>178832</v>
      </c>
      <c r="T13" s="82">
        <f t="shared" si="16"/>
        <v>178832</v>
      </c>
      <c r="U13" s="83">
        <f t="shared" si="17"/>
        <v>89416</v>
      </c>
      <c r="V13" s="79">
        <f t="shared" si="18"/>
        <v>178832</v>
      </c>
      <c r="W13" s="82">
        <f t="shared" si="19"/>
        <v>178832</v>
      </c>
      <c r="X13" s="83">
        <f t="shared" si="20"/>
        <v>89416</v>
      </c>
      <c r="Y13" s="79">
        <f t="shared" si="21"/>
        <v>178832</v>
      </c>
      <c r="Z13" s="82">
        <f t="shared" si="22"/>
        <v>178832</v>
      </c>
      <c r="AA13" s="83">
        <f t="shared" si="23"/>
        <v>89416</v>
      </c>
      <c r="AB13" s="79">
        <f t="shared" si="24"/>
        <v>178832</v>
      </c>
      <c r="AC13" s="82">
        <f t="shared" si="25"/>
        <v>178832</v>
      </c>
      <c r="AD13" s="83">
        <f t="shared" si="26"/>
        <v>89416</v>
      </c>
      <c r="AE13" s="79">
        <f t="shared" si="27"/>
        <v>178832</v>
      </c>
      <c r="AF13" s="82">
        <f t="shared" si="28"/>
        <v>178832</v>
      </c>
      <c r="AG13" s="83">
        <f t="shared" si="29"/>
        <v>89416</v>
      </c>
      <c r="AH13" s="80">
        <f t="shared" si="30"/>
        <v>1788320</v>
      </c>
      <c r="AI13" s="80">
        <f t="shared" si="31"/>
        <v>1788320</v>
      </c>
      <c r="AJ13" s="80">
        <f t="shared" si="32"/>
        <v>894160</v>
      </c>
      <c r="AK13" s="83">
        <f t="shared" si="33"/>
        <v>4470800</v>
      </c>
      <c r="AL13" s="56"/>
      <c r="AM13" s="56"/>
      <c r="AN13" s="56"/>
      <c r="AO13" s="56"/>
    </row>
    <row r="14" spans="1:45">
      <c r="A14" s="124">
        <v>4</v>
      </c>
      <c r="B14" s="91" t="s">
        <v>7</v>
      </c>
      <c r="C14" s="92">
        <v>2963</v>
      </c>
      <c r="D14" s="93">
        <f t="shared" si="0"/>
        <v>23704</v>
      </c>
      <c r="E14" s="94">
        <f t="shared" si="3"/>
        <v>23704</v>
      </c>
      <c r="F14" s="95">
        <f t="shared" si="4"/>
        <v>11852</v>
      </c>
      <c r="G14" s="93">
        <f t="shared" si="5"/>
        <v>23704</v>
      </c>
      <c r="H14" s="96">
        <f t="shared" si="1"/>
        <v>23704</v>
      </c>
      <c r="I14" s="97">
        <f t="shared" si="2"/>
        <v>11852</v>
      </c>
      <c r="J14" s="93">
        <f t="shared" si="6"/>
        <v>23704</v>
      </c>
      <c r="K14" s="96">
        <f t="shared" si="7"/>
        <v>23704</v>
      </c>
      <c r="L14" s="97">
        <f t="shared" si="8"/>
        <v>11852</v>
      </c>
      <c r="M14" s="93">
        <f t="shared" si="9"/>
        <v>23704</v>
      </c>
      <c r="N14" s="96">
        <f t="shared" si="10"/>
        <v>23704</v>
      </c>
      <c r="O14" s="97">
        <f t="shared" si="11"/>
        <v>11852</v>
      </c>
      <c r="P14" s="93">
        <f t="shared" si="12"/>
        <v>23704</v>
      </c>
      <c r="Q14" s="96">
        <f t="shared" si="13"/>
        <v>23704</v>
      </c>
      <c r="R14" s="97">
        <f t="shared" si="14"/>
        <v>11852</v>
      </c>
      <c r="S14" s="93">
        <f t="shared" si="15"/>
        <v>23704</v>
      </c>
      <c r="T14" s="96">
        <f t="shared" si="16"/>
        <v>23704</v>
      </c>
      <c r="U14" s="97">
        <f t="shared" si="17"/>
        <v>11852</v>
      </c>
      <c r="V14" s="93">
        <f t="shared" si="18"/>
        <v>23704</v>
      </c>
      <c r="W14" s="96">
        <f t="shared" si="19"/>
        <v>23704</v>
      </c>
      <c r="X14" s="97">
        <f t="shared" si="20"/>
        <v>11852</v>
      </c>
      <c r="Y14" s="93">
        <f t="shared" si="21"/>
        <v>23704</v>
      </c>
      <c r="Z14" s="96">
        <f t="shared" si="22"/>
        <v>23704</v>
      </c>
      <c r="AA14" s="97">
        <f t="shared" si="23"/>
        <v>11852</v>
      </c>
      <c r="AB14" s="93">
        <f t="shared" si="24"/>
        <v>23704</v>
      </c>
      <c r="AC14" s="96">
        <f t="shared" si="25"/>
        <v>23704</v>
      </c>
      <c r="AD14" s="97">
        <f t="shared" si="26"/>
        <v>11852</v>
      </c>
      <c r="AE14" s="93">
        <f t="shared" si="27"/>
        <v>23704</v>
      </c>
      <c r="AF14" s="96">
        <f t="shared" si="28"/>
        <v>23704</v>
      </c>
      <c r="AG14" s="97">
        <f t="shared" si="29"/>
        <v>11852</v>
      </c>
      <c r="AH14" s="94">
        <f t="shared" si="30"/>
        <v>237040</v>
      </c>
      <c r="AI14" s="94">
        <f t="shared" si="31"/>
        <v>237040</v>
      </c>
      <c r="AJ14" s="94">
        <f t="shared" si="32"/>
        <v>118520</v>
      </c>
      <c r="AK14" s="97">
        <f t="shared" si="33"/>
        <v>592600</v>
      </c>
    </row>
    <row r="15" spans="1:45">
      <c r="A15" s="125"/>
      <c r="B15" s="46" t="s">
        <v>32</v>
      </c>
      <c r="C15" s="69">
        <v>10851</v>
      </c>
      <c r="D15" s="47">
        <f t="shared" si="0"/>
        <v>86808</v>
      </c>
      <c r="E15" s="48">
        <f t="shared" si="3"/>
        <v>86808</v>
      </c>
      <c r="F15" s="49">
        <f t="shared" si="4"/>
        <v>43404</v>
      </c>
      <c r="G15" s="47">
        <f t="shared" si="5"/>
        <v>86808</v>
      </c>
      <c r="H15" s="50">
        <f t="shared" si="1"/>
        <v>86808</v>
      </c>
      <c r="I15" s="51">
        <f t="shared" si="2"/>
        <v>43404</v>
      </c>
      <c r="J15" s="47">
        <f t="shared" si="6"/>
        <v>86808</v>
      </c>
      <c r="K15" s="50">
        <f t="shared" si="7"/>
        <v>86808</v>
      </c>
      <c r="L15" s="51">
        <f t="shared" si="8"/>
        <v>43404</v>
      </c>
      <c r="M15" s="47">
        <f t="shared" si="9"/>
        <v>86808</v>
      </c>
      <c r="N15" s="50">
        <f t="shared" si="10"/>
        <v>86808</v>
      </c>
      <c r="O15" s="51">
        <f t="shared" si="11"/>
        <v>43404</v>
      </c>
      <c r="P15" s="47">
        <f t="shared" si="12"/>
        <v>86808</v>
      </c>
      <c r="Q15" s="50">
        <f t="shared" si="13"/>
        <v>86808</v>
      </c>
      <c r="R15" s="51">
        <f t="shared" si="14"/>
        <v>43404</v>
      </c>
      <c r="S15" s="47">
        <f t="shared" si="15"/>
        <v>86808</v>
      </c>
      <c r="T15" s="50">
        <f t="shared" si="16"/>
        <v>86808</v>
      </c>
      <c r="U15" s="51">
        <f t="shared" si="17"/>
        <v>43404</v>
      </c>
      <c r="V15" s="47">
        <f t="shared" si="18"/>
        <v>86808</v>
      </c>
      <c r="W15" s="50">
        <f t="shared" si="19"/>
        <v>86808</v>
      </c>
      <c r="X15" s="51">
        <f t="shared" si="20"/>
        <v>43404</v>
      </c>
      <c r="Y15" s="47">
        <f t="shared" si="21"/>
        <v>86808</v>
      </c>
      <c r="Z15" s="50">
        <f t="shared" si="22"/>
        <v>86808</v>
      </c>
      <c r="AA15" s="51">
        <f t="shared" si="23"/>
        <v>43404</v>
      </c>
      <c r="AB15" s="47">
        <f t="shared" si="24"/>
        <v>86808</v>
      </c>
      <c r="AC15" s="50">
        <f t="shared" si="25"/>
        <v>86808</v>
      </c>
      <c r="AD15" s="51">
        <f t="shared" si="26"/>
        <v>43404</v>
      </c>
      <c r="AE15" s="47">
        <f t="shared" si="27"/>
        <v>86808</v>
      </c>
      <c r="AF15" s="50">
        <f t="shared" si="28"/>
        <v>86808</v>
      </c>
      <c r="AG15" s="51">
        <f t="shared" si="29"/>
        <v>43404</v>
      </c>
      <c r="AH15" s="48">
        <f t="shared" si="30"/>
        <v>868080</v>
      </c>
      <c r="AI15" s="48">
        <f t="shared" si="31"/>
        <v>868080</v>
      </c>
      <c r="AJ15" s="48">
        <f t="shared" si="32"/>
        <v>434040</v>
      </c>
      <c r="AK15" s="51">
        <f t="shared" si="33"/>
        <v>2170200</v>
      </c>
    </row>
    <row r="16" spans="1:45">
      <c r="A16" s="125"/>
      <c r="B16" s="55" t="s">
        <v>63</v>
      </c>
      <c r="C16" s="69">
        <v>4109</v>
      </c>
      <c r="D16" s="47">
        <f t="shared" si="0"/>
        <v>32872</v>
      </c>
      <c r="E16" s="48">
        <f t="shared" si="3"/>
        <v>32872</v>
      </c>
      <c r="F16" s="49">
        <f t="shared" si="4"/>
        <v>16436</v>
      </c>
      <c r="G16" s="47">
        <f t="shared" si="5"/>
        <v>32872</v>
      </c>
      <c r="H16" s="50">
        <f t="shared" si="1"/>
        <v>32872</v>
      </c>
      <c r="I16" s="51">
        <f t="shared" si="2"/>
        <v>16436</v>
      </c>
      <c r="J16" s="47">
        <f t="shared" si="6"/>
        <v>32872</v>
      </c>
      <c r="K16" s="50">
        <f t="shared" si="7"/>
        <v>32872</v>
      </c>
      <c r="L16" s="51">
        <f t="shared" si="8"/>
        <v>16436</v>
      </c>
      <c r="M16" s="47">
        <f t="shared" si="9"/>
        <v>32872</v>
      </c>
      <c r="N16" s="50">
        <f t="shared" si="10"/>
        <v>32872</v>
      </c>
      <c r="O16" s="51">
        <f t="shared" si="11"/>
        <v>16436</v>
      </c>
      <c r="P16" s="47">
        <f t="shared" si="12"/>
        <v>32872</v>
      </c>
      <c r="Q16" s="50">
        <f t="shared" si="13"/>
        <v>32872</v>
      </c>
      <c r="R16" s="51">
        <f t="shared" si="14"/>
        <v>16436</v>
      </c>
      <c r="S16" s="47">
        <f t="shared" ref="S16" si="34">C16*$S$5</f>
        <v>32872</v>
      </c>
      <c r="T16" s="50">
        <f t="shared" ref="T16" si="35">C16*$T$5</f>
        <v>32872</v>
      </c>
      <c r="U16" s="51">
        <f t="shared" ref="U16" si="36">C16*$U$5</f>
        <v>16436</v>
      </c>
      <c r="V16" s="47">
        <f t="shared" ref="V16" si="37">C16*$V$5</f>
        <v>32872</v>
      </c>
      <c r="W16" s="50">
        <f t="shared" ref="W16" si="38">C16*$W$5</f>
        <v>32872</v>
      </c>
      <c r="X16" s="51">
        <f t="shared" ref="X16" si="39">C16*$X$5</f>
        <v>16436</v>
      </c>
      <c r="Y16" s="47">
        <f t="shared" ref="Y16" si="40">C16*$Y$5</f>
        <v>32872</v>
      </c>
      <c r="Z16" s="50">
        <f t="shared" ref="Z16" si="41">C16*$Z$5</f>
        <v>32872</v>
      </c>
      <c r="AA16" s="51">
        <f t="shared" ref="AA16" si="42">C16*$AA$5</f>
        <v>16436</v>
      </c>
      <c r="AB16" s="47">
        <f t="shared" ref="AB16" si="43">C16*$AB$5</f>
        <v>32872</v>
      </c>
      <c r="AC16" s="50">
        <f t="shared" ref="AC16" si="44">C16*$AC$5</f>
        <v>32872</v>
      </c>
      <c r="AD16" s="51">
        <f t="shared" ref="AD16" si="45">C16*$AD$5</f>
        <v>16436</v>
      </c>
      <c r="AE16" s="47">
        <f t="shared" ref="AE16" si="46">C16*$AE$5</f>
        <v>32872</v>
      </c>
      <c r="AF16" s="50">
        <f t="shared" ref="AF16" si="47">C16*$AF$5</f>
        <v>32872</v>
      </c>
      <c r="AG16" s="51">
        <f t="shared" ref="AG16" si="48">C16*$AG$5</f>
        <v>16436</v>
      </c>
      <c r="AH16" s="48">
        <f t="shared" si="30"/>
        <v>328720</v>
      </c>
      <c r="AI16" s="48">
        <f t="shared" si="31"/>
        <v>328720</v>
      </c>
      <c r="AJ16" s="48">
        <f t="shared" si="32"/>
        <v>164360</v>
      </c>
      <c r="AK16" s="51">
        <f t="shared" si="33"/>
        <v>821800</v>
      </c>
    </row>
    <row r="17" spans="1:45">
      <c r="A17" s="125"/>
      <c r="B17" s="55" t="s">
        <v>9</v>
      </c>
      <c r="C17" s="69">
        <v>21055</v>
      </c>
      <c r="D17" s="47">
        <f t="shared" si="0"/>
        <v>168440</v>
      </c>
      <c r="E17" s="48">
        <f t="shared" si="3"/>
        <v>168440</v>
      </c>
      <c r="F17" s="49">
        <f t="shared" si="4"/>
        <v>84220</v>
      </c>
      <c r="G17" s="47">
        <f t="shared" si="5"/>
        <v>168440</v>
      </c>
      <c r="H17" s="50">
        <f t="shared" si="1"/>
        <v>168440</v>
      </c>
      <c r="I17" s="51">
        <f t="shared" si="2"/>
        <v>84220</v>
      </c>
      <c r="J17" s="47">
        <f t="shared" si="6"/>
        <v>168440</v>
      </c>
      <c r="K17" s="50">
        <f t="shared" si="7"/>
        <v>168440</v>
      </c>
      <c r="L17" s="51">
        <f t="shared" si="8"/>
        <v>84220</v>
      </c>
      <c r="M17" s="47">
        <f t="shared" si="9"/>
        <v>168440</v>
      </c>
      <c r="N17" s="50">
        <f t="shared" si="10"/>
        <v>168440</v>
      </c>
      <c r="O17" s="51">
        <f t="shared" si="11"/>
        <v>84220</v>
      </c>
      <c r="P17" s="47">
        <f t="shared" si="12"/>
        <v>168440</v>
      </c>
      <c r="Q17" s="50">
        <f t="shared" si="13"/>
        <v>168440</v>
      </c>
      <c r="R17" s="51">
        <f t="shared" si="14"/>
        <v>84220</v>
      </c>
      <c r="S17" s="47">
        <f t="shared" si="15"/>
        <v>168440</v>
      </c>
      <c r="T17" s="50">
        <f t="shared" si="16"/>
        <v>168440</v>
      </c>
      <c r="U17" s="51">
        <f t="shared" si="17"/>
        <v>84220</v>
      </c>
      <c r="V17" s="47">
        <f t="shared" si="18"/>
        <v>168440</v>
      </c>
      <c r="W17" s="50">
        <f t="shared" si="19"/>
        <v>168440</v>
      </c>
      <c r="X17" s="51">
        <f t="shared" si="20"/>
        <v>84220</v>
      </c>
      <c r="Y17" s="47">
        <f t="shared" si="21"/>
        <v>168440</v>
      </c>
      <c r="Z17" s="50">
        <f t="shared" si="22"/>
        <v>168440</v>
      </c>
      <c r="AA17" s="51">
        <f t="shared" si="23"/>
        <v>84220</v>
      </c>
      <c r="AB17" s="47">
        <f t="shared" si="24"/>
        <v>168440</v>
      </c>
      <c r="AC17" s="50">
        <f t="shared" si="25"/>
        <v>168440</v>
      </c>
      <c r="AD17" s="51">
        <f t="shared" si="26"/>
        <v>84220</v>
      </c>
      <c r="AE17" s="47">
        <f t="shared" si="27"/>
        <v>168440</v>
      </c>
      <c r="AF17" s="50">
        <f t="shared" si="28"/>
        <v>168440</v>
      </c>
      <c r="AG17" s="51">
        <f t="shared" si="29"/>
        <v>84220</v>
      </c>
      <c r="AH17" s="48">
        <f t="shared" si="30"/>
        <v>1684400</v>
      </c>
      <c r="AI17" s="48">
        <f t="shared" si="31"/>
        <v>1684400</v>
      </c>
      <c r="AJ17" s="48">
        <f t="shared" si="32"/>
        <v>842200</v>
      </c>
      <c r="AK17" s="51">
        <f t="shared" si="33"/>
        <v>4211000</v>
      </c>
    </row>
    <row r="18" spans="1:45">
      <c r="A18" s="125"/>
      <c r="B18" s="46" t="s">
        <v>33</v>
      </c>
      <c r="C18" s="69">
        <v>3398</v>
      </c>
      <c r="D18" s="47">
        <f t="shared" si="0"/>
        <v>27184</v>
      </c>
      <c r="E18" s="48">
        <f t="shared" si="3"/>
        <v>27184</v>
      </c>
      <c r="F18" s="49">
        <f t="shared" si="4"/>
        <v>13592</v>
      </c>
      <c r="G18" s="47">
        <f t="shared" si="5"/>
        <v>27184</v>
      </c>
      <c r="H18" s="50">
        <f t="shared" si="1"/>
        <v>27184</v>
      </c>
      <c r="I18" s="51">
        <f t="shared" si="2"/>
        <v>13592</v>
      </c>
      <c r="J18" s="47">
        <f t="shared" si="6"/>
        <v>27184</v>
      </c>
      <c r="K18" s="50">
        <f t="shared" si="7"/>
        <v>27184</v>
      </c>
      <c r="L18" s="51">
        <f t="shared" si="8"/>
        <v>13592</v>
      </c>
      <c r="M18" s="47">
        <f t="shared" si="9"/>
        <v>27184</v>
      </c>
      <c r="N18" s="50">
        <f t="shared" si="10"/>
        <v>27184</v>
      </c>
      <c r="O18" s="51">
        <f t="shared" si="11"/>
        <v>13592</v>
      </c>
      <c r="P18" s="47">
        <f t="shared" si="12"/>
        <v>27184</v>
      </c>
      <c r="Q18" s="50">
        <f t="shared" si="13"/>
        <v>27184</v>
      </c>
      <c r="R18" s="51">
        <f t="shared" si="14"/>
        <v>13592</v>
      </c>
      <c r="S18" s="47">
        <f t="shared" si="15"/>
        <v>27184</v>
      </c>
      <c r="T18" s="50">
        <f t="shared" si="16"/>
        <v>27184</v>
      </c>
      <c r="U18" s="51">
        <f t="shared" si="17"/>
        <v>13592</v>
      </c>
      <c r="V18" s="47">
        <f t="shared" si="18"/>
        <v>27184</v>
      </c>
      <c r="W18" s="50">
        <f t="shared" si="19"/>
        <v>27184</v>
      </c>
      <c r="X18" s="51">
        <f t="shared" si="20"/>
        <v>13592</v>
      </c>
      <c r="Y18" s="47">
        <f t="shared" si="21"/>
        <v>27184</v>
      </c>
      <c r="Z18" s="50">
        <f t="shared" si="22"/>
        <v>27184</v>
      </c>
      <c r="AA18" s="51">
        <f t="shared" si="23"/>
        <v>13592</v>
      </c>
      <c r="AB18" s="47">
        <f t="shared" si="24"/>
        <v>27184</v>
      </c>
      <c r="AC18" s="50">
        <f t="shared" si="25"/>
        <v>27184</v>
      </c>
      <c r="AD18" s="51">
        <f t="shared" si="26"/>
        <v>13592</v>
      </c>
      <c r="AE18" s="47">
        <f t="shared" si="27"/>
        <v>27184</v>
      </c>
      <c r="AF18" s="50">
        <f t="shared" si="28"/>
        <v>27184</v>
      </c>
      <c r="AG18" s="51">
        <f t="shared" si="29"/>
        <v>13592</v>
      </c>
      <c r="AH18" s="48">
        <f t="shared" si="30"/>
        <v>271840</v>
      </c>
      <c r="AI18" s="48">
        <f t="shared" si="31"/>
        <v>271840</v>
      </c>
      <c r="AJ18" s="48">
        <f t="shared" si="32"/>
        <v>135920</v>
      </c>
      <c r="AK18" s="51">
        <f t="shared" si="33"/>
        <v>679600</v>
      </c>
    </row>
    <row r="19" spans="1:45">
      <c r="A19" s="125"/>
      <c r="B19" s="55" t="s">
        <v>10</v>
      </c>
      <c r="C19" s="69">
        <v>11291</v>
      </c>
      <c r="D19" s="47">
        <f t="shared" si="0"/>
        <v>90328</v>
      </c>
      <c r="E19" s="48">
        <f t="shared" si="3"/>
        <v>90328</v>
      </c>
      <c r="F19" s="49">
        <f t="shared" si="4"/>
        <v>45164</v>
      </c>
      <c r="G19" s="47">
        <f t="shared" si="5"/>
        <v>90328</v>
      </c>
      <c r="H19" s="50">
        <f t="shared" si="1"/>
        <v>90328</v>
      </c>
      <c r="I19" s="51">
        <f t="shared" si="2"/>
        <v>45164</v>
      </c>
      <c r="J19" s="47">
        <f t="shared" si="6"/>
        <v>90328</v>
      </c>
      <c r="K19" s="50">
        <f t="shared" si="7"/>
        <v>90328</v>
      </c>
      <c r="L19" s="51">
        <f t="shared" si="8"/>
        <v>45164</v>
      </c>
      <c r="M19" s="47">
        <f t="shared" si="9"/>
        <v>90328</v>
      </c>
      <c r="N19" s="50">
        <f t="shared" si="10"/>
        <v>90328</v>
      </c>
      <c r="O19" s="51">
        <f t="shared" si="11"/>
        <v>45164</v>
      </c>
      <c r="P19" s="47">
        <f t="shared" si="12"/>
        <v>90328</v>
      </c>
      <c r="Q19" s="50">
        <f t="shared" si="13"/>
        <v>90328</v>
      </c>
      <c r="R19" s="51">
        <f t="shared" si="14"/>
        <v>45164</v>
      </c>
      <c r="S19" s="47">
        <f t="shared" si="15"/>
        <v>90328</v>
      </c>
      <c r="T19" s="50">
        <f t="shared" si="16"/>
        <v>90328</v>
      </c>
      <c r="U19" s="51">
        <f t="shared" si="17"/>
        <v>45164</v>
      </c>
      <c r="V19" s="47">
        <f t="shared" si="18"/>
        <v>90328</v>
      </c>
      <c r="W19" s="50">
        <f t="shared" si="19"/>
        <v>90328</v>
      </c>
      <c r="X19" s="51">
        <f t="shared" si="20"/>
        <v>45164</v>
      </c>
      <c r="Y19" s="47">
        <f t="shared" si="21"/>
        <v>90328</v>
      </c>
      <c r="Z19" s="50">
        <f t="shared" si="22"/>
        <v>90328</v>
      </c>
      <c r="AA19" s="51">
        <f t="shared" si="23"/>
        <v>45164</v>
      </c>
      <c r="AB19" s="47">
        <f t="shared" si="24"/>
        <v>90328</v>
      </c>
      <c r="AC19" s="50">
        <f t="shared" si="25"/>
        <v>90328</v>
      </c>
      <c r="AD19" s="51">
        <f t="shared" si="26"/>
        <v>45164</v>
      </c>
      <c r="AE19" s="47">
        <f t="shared" si="27"/>
        <v>90328</v>
      </c>
      <c r="AF19" s="50">
        <f t="shared" si="28"/>
        <v>90328</v>
      </c>
      <c r="AG19" s="51">
        <f t="shared" si="29"/>
        <v>45164</v>
      </c>
      <c r="AH19" s="48">
        <f t="shared" si="30"/>
        <v>903280</v>
      </c>
      <c r="AI19" s="48">
        <f t="shared" si="31"/>
        <v>903280</v>
      </c>
      <c r="AJ19" s="48">
        <f t="shared" si="32"/>
        <v>451640</v>
      </c>
      <c r="AK19" s="51">
        <f t="shared" si="33"/>
        <v>2258200</v>
      </c>
    </row>
    <row r="20" spans="1:45" s="57" customFormat="1" ht="12" thickBot="1">
      <c r="A20" s="126"/>
      <c r="B20" s="98" t="s">
        <v>11</v>
      </c>
      <c r="C20" s="99">
        <v>15974</v>
      </c>
      <c r="D20" s="100">
        <f t="shared" si="0"/>
        <v>127792</v>
      </c>
      <c r="E20" s="101">
        <f t="shared" si="3"/>
        <v>127792</v>
      </c>
      <c r="F20" s="102">
        <f t="shared" si="4"/>
        <v>63896</v>
      </c>
      <c r="G20" s="100">
        <f t="shared" si="5"/>
        <v>127792</v>
      </c>
      <c r="H20" s="103">
        <f t="shared" si="1"/>
        <v>127792</v>
      </c>
      <c r="I20" s="104">
        <f t="shared" si="2"/>
        <v>63896</v>
      </c>
      <c r="J20" s="100">
        <f t="shared" si="6"/>
        <v>127792</v>
      </c>
      <c r="K20" s="103">
        <f t="shared" si="7"/>
        <v>127792</v>
      </c>
      <c r="L20" s="104">
        <f t="shared" si="8"/>
        <v>63896</v>
      </c>
      <c r="M20" s="100">
        <f t="shared" si="9"/>
        <v>127792</v>
      </c>
      <c r="N20" s="103">
        <f t="shared" si="10"/>
        <v>127792</v>
      </c>
      <c r="O20" s="104">
        <f t="shared" si="11"/>
        <v>63896</v>
      </c>
      <c r="P20" s="100">
        <f t="shared" si="12"/>
        <v>127792</v>
      </c>
      <c r="Q20" s="103">
        <f t="shared" si="13"/>
        <v>127792</v>
      </c>
      <c r="R20" s="104">
        <f t="shared" si="14"/>
        <v>63896</v>
      </c>
      <c r="S20" s="100">
        <f t="shared" si="15"/>
        <v>127792</v>
      </c>
      <c r="T20" s="103">
        <f t="shared" si="16"/>
        <v>127792</v>
      </c>
      <c r="U20" s="104">
        <f t="shared" si="17"/>
        <v>63896</v>
      </c>
      <c r="V20" s="100">
        <f t="shared" si="18"/>
        <v>127792</v>
      </c>
      <c r="W20" s="103">
        <f t="shared" si="19"/>
        <v>127792</v>
      </c>
      <c r="X20" s="104">
        <f t="shared" si="20"/>
        <v>63896</v>
      </c>
      <c r="Y20" s="100">
        <f t="shared" si="21"/>
        <v>127792</v>
      </c>
      <c r="Z20" s="103">
        <f t="shared" si="22"/>
        <v>127792</v>
      </c>
      <c r="AA20" s="104">
        <f t="shared" si="23"/>
        <v>63896</v>
      </c>
      <c r="AB20" s="100">
        <f t="shared" si="24"/>
        <v>127792</v>
      </c>
      <c r="AC20" s="103">
        <f t="shared" si="25"/>
        <v>127792</v>
      </c>
      <c r="AD20" s="104">
        <f t="shared" si="26"/>
        <v>63896</v>
      </c>
      <c r="AE20" s="100">
        <f t="shared" si="27"/>
        <v>127792</v>
      </c>
      <c r="AF20" s="103">
        <f t="shared" si="28"/>
        <v>127792</v>
      </c>
      <c r="AG20" s="104">
        <f t="shared" si="29"/>
        <v>63896</v>
      </c>
      <c r="AH20" s="101">
        <f t="shared" si="30"/>
        <v>1277920</v>
      </c>
      <c r="AI20" s="101">
        <f t="shared" si="31"/>
        <v>1277920</v>
      </c>
      <c r="AJ20" s="101">
        <f t="shared" si="32"/>
        <v>638960</v>
      </c>
      <c r="AK20" s="104">
        <f t="shared" si="33"/>
        <v>3194800</v>
      </c>
      <c r="AL20" s="58"/>
      <c r="AM20" s="58"/>
      <c r="AN20" s="58"/>
      <c r="AO20" s="58"/>
    </row>
    <row r="21" spans="1:45">
      <c r="A21" s="124">
        <v>5</v>
      </c>
      <c r="B21" s="91" t="s">
        <v>12</v>
      </c>
      <c r="C21" s="92">
        <v>12982</v>
      </c>
      <c r="D21" s="93">
        <f t="shared" si="0"/>
        <v>103856</v>
      </c>
      <c r="E21" s="94">
        <f t="shared" si="3"/>
        <v>103856</v>
      </c>
      <c r="F21" s="95">
        <f t="shared" si="4"/>
        <v>51928</v>
      </c>
      <c r="G21" s="93">
        <f t="shared" si="5"/>
        <v>103856</v>
      </c>
      <c r="H21" s="96">
        <f t="shared" si="1"/>
        <v>103856</v>
      </c>
      <c r="I21" s="97">
        <f t="shared" si="2"/>
        <v>51928</v>
      </c>
      <c r="J21" s="93">
        <f t="shared" si="6"/>
        <v>103856</v>
      </c>
      <c r="K21" s="96">
        <f t="shared" si="7"/>
        <v>103856</v>
      </c>
      <c r="L21" s="97">
        <f t="shared" si="8"/>
        <v>51928</v>
      </c>
      <c r="M21" s="93">
        <f t="shared" si="9"/>
        <v>103856</v>
      </c>
      <c r="N21" s="96">
        <f t="shared" si="10"/>
        <v>103856</v>
      </c>
      <c r="O21" s="97">
        <f t="shared" si="11"/>
        <v>51928</v>
      </c>
      <c r="P21" s="93">
        <f t="shared" si="12"/>
        <v>103856</v>
      </c>
      <c r="Q21" s="96">
        <f t="shared" si="13"/>
        <v>103856</v>
      </c>
      <c r="R21" s="97">
        <f t="shared" si="14"/>
        <v>51928</v>
      </c>
      <c r="S21" s="93">
        <f t="shared" si="15"/>
        <v>103856</v>
      </c>
      <c r="T21" s="96">
        <f t="shared" si="16"/>
        <v>103856</v>
      </c>
      <c r="U21" s="97">
        <f t="shared" si="17"/>
        <v>51928</v>
      </c>
      <c r="V21" s="93">
        <f t="shared" si="18"/>
        <v>103856</v>
      </c>
      <c r="W21" s="96">
        <f t="shared" si="19"/>
        <v>103856</v>
      </c>
      <c r="X21" s="97">
        <f t="shared" si="20"/>
        <v>51928</v>
      </c>
      <c r="Y21" s="93">
        <f t="shared" si="21"/>
        <v>103856</v>
      </c>
      <c r="Z21" s="96">
        <f t="shared" si="22"/>
        <v>103856</v>
      </c>
      <c r="AA21" s="97">
        <f t="shared" si="23"/>
        <v>51928</v>
      </c>
      <c r="AB21" s="93">
        <f t="shared" si="24"/>
        <v>103856</v>
      </c>
      <c r="AC21" s="96">
        <f t="shared" si="25"/>
        <v>103856</v>
      </c>
      <c r="AD21" s="97">
        <f t="shared" si="26"/>
        <v>51928</v>
      </c>
      <c r="AE21" s="93">
        <f t="shared" si="27"/>
        <v>103856</v>
      </c>
      <c r="AF21" s="96">
        <f t="shared" si="28"/>
        <v>103856</v>
      </c>
      <c r="AG21" s="97">
        <f t="shared" si="29"/>
        <v>51928</v>
      </c>
      <c r="AH21" s="94">
        <f t="shared" si="30"/>
        <v>1038560</v>
      </c>
      <c r="AI21" s="94">
        <f t="shared" si="31"/>
        <v>1038560</v>
      </c>
      <c r="AJ21" s="94">
        <f t="shared" si="32"/>
        <v>519280</v>
      </c>
      <c r="AK21" s="97">
        <f t="shared" si="33"/>
        <v>2596400</v>
      </c>
    </row>
    <row r="22" spans="1:45">
      <c r="A22" s="125"/>
      <c r="B22" s="55" t="s">
        <v>13</v>
      </c>
      <c r="C22" s="69">
        <v>22024</v>
      </c>
      <c r="D22" s="47">
        <f t="shared" si="0"/>
        <v>176192</v>
      </c>
      <c r="E22" s="48">
        <f t="shared" si="3"/>
        <v>176192</v>
      </c>
      <c r="F22" s="49">
        <f t="shared" si="4"/>
        <v>88096</v>
      </c>
      <c r="G22" s="47">
        <f t="shared" si="5"/>
        <v>176192</v>
      </c>
      <c r="H22" s="50">
        <f t="shared" si="1"/>
        <v>176192</v>
      </c>
      <c r="I22" s="51">
        <f t="shared" si="2"/>
        <v>88096</v>
      </c>
      <c r="J22" s="47">
        <f t="shared" si="6"/>
        <v>176192</v>
      </c>
      <c r="K22" s="50">
        <f t="shared" si="7"/>
        <v>176192</v>
      </c>
      <c r="L22" s="51">
        <f t="shared" si="8"/>
        <v>88096</v>
      </c>
      <c r="M22" s="47">
        <f t="shared" si="9"/>
        <v>176192</v>
      </c>
      <c r="N22" s="50">
        <f t="shared" si="10"/>
        <v>176192</v>
      </c>
      <c r="O22" s="51">
        <f t="shared" si="11"/>
        <v>88096</v>
      </c>
      <c r="P22" s="47">
        <f t="shared" si="12"/>
        <v>176192</v>
      </c>
      <c r="Q22" s="50">
        <f t="shared" si="13"/>
        <v>176192</v>
      </c>
      <c r="R22" s="51">
        <f t="shared" si="14"/>
        <v>88096</v>
      </c>
      <c r="S22" s="47">
        <f t="shared" si="15"/>
        <v>176192</v>
      </c>
      <c r="T22" s="50">
        <f t="shared" si="16"/>
        <v>176192</v>
      </c>
      <c r="U22" s="51">
        <f t="shared" si="17"/>
        <v>88096</v>
      </c>
      <c r="V22" s="47">
        <f t="shared" si="18"/>
        <v>176192</v>
      </c>
      <c r="W22" s="50">
        <f t="shared" si="19"/>
        <v>176192</v>
      </c>
      <c r="X22" s="51">
        <f t="shared" si="20"/>
        <v>88096</v>
      </c>
      <c r="Y22" s="47">
        <f t="shared" si="21"/>
        <v>176192</v>
      </c>
      <c r="Z22" s="50">
        <f t="shared" si="22"/>
        <v>176192</v>
      </c>
      <c r="AA22" s="51">
        <f t="shared" si="23"/>
        <v>88096</v>
      </c>
      <c r="AB22" s="47">
        <f t="shared" si="24"/>
        <v>176192</v>
      </c>
      <c r="AC22" s="50">
        <f t="shared" si="25"/>
        <v>176192</v>
      </c>
      <c r="AD22" s="51">
        <f t="shared" si="26"/>
        <v>88096</v>
      </c>
      <c r="AE22" s="47">
        <f t="shared" si="27"/>
        <v>176192</v>
      </c>
      <c r="AF22" s="50">
        <f t="shared" si="28"/>
        <v>176192</v>
      </c>
      <c r="AG22" s="51">
        <f t="shared" si="29"/>
        <v>88096</v>
      </c>
      <c r="AH22" s="48">
        <f t="shared" si="30"/>
        <v>1761920</v>
      </c>
      <c r="AI22" s="48">
        <f t="shared" si="31"/>
        <v>1761920</v>
      </c>
      <c r="AJ22" s="48">
        <f t="shared" si="32"/>
        <v>880960</v>
      </c>
      <c r="AK22" s="51">
        <f t="shared" si="33"/>
        <v>4404800</v>
      </c>
    </row>
    <row r="23" spans="1:45">
      <c r="A23" s="125"/>
      <c r="B23" s="55" t="s">
        <v>14</v>
      </c>
      <c r="C23" s="69">
        <v>6674</v>
      </c>
      <c r="D23" s="47">
        <f t="shared" si="0"/>
        <v>53392</v>
      </c>
      <c r="E23" s="48">
        <f t="shared" si="3"/>
        <v>53392</v>
      </c>
      <c r="F23" s="49">
        <f t="shared" si="4"/>
        <v>26696</v>
      </c>
      <c r="G23" s="47">
        <f t="shared" si="5"/>
        <v>53392</v>
      </c>
      <c r="H23" s="50">
        <f t="shared" si="1"/>
        <v>53392</v>
      </c>
      <c r="I23" s="51">
        <f t="shared" si="2"/>
        <v>26696</v>
      </c>
      <c r="J23" s="47">
        <f t="shared" si="6"/>
        <v>53392</v>
      </c>
      <c r="K23" s="50">
        <f t="shared" si="7"/>
        <v>53392</v>
      </c>
      <c r="L23" s="51">
        <f t="shared" si="8"/>
        <v>26696</v>
      </c>
      <c r="M23" s="47">
        <f t="shared" si="9"/>
        <v>53392</v>
      </c>
      <c r="N23" s="50">
        <f t="shared" si="10"/>
        <v>53392</v>
      </c>
      <c r="O23" s="51">
        <f t="shared" si="11"/>
        <v>26696</v>
      </c>
      <c r="P23" s="47">
        <f t="shared" si="12"/>
        <v>53392</v>
      </c>
      <c r="Q23" s="50">
        <f t="shared" si="13"/>
        <v>53392</v>
      </c>
      <c r="R23" s="51">
        <f t="shared" si="14"/>
        <v>26696</v>
      </c>
      <c r="S23" s="47">
        <f t="shared" si="15"/>
        <v>53392</v>
      </c>
      <c r="T23" s="50">
        <f t="shared" si="16"/>
        <v>53392</v>
      </c>
      <c r="U23" s="51">
        <f t="shared" si="17"/>
        <v>26696</v>
      </c>
      <c r="V23" s="47">
        <f t="shared" si="18"/>
        <v>53392</v>
      </c>
      <c r="W23" s="50">
        <f t="shared" si="19"/>
        <v>53392</v>
      </c>
      <c r="X23" s="51">
        <f t="shared" si="20"/>
        <v>26696</v>
      </c>
      <c r="Y23" s="47">
        <f t="shared" si="21"/>
        <v>53392</v>
      </c>
      <c r="Z23" s="50">
        <f t="shared" si="22"/>
        <v>53392</v>
      </c>
      <c r="AA23" s="51">
        <f t="shared" si="23"/>
        <v>26696</v>
      </c>
      <c r="AB23" s="47">
        <f t="shared" si="24"/>
        <v>53392</v>
      </c>
      <c r="AC23" s="50">
        <f t="shared" si="25"/>
        <v>53392</v>
      </c>
      <c r="AD23" s="51">
        <f t="shared" si="26"/>
        <v>26696</v>
      </c>
      <c r="AE23" s="47">
        <f t="shared" si="27"/>
        <v>53392</v>
      </c>
      <c r="AF23" s="50">
        <f t="shared" si="28"/>
        <v>53392</v>
      </c>
      <c r="AG23" s="51">
        <f t="shared" si="29"/>
        <v>26696</v>
      </c>
      <c r="AH23" s="48">
        <f t="shared" si="30"/>
        <v>533920</v>
      </c>
      <c r="AI23" s="48">
        <f t="shared" si="31"/>
        <v>533920</v>
      </c>
      <c r="AJ23" s="48">
        <f t="shared" si="32"/>
        <v>266960</v>
      </c>
      <c r="AK23" s="51">
        <f t="shared" si="33"/>
        <v>1334800</v>
      </c>
    </row>
    <row r="24" spans="1:45" ht="12" thickBot="1">
      <c r="A24" s="126"/>
      <c r="B24" s="98" t="s">
        <v>15</v>
      </c>
      <c r="C24" s="99">
        <v>34500</v>
      </c>
      <c r="D24" s="100">
        <f t="shared" si="0"/>
        <v>276000</v>
      </c>
      <c r="E24" s="101">
        <f t="shared" si="3"/>
        <v>276000</v>
      </c>
      <c r="F24" s="102">
        <f t="shared" si="4"/>
        <v>138000</v>
      </c>
      <c r="G24" s="100">
        <f t="shared" si="5"/>
        <v>276000</v>
      </c>
      <c r="H24" s="103">
        <f t="shared" si="1"/>
        <v>276000</v>
      </c>
      <c r="I24" s="104">
        <f t="shared" si="2"/>
        <v>138000</v>
      </c>
      <c r="J24" s="100">
        <f t="shared" si="6"/>
        <v>276000</v>
      </c>
      <c r="K24" s="103">
        <f t="shared" si="7"/>
        <v>276000</v>
      </c>
      <c r="L24" s="104">
        <f t="shared" si="8"/>
        <v>138000</v>
      </c>
      <c r="M24" s="100">
        <f t="shared" si="9"/>
        <v>276000</v>
      </c>
      <c r="N24" s="103">
        <f t="shared" si="10"/>
        <v>276000</v>
      </c>
      <c r="O24" s="104">
        <f t="shared" si="11"/>
        <v>138000</v>
      </c>
      <c r="P24" s="100">
        <f t="shared" si="12"/>
        <v>276000</v>
      </c>
      <c r="Q24" s="103">
        <f t="shared" si="13"/>
        <v>276000</v>
      </c>
      <c r="R24" s="104">
        <f t="shared" si="14"/>
        <v>138000</v>
      </c>
      <c r="S24" s="100">
        <f t="shared" si="15"/>
        <v>276000</v>
      </c>
      <c r="T24" s="103">
        <f t="shared" si="16"/>
        <v>276000</v>
      </c>
      <c r="U24" s="104">
        <f t="shared" si="17"/>
        <v>138000</v>
      </c>
      <c r="V24" s="100">
        <f t="shared" si="18"/>
        <v>276000</v>
      </c>
      <c r="W24" s="103">
        <f t="shared" si="19"/>
        <v>276000</v>
      </c>
      <c r="X24" s="104">
        <f t="shared" si="20"/>
        <v>138000</v>
      </c>
      <c r="Y24" s="100">
        <f t="shared" si="21"/>
        <v>276000</v>
      </c>
      <c r="Z24" s="103">
        <f t="shared" si="22"/>
        <v>276000</v>
      </c>
      <c r="AA24" s="104">
        <f t="shared" si="23"/>
        <v>138000</v>
      </c>
      <c r="AB24" s="100">
        <f t="shared" si="24"/>
        <v>276000</v>
      </c>
      <c r="AC24" s="103">
        <f t="shared" si="25"/>
        <v>276000</v>
      </c>
      <c r="AD24" s="104">
        <f t="shared" si="26"/>
        <v>138000</v>
      </c>
      <c r="AE24" s="100">
        <f t="shared" si="27"/>
        <v>276000</v>
      </c>
      <c r="AF24" s="103">
        <f t="shared" si="28"/>
        <v>276000</v>
      </c>
      <c r="AG24" s="104">
        <f t="shared" si="29"/>
        <v>138000</v>
      </c>
      <c r="AH24" s="101">
        <f t="shared" si="30"/>
        <v>2760000</v>
      </c>
      <c r="AI24" s="101">
        <f t="shared" si="31"/>
        <v>2760000</v>
      </c>
      <c r="AJ24" s="101">
        <f t="shared" si="32"/>
        <v>1380000</v>
      </c>
      <c r="AK24" s="104">
        <f t="shared" si="33"/>
        <v>6900000</v>
      </c>
      <c r="AL24" s="56"/>
      <c r="AM24" s="56"/>
      <c r="AN24" s="56"/>
      <c r="AO24" s="56"/>
      <c r="AP24" s="56"/>
      <c r="AQ24" s="56"/>
      <c r="AR24" s="56"/>
      <c r="AS24" s="56"/>
    </row>
    <row r="25" spans="1:45" s="57" customFormat="1">
      <c r="A25" s="116">
        <v>6</v>
      </c>
      <c r="B25" s="84" t="s">
        <v>16</v>
      </c>
      <c r="C25" s="85">
        <v>5052</v>
      </c>
      <c r="D25" s="86">
        <f t="shared" si="0"/>
        <v>40416</v>
      </c>
      <c r="E25" s="87">
        <f t="shared" si="3"/>
        <v>40416</v>
      </c>
      <c r="F25" s="88">
        <f t="shared" si="4"/>
        <v>20208</v>
      </c>
      <c r="G25" s="86">
        <f t="shared" si="5"/>
        <v>40416</v>
      </c>
      <c r="H25" s="89">
        <f t="shared" si="1"/>
        <v>40416</v>
      </c>
      <c r="I25" s="90">
        <f t="shared" si="2"/>
        <v>20208</v>
      </c>
      <c r="J25" s="86">
        <f t="shared" si="6"/>
        <v>40416</v>
      </c>
      <c r="K25" s="89">
        <f t="shared" si="7"/>
        <v>40416</v>
      </c>
      <c r="L25" s="90">
        <f t="shared" si="8"/>
        <v>20208</v>
      </c>
      <c r="M25" s="86">
        <f t="shared" si="9"/>
        <v>40416</v>
      </c>
      <c r="N25" s="89">
        <f t="shared" si="10"/>
        <v>40416</v>
      </c>
      <c r="O25" s="90">
        <f t="shared" si="11"/>
        <v>20208</v>
      </c>
      <c r="P25" s="86">
        <f t="shared" si="12"/>
        <v>40416</v>
      </c>
      <c r="Q25" s="89">
        <f t="shared" si="13"/>
        <v>40416</v>
      </c>
      <c r="R25" s="90">
        <f t="shared" si="14"/>
        <v>20208</v>
      </c>
      <c r="S25" s="86">
        <f t="shared" si="15"/>
        <v>40416</v>
      </c>
      <c r="T25" s="89">
        <f t="shared" si="16"/>
        <v>40416</v>
      </c>
      <c r="U25" s="90">
        <f t="shared" si="17"/>
        <v>20208</v>
      </c>
      <c r="V25" s="86">
        <f t="shared" si="18"/>
        <v>40416</v>
      </c>
      <c r="W25" s="89">
        <f t="shared" si="19"/>
        <v>40416</v>
      </c>
      <c r="X25" s="90">
        <f t="shared" si="20"/>
        <v>20208</v>
      </c>
      <c r="Y25" s="86">
        <f t="shared" si="21"/>
        <v>40416</v>
      </c>
      <c r="Z25" s="89">
        <f t="shared" si="22"/>
        <v>40416</v>
      </c>
      <c r="AA25" s="90">
        <f t="shared" si="23"/>
        <v>20208</v>
      </c>
      <c r="AB25" s="86">
        <f t="shared" si="24"/>
        <v>40416</v>
      </c>
      <c r="AC25" s="89">
        <f t="shared" si="25"/>
        <v>40416</v>
      </c>
      <c r="AD25" s="90">
        <f t="shared" si="26"/>
        <v>20208</v>
      </c>
      <c r="AE25" s="86">
        <f t="shared" si="27"/>
        <v>40416</v>
      </c>
      <c r="AF25" s="89">
        <f t="shared" si="28"/>
        <v>40416</v>
      </c>
      <c r="AG25" s="90">
        <f t="shared" si="29"/>
        <v>20208</v>
      </c>
      <c r="AH25" s="87">
        <f t="shared" si="30"/>
        <v>404160</v>
      </c>
      <c r="AI25" s="87">
        <f t="shared" si="31"/>
        <v>404160</v>
      </c>
      <c r="AJ25" s="87">
        <f t="shared" si="32"/>
        <v>202080</v>
      </c>
      <c r="AK25" s="90">
        <f t="shared" si="33"/>
        <v>1010400</v>
      </c>
    </row>
    <row r="26" spans="1:45">
      <c r="A26" s="116"/>
      <c r="B26" s="55" t="s">
        <v>17</v>
      </c>
      <c r="C26" s="69">
        <v>22029</v>
      </c>
      <c r="D26" s="47">
        <f t="shared" si="0"/>
        <v>176232</v>
      </c>
      <c r="E26" s="48">
        <f t="shared" si="3"/>
        <v>176232</v>
      </c>
      <c r="F26" s="49">
        <f t="shared" si="4"/>
        <v>88116</v>
      </c>
      <c r="G26" s="47">
        <f t="shared" si="5"/>
        <v>176232</v>
      </c>
      <c r="H26" s="50">
        <f t="shared" si="1"/>
        <v>176232</v>
      </c>
      <c r="I26" s="51">
        <f t="shared" si="2"/>
        <v>88116</v>
      </c>
      <c r="J26" s="47">
        <f t="shared" si="6"/>
        <v>176232</v>
      </c>
      <c r="K26" s="50">
        <f t="shared" si="7"/>
        <v>176232</v>
      </c>
      <c r="L26" s="51">
        <f t="shared" si="8"/>
        <v>88116</v>
      </c>
      <c r="M26" s="47">
        <f t="shared" si="9"/>
        <v>176232</v>
      </c>
      <c r="N26" s="50">
        <f t="shared" si="10"/>
        <v>176232</v>
      </c>
      <c r="O26" s="51">
        <f t="shared" si="11"/>
        <v>88116</v>
      </c>
      <c r="P26" s="47">
        <f t="shared" si="12"/>
        <v>176232</v>
      </c>
      <c r="Q26" s="50">
        <f t="shared" si="13"/>
        <v>176232</v>
      </c>
      <c r="R26" s="51">
        <f t="shared" si="14"/>
        <v>88116</v>
      </c>
      <c r="S26" s="47">
        <f t="shared" si="15"/>
        <v>176232</v>
      </c>
      <c r="T26" s="50">
        <f t="shared" si="16"/>
        <v>176232</v>
      </c>
      <c r="U26" s="51">
        <f t="shared" si="17"/>
        <v>88116</v>
      </c>
      <c r="V26" s="47">
        <f t="shared" si="18"/>
        <v>176232</v>
      </c>
      <c r="W26" s="50">
        <f t="shared" si="19"/>
        <v>176232</v>
      </c>
      <c r="X26" s="51">
        <f t="shared" si="20"/>
        <v>88116</v>
      </c>
      <c r="Y26" s="47">
        <f t="shared" si="21"/>
        <v>176232</v>
      </c>
      <c r="Z26" s="50">
        <f t="shared" si="22"/>
        <v>176232</v>
      </c>
      <c r="AA26" s="51">
        <f t="shared" si="23"/>
        <v>88116</v>
      </c>
      <c r="AB26" s="47">
        <f t="shared" si="24"/>
        <v>176232</v>
      </c>
      <c r="AC26" s="50">
        <f t="shared" si="25"/>
        <v>176232</v>
      </c>
      <c r="AD26" s="51">
        <f t="shared" si="26"/>
        <v>88116</v>
      </c>
      <c r="AE26" s="47">
        <f t="shared" si="27"/>
        <v>176232</v>
      </c>
      <c r="AF26" s="50">
        <f t="shared" si="28"/>
        <v>176232</v>
      </c>
      <c r="AG26" s="51">
        <f t="shared" si="29"/>
        <v>88116</v>
      </c>
      <c r="AH26" s="48">
        <f t="shared" si="30"/>
        <v>1762320</v>
      </c>
      <c r="AI26" s="48">
        <f t="shared" si="31"/>
        <v>1762320</v>
      </c>
      <c r="AJ26" s="48">
        <f t="shared" si="32"/>
        <v>881160</v>
      </c>
      <c r="AK26" s="51">
        <f t="shared" si="33"/>
        <v>4405800</v>
      </c>
    </row>
    <row r="27" spans="1:45">
      <c r="A27" s="117"/>
      <c r="B27" s="55" t="s">
        <v>18</v>
      </c>
      <c r="C27" s="69">
        <v>26056</v>
      </c>
      <c r="D27" s="47">
        <f t="shared" si="0"/>
        <v>208448</v>
      </c>
      <c r="E27" s="48">
        <f t="shared" si="3"/>
        <v>208448</v>
      </c>
      <c r="F27" s="49">
        <f t="shared" si="4"/>
        <v>104224</v>
      </c>
      <c r="G27" s="47">
        <f t="shared" si="5"/>
        <v>208448</v>
      </c>
      <c r="H27" s="50">
        <f t="shared" si="1"/>
        <v>208448</v>
      </c>
      <c r="I27" s="51">
        <f t="shared" si="2"/>
        <v>104224</v>
      </c>
      <c r="J27" s="47">
        <f t="shared" si="6"/>
        <v>208448</v>
      </c>
      <c r="K27" s="50">
        <f t="shared" si="7"/>
        <v>208448</v>
      </c>
      <c r="L27" s="51">
        <f t="shared" si="8"/>
        <v>104224</v>
      </c>
      <c r="M27" s="47">
        <f t="shared" si="9"/>
        <v>208448</v>
      </c>
      <c r="N27" s="50">
        <f t="shared" si="10"/>
        <v>208448</v>
      </c>
      <c r="O27" s="51">
        <f t="shared" si="11"/>
        <v>104224</v>
      </c>
      <c r="P27" s="47">
        <f t="shared" si="12"/>
        <v>208448</v>
      </c>
      <c r="Q27" s="50">
        <f t="shared" si="13"/>
        <v>208448</v>
      </c>
      <c r="R27" s="51">
        <f t="shared" si="14"/>
        <v>104224</v>
      </c>
      <c r="S27" s="47">
        <f t="shared" si="15"/>
        <v>208448</v>
      </c>
      <c r="T27" s="50">
        <f t="shared" si="16"/>
        <v>208448</v>
      </c>
      <c r="U27" s="51">
        <f t="shared" si="17"/>
        <v>104224</v>
      </c>
      <c r="V27" s="47">
        <f t="shared" si="18"/>
        <v>208448</v>
      </c>
      <c r="W27" s="50">
        <f t="shared" si="19"/>
        <v>208448</v>
      </c>
      <c r="X27" s="51">
        <f t="shared" si="20"/>
        <v>104224</v>
      </c>
      <c r="Y27" s="47">
        <f t="shared" si="21"/>
        <v>208448</v>
      </c>
      <c r="Z27" s="50">
        <f t="shared" si="22"/>
        <v>208448</v>
      </c>
      <c r="AA27" s="51">
        <f t="shared" si="23"/>
        <v>104224</v>
      </c>
      <c r="AB27" s="47">
        <f t="shared" si="24"/>
        <v>208448</v>
      </c>
      <c r="AC27" s="50">
        <f t="shared" si="25"/>
        <v>208448</v>
      </c>
      <c r="AD27" s="51">
        <f t="shared" si="26"/>
        <v>104224</v>
      </c>
      <c r="AE27" s="47">
        <f t="shared" si="27"/>
        <v>208448</v>
      </c>
      <c r="AF27" s="50">
        <f t="shared" si="28"/>
        <v>208448</v>
      </c>
      <c r="AG27" s="51">
        <f t="shared" si="29"/>
        <v>104224</v>
      </c>
      <c r="AH27" s="48">
        <f t="shared" si="30"/>
        <v>2084480</v>
      </c>
      <c r="AI27" s="48">
        <f t="shared" si="31"/>
        <v>2084480</v>
      </c>
      <c r="AJ27" s="48">
        <f t="shared" si="32"/>
        <v>1042240</v>
      </c>
      <c r="AK27" s="51">
        <f t="shared" si="33"/>
        <v>5211200</v>
      </c>
      <c r="AL27" s="56"/>
      <c r="AM27" s="56"/>
      <c r="AN27" s="56"/>
      <c r="AO27" s="56"/>
      <c r="AP27" s="56"/>
      <c r="AQ27" s="56"/>
      <c r="AR27" s="56"/>
      <c r="AS27" s="56"/>
    </row>
    <row r="28" spans="1:45" s="57" customFormat="1">
      <c r="A28" s="116">
        <v>7</v>
      </c>
      <c r="B28" s="46" t="s">
        <v>34</v>
      </c>
      <c r="C28" s="69">
        <v>15782</v>
      </c>
      <c r="D28" s="47">
        <f t="shared" si="0"/>
        <v>126256</v>
      </c>
      <c r="E28" s="48">
        <f t="shared" si="3"/>
        <v>126256</v>
      </c>
      <c r="F28" s="49">
        <f t="shared" si="4"/>
        <v>63128</v>
      </c>
      <c r="G28" s="47">
        <f t="shared" si="5"/>
        <v>126256</v>
      </c>
      <c r="H28" s="50">
        <f t="shared" si="1"/>
        <v>126256</v>
      </c>
      <c r="I28" s="51">
        <f t="shared" si="2"/>
        <v>63128</v>
      </c>
      <c r="J28" s="47">
        <f t="shared" si="6"/>
        <v>126256</v>
      </c>
      <c r="K28" s="50">
        <f t="shared" si="7"/>
        <v>126256</v>
      </c>
      <c r="L28" s="51">
        <f t="shared" si="8"/>
        <v>63128</v>
      </c>
      <c r="M28" s="47">
        <f t="shared" si="9"/>
        <v>126256</v>
      </c>
      <c r="N28" s="50">
        <f t="shared" si="10"/>
        <v>126256</v>
      </c>
      <c r="O28" s="51">
        <f t="shared" si="11"/>
        <v>63128</v>
      </c>
      <c r="P28" s="47">
        <f t="shared" si="12"/>
        <v>126256</v>
      </c>
      <c r="Q28" s="50">
        <f t="shared" si="13"/>
        <v>126256</v>
      </c>
      <c r="R28" s="51">
        <f t="shared" si="14"/>
        <v>63128</v>
      </c>
      <c r="S28" s="47">
        <f t="shared" si="15"/>
        <v>126256</v>
      </c>
      <c r="T28" s="50">
        <f t="shared" si="16"/>
        <v>126256</v>
      </c>
      <c r="U28" s="51">
        <f t="shared" si="17"/>
        <v>63128</v>
      </c>
      <c r="V28" s="47">
        <f t="shared" si="18"/>
        <v>126256</v>
      </c>
      <c r="W28" s="50">
        <f t="shared" si="19"/>
        <v>126256</v>
      </c>
      <c r="X28" s="51">
        <f t="shared" si="20"/>
        <v>63128</v>
      </c>
      <c r="Y28" s="47">
        <f t="shared" si="21"/>
        <v>126256</v>
      </c>
      <c r="Z28" s="50">
        <f t="shared" si="22"/>
        <v>126256</v>
      </c>
      <c r="AA28" s="51">
        <f t="shared" si="23"/>
        <v>63128</v>
      </c>
      <c r="AB28" s="47">
        <f t="shared" si="24"/>
        <v>126256</v>
      </c>
      <c r="AC28" s="50">
        <f t="shared" si="25"/>
        <v>126256</v>
      </c>
      <c r="AD28" s="51">
        <f t="shared" si="26"/>
        <v>63128</v>
      </c>
      <c r="AE28" s="47">
        <f t="shared" si="27"/>
        <v>126256</v>
      </c>
      <c r="AF28" s="50">
        <f t="shared" si="28"/>
        <v>126256</v>
      </c>
      <c r="AG28" s="51">
        <f t="shared" si="29"/>
        <v>63128</v>
      </c>
      <c r="AH28" s="48">
        <f t="shared" si="30"/>
        <v>1262560</v>
      </c>
      <c r="AI28" s="48">
        <f t="shared" si="31"/>
        <v>1262560</v>
      </c>
      <c r="AJ28" s="48">
        <f t="shared" si="32"/>
        <v>631280</v>
      </c>
      <c r="AK28" s="51">
        <f t="shared" si="33"/>
        <v>3156400</v>
      </c>
    </row>
    <row r="29" spans="1:45">
      <c r="A29" s="116"/>
      <c r="B29" s="55" t="s">
        <v>20</v>
      </c>
      <c r="C29" s="69">
        <v>7182</v>
      </c>
      <c r="D29" s="47">
        <f t="shared" si="0"/>
        <v>57456</v>
      </c>
      <c r="E29" s="48">
        <f t="shared" si="3"/>
        <v>57456</v>
      </c>
      <c r="F29" s="49">
        <f t="shared" si="4"/>
        <v>28728</v>
      </c>
      <c r="G29" s="47">
        <f t="shared" si="5"/>
        <v>57456</v>
      </c>
      <c r="H29" s="50">
        <f t="shared" si="1"/>
        <v>57456</v>
      </c>
      <c r="I29" s="51">
        <f t="shared" si="2"/>
        <v>28728</v>
      </c>
      <c r="J29" s="47">
        <f t="shared" si="6"/>
        <v>57456</v>
      </c>
      <c r="K29" s="50">
        <f t="shared" si="7"/>
        <v>57456</v>
      </c>
      <c r="L29" s="51">
        <f t="shared" si="8"/>
        <v>28728</v>
      </c>
      <c r="M29" s="47">
        <f t="shared" si="9"/>
        <v>57456</v>
      </c>
      <c r="N29" s="50">
        <f t="shared" si="10"/>
        <v>57456</v>
      </c>
      <c r="O29" s="51">
        <f t="shared" si="11"/>
        <v>28728</v>
      </c>
      <c r="P29" s="47">
        <f t="shared" si="12"/>
        <v>57456</v>
      </c>
      <c r="Q29" s="50">
        <f t="shared" si="13"/>
        <v>57456</v>
      </c>
      <c r="R29" s="51">
        <f t="shared" si="14"/>
        <v>28728</v>
      </c>
      <c r="S29" s="47">
        <f t="shared" si="15"/>
        <v>57456</v>
      </c>
      <c r="T29" s="50">
        <f t="shared" si="16"/>
        <v>57456</v>
      </c>
      <c r="U29" s="51">
        <f t="shared" si="17"/>
        <v>28728</v>
      </c>
      <c r="V29" s="47">
        <f t="shared" si="18"/>
        <v>57456</v>
      </c>
      <c r="W29" s="50">
        <f t="shared" si="19"/>
        <v>57456</v>
      </c>
      <c r="X29" s="51">
        <f t="shared" si="20"/>
        <v>28728</v>
      </c>
      <c r="Y29" s="47">
        <f t="shared" si="21"/>
        <v>57456</v>
      </c>
      <c r="Z29" s="50">
        <f t="shared" si="22"/>
        <v>57456</v>
      </c>
      <c r="AA29" s="51">
        <f t="shared" si="23"/>
        <v>28728</v>
      </c>
      <c r="AB29" s="47">
        <f t="shared" si="24"/>
        <v>57456</v>
      </c>
      <c r="AC29" s="50">
        <f t="shared" si="25"/>
        <v>57456</v>
      </c>
      <c r="AD29" s="51">
        <f t="shared" si="26"/>
        <v>28728</v>
      </c>
      <c r="AE29" s="47">
        <f t="shared" si="27"/>
        <v>57456</v>
      </c>
      <c r="AF29" s="50">
        <f t="shared" si="28"/>
        <v>57456</v>
      </c>
      <c r="AG29" s="51">
        <f t="shared" si="29"/>
        <v>28728</v>
      </c>
      <c r="AH29" s="48">
        <f t="shared" si="30"/>
        <v>574560</v>
      </c>
      <c r="AI29" s="48">
        <f t="shared" si="31"/>
        <v>574560</v>
      </c>
      <c r="AJ29" s="48">
        <f t="shared" si="32"/>
        <v>287280</v>
      </c>
      <c r="AK29" s="51">
        <f t="shared" si="33"/>
        <v>1436400</v>
      </c>
    </row>
    <row r="30" spans="1:45">
      <c r="A30" s="116"/>
      <c r="B30" s="55" t="s">
        <v>19</v>
      </c>
      <c r="C30" s="69">
        <v>22444</v>
      </c>
      <c r="D30" s="47">
        <f t="shared" si="0"/>
        <v>179552</v>
      </c>
      <c r="E30" s="48">
        <f t="shared" si="3"/>
        <v>179552</v>
      </c>
      <c r="F30" s="49">
        <f t="shared" si="4"/>
        <v>89776</v>
      </c>
      <c r="G30" s="47">
        <f t="shared" si="5"/>
        <v>179552</v>
      </c>
      <c r="H30" s="50">
        <f t="shared" si="1"/>
        <v>179552</v>
      </c>
      <c r="I30" s="51">
        <f t="shared" si="2"/>
        <v>89776</v>
      </c>
      <c r="J30" s="47">
        <f t="shared" si="6"/>
        <v>179552</v>
      </c>
      <c r="K30" s="50">
        <f t="shared" si="7"/>
        <v>179552</v>
      </c>
      <c r="L30" s="51">
        <f t="shared" si="8"/>
        <v>89776</v>
      </c>
      <c r="M30" s="47">
        <f t="shared" si="9"/>
        <v>179552</v>
      </c>
      <c r="N30" s="50">
        <f t="shared" si="10"/>
        <v>179552</v>
      </c>
      <c r="O30" s="51">
        <f t="shared" si="11"/>
        <v>89776</v>
      </c>
      <c r="P30" s="47">
        <f t="shared" si="12"/>
        <v>179552</v>
      </c>
      <c r="Q30" s="50">
        <f t="shared" si="13"/>
        <v>179552</v>
      </c>
      <c r="R30" s="51">
        <f t="shared" si="14"/>
        <v>89776</v>
      </c>
      <c r="S30" s="47">
        <f t="shared" si="15"/>
        <v>179552</v>
      </c>
      <c r="T30" s="50">
        <f t="shared" si="16"/>
        <v>179552</v>
      </c>
      <c r="U30" s="51">
        <f t="shared" si="17"/>
        <v>89776</v>
      </c>
      <c r="V30" s="47">
        <f t="shared" si="18"/>
        <v>179552</v>
      </c>
      <c r="W30" s="50">
        <f t="shared" si="19"/>
        <v>179552</v>
      </c>
      <c r="X30" s="51">
        <f t="shared" si="20"/>
        <v>89776</v>
      </c>
      <c r="Y30" s="47">
        <f t="shared" si="21"/>
        <v>179552</v>
      </c>
      <c r="Z30" s="50">
        <f t="shared" si="22"/>
        <v>179552</v>
      </c>
      <c r="AA30" s="51">
        <f t="shared" si="23"/>
        <v>89776</v>
      </c>
      <c r="AB30" s="47">
        <f t="shared" si="24"/>
        <v>179552</v>
      </c>
      <c r="AC30" s="50">
        <f t="shared" si="25"/>
        <v>179552</v>
      </c>
      <c r="AD30" s="51">
        <f t="shared" si="26"/>
        <v>89776</v>
      </c>
      <c r="AE30" s="47">
        <f t="shared" si="27"/>
        <v>179552</v>
      </c>
      <c r="AF30" s="50">
        <f t="shared" si="28"/>
        <v>179552</v>
      </c>
      <c r="AG30" s="51">
        <f t="shared" si="29"/>
        <v>89776</v>
      </c>
      <c r="AH30" s="48">
        <f t="shared" si="30"/>
        <v>1795520</v>
      </c>
      <c r="AI30" s="48">
        <f t="shared" si="31"/>
        <v>1795520</v>
      </c>
      <c r="AJ30" s="48">
        <f t="shared" si="32"/>
        <v>897760</v>
      </c>
      <c r="AK30" s="51">
        <f t="shared" si="33"/>
        <v>4488800</v>
      </c>
    </row>
    <row r="31" spans="1:45">
      <c r="A31" s="116"/>
      <c r="B31" s="55" t="s">
        <v>21</v>
      </c>
      <c r="C31" s="69">
        <v>2957</v>
      </c>
      <c r="D31" s="47">
        <f t="shared" si="0"/>
        <v>23656</v>
      </c>
      <c r="E31" s="48">
        <f t="shared" si="3"/>
        <v>23656</v>
      </c>
      <c r="F31" s="49">
        <f t="shared" si="4"/>
        <v>11828</v>
      </c>
      <c r="G31" s="47">
        <f t="shared" si="5"/>
        <v>23656</v>
      </c>
      <c r="H31" s="50">
        <f t="shared" si="1"/>
        <v>23656</v>
      </c>
      <c r="I31" s="51">
        <f t="shared" si="2"/>
        <v>11828</v>
      </c>
      <c r="J31" s="47">
        <f t="shared" si="6"/>
        <v>23656</v>
      </c>
      <c r="K31" s="50">
        <f t="shared" si="7"/>
        <v>23656</v>
      </c>
      <c r="L31" s="51">
        <f t="shared" si="8"/>
        <v>11828</v>
      </c>
      <c r="M31" s="47">
        <f t="shared" si="9"/>
        <v>23656</v>
      </c>
      <c r="N31" s="50">
        <f t="shared" si="10"/>
        <v>23656</v>
      </c>
      <c r="O31" s="51">
        <f t="shared" si="11"/>
        <v>11828</v>
      </c>
      <c r="P31" s="47">
        <f t="shared" si="12"/>
        <v>23656</v>
      </c>
      <c r="Q31" s="50">
        <f t="shared" si="13"/>
        <v>23656</v>
      </c>
      <c r="R31" s="51">
        <f t="shared" si="14"/>
        <v>11828</v>
      </c>
      <c r="S31" s="47">
        <f t="shared" si="15"/>
        <v>23656</v>
      </c>
      <c r="T31" s="50">
        <f t="shared" si="16"/>
        <v>23656</v>
      </c>
      <c r="U31" s="51">
        <f t="shared" si="17"/>
        <v>11828</v>
      </c>
      <c r="V31" s="47">
        <f t="shared" si="18"/>
        <v>23656</v>
      </c>
      <c r="W31" s="50">
        <f t="shared" si="19"/>
        <v>23656</v>
      </c>
      <c r="X31" s="51">
        <f t="shared" si="20"/>
        <v>11828</v>
      </c>
      <c r="Y31" s="47">
        <f t="shared" si="21"/>
        <v>23656</v>
      </c>
      <c r="Z31" s="50">
        <f t="shared" si="22"/>
        <v>23656</v>
      </c>
      <c r="AA31" s="51">
        <f t="shared" si="23"/>
        <v>11828</v>
      </c>
      <c r="AB31" s="47">
        <f t="shared" si="24"/>
        <v>23656</v>
      </c>
      <c r="AC31" s="50">
        <f t="shared" si="25"/>
        <v>23656</v>
      </c>
      <c r="AD31" s="51">
        <f t="shared" si="26"/>
        <v>11828</v>
      </c>
      <c r="AE31" s="47">
        <f t="shared" si="27"/>
        <v>23656</v>
      </c>
      <c r="AF31" s="50">
        <f t="shared" si="28"/>
        <v>23656</v>
      </c>
      <c r="AG31" s="51">
        <f t="shared" si="29"/>
        <v>11828</v>
      </c>
      <c r="AH31" s="48">
        <f t="shared" si="30"/>
        <v>236560</v>
      </c>
      <c r="AI31" s="48">
        <f t="shared" si="31"/>
        <v>236560</v>
      </c>
      <c r="AJ31" s="48">
        <f t="shared" si="32"/>
        <v>118280</v>
      </c>
      <c r="AK31" s="51">
        <f t="shared" si="33"/>
        <v>591400</v>
      </c>
    </row>
    <row r="32" spans="1:45">
      <c r="A32" s="117"/>
      <c r="B32" s="46" t="s">
        <v>35</v>
      </c>
      <c r="C32" s="69">
        <v>10621</v>
      </c>
      <c r="D32" s="47">
        <f t="shared" si="0"/>
        <v>84968</v>
      </c>
      <c r="E32" s="48">
        <f t="shared" si="3"/>
        <v>84968</v>
      </c>
      <c r="F32" s="49">
        <f t="shared" si="4"/>
        <v>42484</v>
      </c>
      <c r="G32" s="47">
        <f t="shared" si="5"/>
        <v>84968</v>
      </c>
      <c r="H32" s="50">
        <f t="shared" si="1"/>
        <v>84968</v>
      </c>
      <c r="I32" s="51">
        <f t="shared" si="2"/>
        <v>42484</v>
      </c>
      <c r="J32" s="47">
        <f t="shared" si="6"/>
        <v>84968</v>
      </c>
      <c r="K32" s="50">
        <f t="shared" si="7"/>
        <v>84968</v>
      </c>
      <c r="L32" s="51">
        <f t="shared" si="8"/>
        <v>42484</v>
      </c>
      <c r="M32" s="47">
        <f t="shared" si="9"/>
        <v>84968</v>
      </c>
      <c r="N32" s="50">
        <f t="shared" si="10"/>
        <v>84968</v>
      </c>
      <c r="O32" s="51">
        <f t="shared" si="11"/>
        <v>42484</v>
      </c>
      <c r="P32" s="47">
        <f t="shared" si="12"/>
        <v>84968</v>
      </c>
      <c r="Q32" s="50">
        <f t="shared" si="13"/>
        <v>84968</v>
      </c>
      <c r="R32" s="51">
        <f t="shared" si="14"/>
        <v>42484</v>
      </c>
      <c r="S32" s="47">
        <f t="shared" si="15"/>
        <v>84968</v>
      </c>
      <c r="T32" s="50">
        <f t="shared" si="16"/>
        <v>84968</v>
      </c>
      <c r="U32" s="51">
        <f t="shared" si="17"/>
        <v>42484</v>
      </c>
      <c r="V32" s="47">
        <f t="shared" si="18"/>
        <v>84968</v>
      </c>
      <c r="W32" s="50">
        <f t="shared" si="19"/>
        <v>84968</v>
      </c>
      <c r="X32" s="51">
        <f t="shared" si="20"/>
        <v>42484</v>
      </c>
      <c r="Y32" s="47">
        <f t="shared" si="21"/>
        <v>84968</v>
      </c>
      <c r="Z32" s="50">
        <f t="shared" si="22"/>
        <v>84968</v>
      </c>
      <c r="AA32" s="51">
        <f t="shared" si="23"/>
        <v>42484</v>
      </c>
      <c r="AB32" s="47">
        <f t="shared" si="24"/>
        <v>84968</v>
      </c>
      <c r="AC32" s="50">
        <f t="shared" si="25"/>
        <v>84968</v>
      </c>
      <c r="AD32" s="51">
        <f t="shared" si="26"/>
        <v>42484</v>
      </c>
      <c r="AE32" s="47">
        <f t="shared" si="27"/>
        <v>84968</v>
      </c>
      <c r="AF32" s="50">
        <f t="shared" si="28"/>
        <v>84968</v>
      </c>
      <c r="AG32" s="51">
        <f t="shared" si="29"/>
        <v>42484</v>
      </c>
      <c r="AH32" s="48">
        <f t="shared" si="30"/>
        <v>849680</v>
      </c>
      <c r="AI32" s="48">
        <f t="shared" si="31"/>
        <v>849680</v>
      </c>
      <c r="AJ32" s="48">
        <f t="shared" si="32"/>
        <v>424840</v>
      </c>
      <c r="AK32" s="51">
        <f t="shared" si="33"/>
        <v>2124200</v>
      </c>
      <c r="AL32" s="56"/>
      <c r="AM32" s="56"/>
      <c r="AN32" s="56"/>
      <c r="AO32" s="56"/>
      <c r="AP32" s="56"/>
    </row>
    <row r="33" spans="1:45">
      <c r="A33" s="118">
        <v>8</v>
      </c>
      <c r="B33" s="46" t="s">
        <v>48</v>
      </c>
      <c r="C33" s="69">
        <v>2298</v>
      </c>
      <c r="D33" s="47">
        <f t="shared" si="0"/>
        <v>18384</v>
      </c>
      <c r="E33" s="48">
        <f t="shared" si="3"/>
        <v>18384</v>
      </c>
      <c r="F33" s="49">
        <f t="shared" si="4"/>
        <v>9192</v>
      </c>
      <c r="G33" s="47">
        <f t="shared" si="5"/>
        <v>18384</v>
      </c>
      <c r="H33" s="50">
        <f t="shared" si="1"/>
        <v>18384</v>
      </c>
      <c r="I33" s="51">
        <f t="shared" si="2"/>
        <v>9192</v>
      </c>
      <c r="J33" s="47">
        <f t="shared" si="6"/>
        <v>18384</v>
      </c>
      <c r="K33" s="50">
        <f t="shared" si="7"/>
        <v>18384</v>
      </c>
      <c r="L33" s="51">
        <f t="shared" si="8"/>
        <v>9192</v>
      </c>
      <c r="M33" s="47">
        <f t="shared" si="9"/>
        <v>18384</v>
      </c>
      <c r="N33" s="50">
        <f t="shared" si="10"/>
        <v>18384</v>
      </c>
      <c r="O33" s="51">
        <f t="shared" si="11"/>
        <v>9192</v>
      </c>
      <c r="P33" s="47">
        <f t="shared" si="12"/>
        <v>18384</v>
      </c>
      <c r="Q33" s="50">
        <f t="shared" si="13"/>
        <v>18384</v>
      </c>
      <c r="R33" s="51">
        <f t="shared" si="14"/>
        <v>9192</v>
      </c>
      <c r="S33" s="47">
        <f t="shared" si="15"/>
        <v>18384</v>
      </c>
      <c r="T33" s="50">
        <f t="shared" si="16"/>
        <v>18384</v>
      </c>
      <c r="U33" s="51">
        <f t="shared" si="17"/>
        <v>9192</v>
      </c>
      <c r="V33" s="47">
        <f t="shared" si="18"/>
        <v>18384</v>
      </c>
      <c r="W33" s="50">
        <f t="shared" si="19"/>
        <v>18384</v>
      </c>
      <c r="X33" s="51">
        <f t="shared" si="20"/>
        <v>9192</v>
      </c>
      <c r="Y33" s="47">
        <f t="shared" si="21"/>
        <v>18384</v>
      </c>
      <c r="Z33" s="50">
        <f t="shared" si="22"/>
        <v>18384</v>
      </c>
      <c r="AA33" s="51">
        <f t="shared" si="23"/>
        <v>9192</v>
      </c>
      <c r="AB33" s="47">
        <f t="shared" si="24"/>
        <v>18384</v>
      </c>
      <c r="AC33" s="50">
        <f t="shared" si="25"/>
        <v>18384</v>
      </c>
      <c r="AD33" s="51">
        <f t="shared" si="26"/>
        <v>9192</v>
      </c>
      <c r="AE33" s="47">
        <f t="shared" si="27"/>
        <v>18384</v>
      </c>
      <c r="AF33" s="50">
        <f t="shared" si="28"/>
        <v>18384</v>
      </c>
      <c r="AG33" s="51">
        <f t="shared" si="29"/>
        <v>9192</v>
      </c>
      <c r="AH33" s="48">
        <f t="shared" si="30"/>
        <v>183840</v>
      </c>
      <c r="AI33" s="48">
        <f t="shared" si="31"/>
        <v>183840</v>
      </c>
      <c r="AJ33" s="48">
        <f t="shared" si="32"/>
        <v>91920</v>
      </c>
      <c r="AK33" s="51">
        <f t="shared" si="33"/>
        <v>459600</v>
      </c>
    </row>
    <row r="34" spans="1:45">
      <c r="A34" s="116"/>
      <c r="B34" s="46" t="s">
        <v>64</v>
      </c>
      <c r="C34" s="69">
        <v>1575</v>
      </c>
      <c r="D34" s="47">
        <f t="shared" si="0"/>
        <v>12600</v>
      </c>
      <c r="E34" s="48">
        <f t="shared" si="3"/>
        <v>12600</v>
      </c>
      <c r="F34" s="49">
        <f t="shared" si="4"/>
        <v>6300</v>
      </c>
      <c r="G34" s="47">
        <f t="shared" si="5"/>
        <v>12600</v>
      </c>
      <c r="H34" s="50">
        <f t="shared" si="1"/>
        <v>12600</v>
      </c>
      <c r="I34" s="51">
        <f t="shared" si="2"/>
        <v>6300</v>
      </c>
      <c r="J34" s="47">
        <f t="shared" si="6"/>
        <v>12600</v>
      </c>
      <c r="K34" s="50">
        <f t="shared" si="7"/>
        <v>12600</v>
      </c>
      <c r="L34" s="51">
        <f t="shared" si="8"/>
        <v>6300</v>
      </c>
      <c r="M34" s="47">
        <f t="shared" si="9"/>
        <v>12600</v>
      </c>
      <c r="N34" s="50">
        <f t="shared" si="10"/>
        <v>12600</v>
      </c>
      <c r="O34" s="51">
        <f t="shared" si="11"/>
        <v>6300</v>
      </c>
      <c r="P34" s="47">
        <f t="shared" si="12"/>
        <v>12600</v>
      </c>
      <c r="Q34" s="50">
        <f t="shared" si="13"/>
        <v>12600</v>
      </c>
      <c r="R34" s="51">
        <f t="shared" si="14"/>
        <v>6300</v>
      </c>
      <c r="S34" s="47">
        <f t="shared" si="15"/>
        <v>12600</v>
      </c>
      <c r="T34" s="50">
        <f t="shared" si="16"/>
        <v>12600</v>
      </c>
      <c r="U34" s="51">
        <f t="shared" si="17"/>
        <v>6300</v>
      </c>
      <c r="V34" s="47">
        <f t="shared" si="18"/>
        <v>12600</v>
      </c>
      <c r="W34" s="50">
        <f t="shared" si="19"/>
        <v>12600</v>
      </c>
      <c r="X34" s="51">
        <f t="shared" si="20"/>
        <v>6300</v>
      </c>
      <c r="Y34" s="47">
        <f t="shared" si="21"/>
        <v>12600</v>
      </c>
      <c r="Z34" s="50">
        <f t="shared" si="22"/>
        <v>12600</v>
      </c>
      <c r="AA34" s="51">
        <f t="shared" si="23"/>
        <v>6300</v>
      </c>
      <c r="AB34" s="47">
        <f t="shared" si="24"/>
        <v>12600</v>
      </c>
      <c r="AC34" s="50">
        <f t="shared" si="25"/>
        <v>12600</v>
      </c>
      <c r="AD34" s="51">
        <f t="shared" si="26"/>
        <v>6300</v>
      </c>
      <c r="AE34" s="47">
        <f t="shared" si="27"/>
        <v>12600</v>
      </c>
      <c r="AF34" s="50">
        <f t="shared" si="28"/>
        <v>12600</v>
      </c>
      <c r="AG34" s="51">
        <f t="shared" si="29"/>
        <v>6300</v>
      </c>
      <c r="AH34" s="48">
        <f t="shared" si="30"/>
        <v>126000</v>
      </c>
      <c r="AI34" s="48">
        <f t="shared" si="31"/>
        <v>126000</v>
      </c>
      <c r="AJ34" s="48">
        <f t="shared" si="32"/>
        <v>63000</v>
      </c>
      <c r="AK34" s="51">
        <f t="shared" si="33"/>
        <v>315000</v>
      </c>
    </row>
    <row r="35" spans="1:45">
      <c r="A35" s="116"/>
      <c r="B35" s="46" t="s">
        <v>65</v>
      </c>
      <c r="C35" s="69">
        <v>902</v>
      </c>
      <c r="D35" s="47">
        <f t="shared" si="0"/>
        <v>7216</v>
      </c>
      <c r="E35" s="48">
        <f t="shared" si="3"/>
        <v>7216</v>
      </c>
      <c r="F35" s="49">
        <f t="shared" si="4"/>
        <v>3608</v>
      </c>
      <c r="G35" s="47">
        <f t="shared" si="5"/>
        <v>7216</v>
      </c>
      <c r="H35" s="50">
        <f t="shared" si="1"/>
        <v>7216</v>
      </c>
      <c r="I35" s="51">
        <f t="shared" si="2"/>
        <v>3608</v>
      </c>
      <c r="J35" s="47">
        <f t="shared" si="6"/>
        <v>7216</v>
      </c>
      <c r="K35" s="50">
        <f t="shared" si="7"/>
        <v>7216</v>
      </c>
      <c r="L35" s="51">
        <f t="shared" si="8"/>
        <v>3608</v>
      </c>
      <c r="M35" s="47">
        <f t="shared" si="9"/>
        <v>7216</v>
      </c>
      <c r="N35" s="50">
        <f t="shared" si="10"/>
        <v>7216</v>
      </c>
      <c r="O35" s="51">
        <f t="shared" si="11"/>
        <v>3608</v>
      </c>
      <c r="P35" s="47">
        <f t="shared" si="12"/>
        <v>7216</v>
      </c>
      <c r="Q35" s="50">
        <f t="shared" si="13"/>
        <v>7216</v>
      </c>
      <c r="R35" s="51">
        <f t="shared" si="14"/>
        <v>3608</v>
      </c>
      <c r="S35" s="47">
        <f t="shared" si="15"/>
        <v>7216</v>
      </c>
      <c r="T35" s="50">
        <f t="shared" si="16"/>
        <v>7216</v>
      </c>
      <c r="U35" s="51">
        <f t="shared" si="17"/>
        <v>3608</v>
      </c>
      <c r="V35" s="47">
        <f t="shared" si="18"/>
        <v>7216</v>
      </c>
      <c r="W35" s="50">
        <f t="shared" si="19"/>
        <v>7216</v>
      </c>
      <c r="X35" s="51">
        <f t="shared" si="20"/>
        <v>3608</v>
      </c>
      <c r="Y35" s="47">
        <f t="shared" si="21"/>
        <v>7216</v>
      </c>
      <c r="Z35" s="50">
        <f t="shared" si="22"/>
        <v>7216</v>
      </c>
      <c r="AA35" s="51">
        <f t="shared" si="23"/>
        <v>3608</v>
      </c>
      <c r="AB35" s="47">
        <f t="shared" si="24"/>
        <v>7216</v>
      </c>
      <c r="AC35" s="50">
        <f t="shared" si="25"/>
        <v>7216</v>
      </c>
      <c r="AD35" s="51">
        <f t="shared" si="26"/>
        <v>3608</v>
      </c>
      <c r="AE35" s="47">
        <f t="shared" si="27"/>
        <v>7216</v>
      </c>
      <c r="AF35" s="50">
        <f t="shared" si="28"/>
        <v>7216</v>
      </c>
      <c r="AG35" s="51">
        <f t="shared" si="29"/>
        <v>3608</v>
      </c>
      <c r="AH35" s="48">
        <f t="shared" si="30"/>
        <v>72160</v>
      </c>
      <c r="AI35" s="48">
        <f t="shared" si="31"/>
        <v>72160</v>
      </c>
      <c r="AJ35" s="48">
        <f t="shared" si="32"/>
        <v>36080</v>
      </c>
      <c r="AK35" s="51">
        <f t="shared" si="33"/>
        <v>180400</v>
      </c>
    </row>
    <row r="36" spans="1:45">
      <c r="A36" s="117"/>
      <c r="B36" s="46" t="s">
        <v>50</v>
      </c>
      <c r="C36" s="69">
        <v>3015</v>
      </c>
      <c r="D36" s="47">
        <f t="shared" si="0"/>
        <v>24120</v>
      </c>
      <c r="E36" s="48">
        <f t="shared" si="3"/>
        <v>24120</v>
      </c>
      <c r="F36" s="49">
        <f t="shared" si="4"/>
        <v>12060</v>
      </c>
      <c r="G36" s="47">
        <f t="shared" si="5"/>
        <v>24120</v>
      </c>
      <c r="H36" s="50">
        <f t="shared" si="1"/>
        <v>24120</v>
      </c>
      <c r="I36" s="51">
        <f t="shared" si="2"/>
        <v>12060</v>
      </c>
      <c r="J36" s="47">
        <f t="shared" si="6"/>
        <v>24120</v>
      </c>
      <c r="K36" s="50">
        <f t="shared" si="7"/>
        <v>24120</v>
      </c>
      <c r="L36" s="51">
        <f t="shared" si="8"/>
        <v>12060</v>
      </c>
      <c r="M36" s="47">
        <f t="shared" si="9"/>
        <v>24120</v>
      </c>
      <c r="N36" s="50">
        <f t="shared" si="10"/>
        <v>24120</v>
      </c>
      <c r="O36" s="51">
        <f t="shared" si="11"/>
        <v>12060</v>
      </c>
      <c r="P36" s="47">
        <f t="shared" si="12"/>
        <v>24120</v>
      </c>
      <c r="Q36" s="50">
        <f t="shared" si="13"/>
        <v>24120</v>
      </c>
      <c r="R36" s="51">
        <f t="shared" si="14"/>
        <v>12060</v>
      </c>
      <c r="S36" s="47">
        <f t="shared" si="15"/>
        <v>24120</v>
      </c>
      <c r="T36" s="50">
        <f t="shared" si="16"/>
        <v>24120</v>
      </c>
      <c r="U36" s="51">
        <f t="shared" si="17"/>
        <v>12060</v>
      </c>
      <c r="V36" s="47">
        <f t="shared" si="18"/>
        <v>24120</v>
      </c>
      <c r="W36" s="50">
        <f t="shared" si="19"/>
        <v>24120</v>
      </c>
      <c r="X36" s="51">
        <f t="shared" si="20"/>
        <v>12060</v>
      </c>
      <c r="Y36" s="47">
        <f t="shared" si="21"/>
        <v>24120</v>
      </c>
      <c r="Z36" s="50">
        <f t="shared" si="22"/>
        <v>24120</v>
      </c>
      <c r="AA36" s="51">
        <f t="shared" si="23"/>
        <v>12060</v>
      </c>
      <c r="AB36" s="47">
        <f t="shared" si="24"/>
        <v>24120</v>
      </c>
      <c r="AC36" s="50">
        <f t="shared" si="25"/>
        <v>24120</v>
      </c>
      <c r="AD36" s="51">
        <f t="shared" si="26"/>
        <v>12060</v>
      </c>
      <c r="AE36" s="47">
        <f t="shared" si="27"/>
        <v>24120</v>
      </c>
      <c r="AF36" s="50">
        <f t="shared" si="28"/>
        <v>24120</v>
      </c>
      <c r="AG36" s="51">
        <f t="shared" si="29"/>
        <v>12060</v>
      </c>
      <c r="AH36" s="48">
        <f t="shared" si="30"/>
        <v>241200</v>
      </c>
      <c r="AI36" s="48">
        <f t="shared" si="31"/>
        <v>241200</v>
      </c>
      <c r="AJ36" s="48">
        <f t="shared" si="32"/>
        <v>120600</v>
      </c>
      <c r="AK36" s="51">
        <f t="shared" si="33"/>
        <v>603000</v>
      </c>
      <c r="AL36" s="56"/>
      <c r="AM36" s="56"/>
      <c r="AN36" s="56"/>
      <c r="AO36" s="56"/>
      <c r="AP36" s="56"/>
      <c r="AQ36" s="56"/>
      <c r="AR36" s="56"/>
      <c r="AS36" s="56"/>
    </row>
    <row r="37" spans="1:45" s="57" customFormat="1">
      <c r="A37" s="34"/>
      <c r="B37" s="70" t="s">
        <v>22</v>
      </c>
      <c r="C37" s="71">
        <f>SUM(C6:C36)</f>
        <v>459275</v>
      </c>
      <c r="D37" s="72">
        <f t="shared" si="0"/>
        <v>3674200</v>
      </c>
      <c r="E37" s="73">
        <f t="shared" si="3"/>
        <v>3674200</v>
      </c>
      <c r="F37" s="74">
        <f t="shared" si="4"/>
        <v>1837100</v>
      </c>
      <c r="G37" s="72">
        <f t="shared" si="5"/>
        <v>3674200</v>
      </c>
      <c r="H37" s="75">
        <f t="shared" si="1"/>
        <v>3674200</v>
      </c>
      <c r="I37" s="76">
        <f t="shared" si="2"/>
        <v>1837100</v>
      </c>
      <c r="J37" s="72">
        <f t="shared" si="6"/>
        <v>3674200</v>
      </c>
      <c r="K37" s="75">
        <f t="shared" si="7"/>
        <v>3674200</v>
      </c>
      <c r="L37" s="76">
        <f t="shared" si="8"/>
        <v>1837100</v>
      </c>
      <c r="M37" s="72">
        <f t="shared" si="9"/>
        <v>3674200</v>
      </c>
      <c r="N37" s="75">
        <f t="shared" si="10"/>
        <v>3674200</v>
      </c>
      <c r="O37" s="76">
        <f t="shared" si="11"/>
        <v>1837100</v>
      </c>
      <c r="P37" s="72">
        <f t="shared" ref="P37:AG37" si="49">SUM(P6:P36)</f>
        <v>3674200</v>
      </c>
      <c r="Q37" s="75">
        <f t="shared" si="49"/>
        <v>3674200</v>
      </c>
      <c r="R37" s="76">
        <f t="shared" si="49"/>
        <v>1837100</v>
      </c>
      <c r="S37" s="72">
        <f t="shared" si="49"/>
        <v>3674200</v>
      </c>
      <c r="T37" s="75">
        <f t="shared" si="49"/>
        <v>3674200</v>
      </c>
      <c r="U37" s="76">
        <f t="shared" si="49"/>
        <v>1837100</v>
      </c>
      <c r="V37" s="72">
        <f t="shared" si="49"/>
        <v>3674200</v>
      </c>
      <c r="W37" s="75">
        <f t="shared" si="49"/>
        <v>3674200</v>
      </c>
      <c r="X37" s="76">
        <f t="shared" si="49"/>
        <v>1837100</v>
      </c>
      <c r="Y37" s="72">
        <f t="shared" si="49"/>
        <v>3674200</v>
      </c>
      <c r="Z37" s="75">
        <f t="shared" si="49"/>
        <v>3674200</v>
      </c>
      <c r="AA37" s="76">
        <f t="shared" si="49"/>
        <v>1837100</v>
      </c>
      <c r="AB37" s="72">
        <f t="shared" si="49"/>
        <v>3674200</v>
      </c>
      <c r="AC37" s="75">
        <f t="shared" si="49"/>
        <v>3674200</v>
      </c>
      <c r="AD37" s="76">
        <f t="shared" si="49"/>
        <v>1837100</v>
      </c>
      <c r="AE37" s="72">
        <f t="shared" si="49"/>
        <v>3674200</v>
      </c>
      <c r="AF37" s="75">
        <f t="shared" si="49"/>
        <v>3674200</v>
      </c>
      <c r="AG37" s="76">
        <f t="shared" si="49"/>
        <v>1837100</v>
      </c>
      <c r="AH37" s="73">
        <f>D37+G37+J37+M37+P37+S37+V37+Y37+AB37+AE37</f>
        <v>36742000</v>
      </c>
      <c r="AI37" s="73">
        <f t="shared" si="31"/>
        <v>36742000</v>
      </c>
      <c r="AJ37" s="73">
        <f t="shared" si="32"/>
        <v>18371000</v>
      </c>
      <c r="AK37" s="76">
        <f>SUM(AK6:AK36)</f>
        <v>91855000</v>
      </c>
    </row>
    <row r="38" spans="1:45">
      <c r="C38" s="59"/>
      <c r="D38" s="56">
        <f>D37+E37+F37</f>
        <v>9185500</v>
      </c>
      <c r="G38" s="56">
        <f>G37+H37+I37</f>
        <v>9185500</v>
      </c>
      <c r="J38" s="56">
        <f>J37+K37+L37</f>
        <v>9185500</v>
      </c>
      <c r="M38" s="56">
        <f>M37+N37+O37</f>
        <v>9185500</v>
      </c>
      <c r="P38" s="56">
        <f>+P37+Q37+R37</f>
        <v>9185500</v>
      </c>
      <c r="S38" s="56">
        <f>+S37+T37+U37</f>
        <v>9185500</v>
      </c>
      <c r="V38" s="56">
        <f>+V37+X37+W37</f>
        <v>9185500</v>
      </c>
      <c r="Y38" s="56">
        <f>+Y37+Z37+AA37</f>
        <v>9185500</v>
      </c>
      <c r="AB38" s="56">
        <f>+AB37+AC37+AD37</f>
        <v>9185500</v>
      </c>
      <c r="AE38" s="56"/>
      <c r="AH38" s="105"/>
      <c r="AK38" s="56"/>
    </row>
    <row r="39" spans="1:45">
      <c r="C39" s="60"/>
      <c r="F39" s="61"/>
      <c r="I39" s="61"/>
      <c r="L39" s="61"/>
      <c r="O39" s="61"/>
      <c r="R39" s="61"/>
      <c r="U39" s="61"/>
      <c r="X39" s="61"/>
      <c r="AA39" s="61"/>
      <c r="AD39" s="61"/>
      <c r="AG39" s="61"/>
      <c r="AH39" s="61"/>
      <c r="AI39" s="56"/>
      <c r="AJ39" s="61"/>
      <c r="AK39" s="56"/>
    </row>
    <row r="40" spans="1:45">
      <c r="B40" s="62"/>
      <c r="C40" s="63"/>
      <c r="D40" s="56"/>
      <c r="E40" s="56"/>
      <c r="F40" s="56"/>
      <c r="H40" s="56"/>
      <c r="K40" s="56"/>
      <c r="N40" s="56"/>
      <c r="Q40" s="56"/>
      <c r="T40" s="56"/>
      <c r="W40" s="56"/>
      <c r="Z40" s="56"/>
      <c r="AC40" s="56"/>
      <c r="AF40" s="56"/>
      <c r="AI40" s="56"/>
      <c r="AJ40" s="56"/>
      <c r="AK40" s="56"/>
    </row>
    <row r="41" spans="1:45">
      <c r="B41" s="62"/>
      <c r="C41" s="63"/>
      <c r="D41" s="56"/>
      <c r="E41" s="56"/>
      <c r="F41" s="56"/>
      <c r="AI41" s="56"/>
      <c r="AJ41" s="56"/>
      <c r="AK41" s="56"/>
    </row>
    <row r="42" spans="1:45">
      <c r="C42" s="60"/>
      <c r="AI42" s="56"/>
      <c r="AJ42" s="56"/>
      <c r="AK42" s="56"/>
    </row>
    <row r="43" spans="1:45">
      <c r="AI43" s="56"/>
      <c r="AJ43" s="56"/>
      <c r="AK43" s="56"/>
    </row>
    <row r="44" spans="1:45">
      <c r="D44" s="56"/>
      <c r="E44" s="56"/>
      <c r="F44" s="56"/>
      <c r="H44" s="56"/>
      <c r="K44" s="56"/>
      <c r="N44" s="56"/>
      <c r="Q44" s="56"/>
      <c r="T44" s="56"/>
      <c r="W44" s="56"/>
      <c r="Z44" s="56"/>
      <c r="AC44" s="56"/>
      <c r="AF44" s="56"/>
    </row>
    <row r="45" spans="1:45">
      <c r="D45" s="56"/>
      <c r="E45" s="56"/>
      <c r="F45" s="56"/>
    </row>
    <row r="48" spans="1:45">
      <c r="D48" s="56"/>
      <c r="E48" s="56"/>
      <c r="F48" s="56"/>
      <c r="H48" s="56"/>
      <c r="K48" s="56"/>
      <c r="N48" s="56"/>
      <c r="Q48" s="56"/>
      <c r="T48" s="56"/>
      <c r="W48" s="56"/>
      <c r="Z48" s="56"/>
      <c r="AC48" s="56"/>
      <c r="AF48" s="56"/>
    </row>
    <row r="49" spans="4:6">
      <c r="D49" s="56"/>
      <c r="E49" s="56"/>
      <c r="F49" s="56"/>
    </row>
  </sheetData>
  <mergeCells count="57">
    <mergeCell ref="AB2:AD2"/>
    <mergeCell ref="AB3:AB4"/>
    <mergeCell ref="AC3:AC4"/>
    <mergeCell ref="AD3:AD4"/>
    <mergeCell ref="AE2:AG2"/>
    <mergeCell ref="AE3:AE4"/>
    <mergeCell ref="AF3:AF4"/>
    <mergeCell ref="AG3:AG4"/>
    <mergeCell ref="V2:X2"/>
    <mergeCell ref="V3:V4"/>
    <mergeCell ref="W3:W4"/>
    <mergeCell ref="X3:X4"/>
    <mergeCell ref="Y2:AA2"/>
    <mergeCell ref="Y3:Y4"/>
    <mergeCell ref="Z3:Z4"/>
    <mergeCell ref="AA3:AA4"/>
    <mergeCell ref="P2:R2"/>
    <mergeCell ref="P3:P4"/>
    <mergeCell ref="Q3:Q4"/>
    <mergeCell ref="R3:R4"/>
    <mergeCell ref="S2:U2"/>
    <mergeCell ref="S3:S4"/>
    <mergeCell ref="T3:T4"/>
    <mergeCell ref="U3:U4"/>
    <mergeCell ref="J2:L2"/>
    <mergeCell ref="J3:J4"/>
    <mergeCell ref="K3:K4"/>
    <mergeCell ref="L3:L4"/>
    <mergeCell ref="M2:O2"/>
    <mergeCell ref="M3:M4"/>
    <mergeCell ref="N3:N4"/>
    <mergeCell ref="O3:O4"/>
    <mergeCell ref="A25:A27"/>
    <mergeCell ref="A28:A32"/>
    <mergeCell ref="A33:A36"/>
    <mergeCell ref="AH3:AH4"/>
    <mergeCell ref="AH2:AK2"/>
    <mergeCell ref="A6:A8"/>
    <mergeCell ref="A9:A11"/>
    <mergeCell ref="A12:A13"/>
    <mergeCell ref="A14:A20"/>
    <mergeCell ref="A21:A24"/>
    <mergeCell ref="A1:A5"/>
    <mergeCell ref="B1:B5"/>
    <mergeCell ref="C1:C5"/>
    <mergeCell ref="AK3:AK4"/>
    <mergeCell ref="AI3:AI4"/>
    <mergeCell ref="AJ3:AJ4"/>
    <mergeCell ref="D1:I1"/>
    <mergeCell ref="D2:F2"/>
    <mergeCell ref="G2:I2"/>
    <mergeCell ref="E3:E4"/>
    <mergeCell ref="D3:D4"/>
    <mergeCell ref="F3:F4"/>
    <mergeCell ref="G3:G4"/>
    <mergeCell ref="H3:H4"/>
    <mergeCell ref="I3:I4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="110" zoomScaleNormal="110" zoomScalePageLayoutView="80" workbookViewId="0">
      <selection activeCell="A2" sqref="A2:G33"/>
    </sheetView>
  </sheetViews>
  <sheetFormatPr baseColWidth="10" defaultColWidth="11.42578125" defaultRowHeight="11.25"/>
  <cols>
    <col min="1" max="1" width="11.42578125" style="1"/>
    <col min="2" max="2" width="11.42578125" style="14" customWidth="1"/>
    <col min="3" max="3" width="19.7109375" style="15" customWidth="1"/>
    <col min="4" max="16384" width="11.42578125" style="1"/>
  </cols>
  <sheetData>
    <row r="1" spans="1:8" ht="15.75" thickBot="1">
      <c r="A1" s="133" t="s">
        <v>70</v>
      </c>
      <c r="B1" s="133"/>
      <c r="C1" s="133"/>
      <c r="D1" s="133"/>
      <c r="E1" s="133"/>
      <c r="F1" s="133"/>
      <c r="G1" s="133"/>
    </row>
    <row r="2" spans="1:8" ht="42" customHeight="1" thickBot="1">
      <c r="A2" s="64" t="s">
        <v>66</v>
      </c>
      <c r="B2" s="28" t="s">
        <v>45</v>
      </c>
      <c r="C2" s="28" t="s">
        <v>1</v>
      </c>
      <c r="D2" s="2" t="s">
        <v>23</v>
      </c>
      <c r="E2" s="28" t="s">
        <v>27</v>
      </c>
      <c r="F2" s="28" t="s">
        <v>28</v>
      </c>
      <c r="G2" s="28" t="s">
        <v>36</v>
      </c>
    </row>
    <row r="3" spans="1:8" hidden="1">
      <c r="A3" s="140">
        <v>1</v>
      </c>
      <c r="B3" s="145">
        <v>1</v>
      </c>
      <c r="C3" s="3" t="s">
        <v>29</v>
      </c>
      <c r="D3" s="4">
        <f>+'GALLETAS MACROS 1 - 8 (200)'!AH6</f>
        <v>2184000</v>
      </c>
      <c r="E3" s="4">
        <f>+'GALLETAS MACROS 1 - 8 (200)'!AI6</f>
        <v>2184000</v>
      </c>
      <c r="F3" s="4">
        <f>+'GALLETAS MACROS 1 - 8 (200)'!AJ6</f>
        <v>1092000</v>
      </c>
      <c r="G3" s="22">
        <f>SUM(D3:F3)</f>
        <v>5460000</v>
      </c>
      <c r="H3" s="67"/>
    </row>
    <row r="4" spans="1:8" ht="15" hidden="1" customHeight="1">
      <c r="A4" s="141"/>
      <c r="B4" s="146"/>
      <c r="C4" s="5" t="s">
        <v>2</v>
      </c>
      <c r="D4" s="4">
        <f>+'GALLETAS MACROS 1 - 8 (200)'!AH7</f>
        <v>2470400</v>
      </c>
      <c r="E4" s="4">
        <f>+'GALLETAS MACROS 1 - 8 (200)'!AI7</f>
        <v>2470400</v>
      </c>
      <c r="F4" s="4">
        <f>+'GALLETAS MACROS 1 - 8 (200)'!AJ7</f>
        <v>1235200</v>
      </c>
      <c r="G4" s="20">
        <f t="shared" ref="G4:G5" si="0">D4+E4+F4</f>
        <v>6176000</v>
      </c>
    </row>
    <row r="5" spans="1:8" ht="15.75" hidden="1" customHeight="1" thickBot="1">
      <c r="A5" s="141"/>
      <c r="B5" s="146"/>
      <c r="C5" s="6" t="s">
        <v>3</v>
      </c>
      <c r="D5" s="4">
        <f>+'GALLETAS MACROS 1 - 8 (200)'!AH8</f>
        <v>1782640</v>
      </c>
      <c r="E5" s="4">
        <f>+'GALLETAS MACROS 1 - 8 (200)'!AI8</f>
        <v>1782640</v>
      </c>
      <c r="F5" s="4">
        <f>+'GALLETAS MACROS 1 - 8 (200)'!AJ8</f>
        <v>891320</v>
      </c>
      <c r="G5" s="21">
        <f t="shared" si="0"/>
        <v>4456600</v>
      </c>
    </row>
    <row r="6" spans="1:8" ht="13.5" hidden="1" customHeight="1" thickBot="1">
      <c r="A6" s="141"/>
      <c r="B6" s="147"/>
      <c r="C6" s="7" t="s">
        <v>38</v>
      </c>
      <c r="D6" s="24">
        <f>SUM(D3:D5)</f>
        <v>6437040</v>
      </c>
      <c r="E6" s="11">
        <f t="shared" ref="E6:G6" si="1">SUM(E3:E5)</f>
        <v>6437040</v>
      </c>
      <c r="F6" s="25">
        <f t="shared" si="1"/>
        <v>3218520</v>
      </c>
      <c r="G6" s="11">
        <f t="shared" si="1"/>
        <v>16092600</v>
      </c>
    </row>
    <row r="7" spans="1:8" ht="15" hidden="1" customHeight="1">
      <c r="A7" s="141"/>
      <c r="B7" s="152">
        <v>2</v>
      </c>
      <c r="C7" s="3" t="s">
        <v>30</v>
      </c>
      <c r="D7" s="4">
        <f>+'GALLETAS MACROS 1 - 8 (200)'!AH9</f>
        <v>1608000</v>
      </c>
      <c r="E7" s="4">
        <f>+'GALLETAS MACROS 1 - 8 (200)'!AI9</f>
        <v>1608000</v>
      </c>
      <c r="F7" s="4">
        <f>+'GALLETAS MACROS 1 - 8 (200)'!AJ9</f>
        <v>804000</v>
      </c>
      <c r="G7" s="19">
        <f>D7+E7+F7</f>
        <v>4020000</v>
      </c>
    </row>
    <row r="8" spans="1:8" s="9" customFormat="1" ht="15" hidden="1" customHeight="1">
      <c r="A8" s="141"/>
      <c r="B8" s="153"/>
      <c r="C8" s="5" t="s">
        <v>4</v>
      </c>
      <c r="D8" s="4">
        <f>+'GALLETAS MACROS 1 - 8 (200)'!AH10</f>
        <v>2656240</v>
      </c>
      <c r="E8" s="4">
        <f>+'GALLETAS MACROS 1 - 8 (200)'!AI10</f>
        <v>2656240</v>
      </c>
      <c r="F8" s="4">
        <f>+'GALLETAS MACROS 1 - 8 (200)'!AJ10</f>
        <v>1328120</v>
      </c>
      <c r="G8" s="20">
        <f t="shared" ref="G8:G9" si="2">D8+E8+F8</f>
        <v>6640600</v>
      </c>
    </row>
    <row r="9" spans="1:8" ht="15.75" hidden="1" customHeight="1" thickBot="1">
      <c r="A9" s="141"/>
      <c r="B9" s="153"/>
      <c r="C9" s="6" t="s">
        <v>5</v>
      </c>
      <c r="D9" s="4">
        <f>+'GALLETAS MACROS 1 - 8 (200)'!AH11</f>
        <v>86880</v>
      </c>
      <c r="E9" s="4">
        <f>+'GALLETAS MACROS 1 - 8 (200)'!AI11</f>
        <v>86880</v>
      </c>
      <c r="F9" s="4">
        <f>+'GALLETAS MACROS 1 - 8 (200)'!AJ11</f>
        <v>43440</v>
      </c>
      <c r="G9" s="21">
        <f t="shared" si="2"/>
        <v>217200</v>
      </c>
    </row>
    <row r="10" spans="1:8" ht="13.5" hidden="1" customHeight="1" thickBot="1">
      <c r="A10" s="141"/>
      <c r="B10" s="154"/>
      <c r="C10" s="65" t="s">
        <v>39</v>
      </c>
      <c r="D10" s="26">
        <f t="shared" ref="D10:G10" si="3">SUM(D7:D9)</f>
        <v>4351120</v>
      </c>
      <c r="E10" s="39">
        <f t="shared" si="3"/>
        <v>4351120</v>
      </c>
      <c r="F10" s="27">
        <f t="shared" si="3"/>
        <v>2175560</v>
      </c>
      <c r="G10" s="39">
        <f t="shared" si="3"/>
        <v>10877800</v>
      </c>
    </row>
    <row r="11" spans="1:8" ht="13.5" hidden="1" customHeight="1" thickBot="1">
      <c r="A11" s="142"/>
      <c r="B11" s="143" t="s">
        <v>67</v>
      </c>
      <c r="C11" s="144"/>
      <c r="D11" s="24">
        <f>D6+D10</f>
        <v>10788160</v>
      </c>
      <c r="E11" s="11">
        <f>E6+E10</f>
        <v>10788160</v>
      </c>
      <c r="F11" s="25">
        <f>F6+F10</f>
        <v>5394080</v>
      </c>
      <c r="G11" s="11">
        <f>+G6+G10</f>
        <v>26970400</v>
      </c>
    </row>
    <row r="12" spans="1:8" ht="13.5" hidden="1" customHeight="1">
      <c r="A12" s="140">
        <v>2</v>
      </c>
      <c r="B12" s="159">
        <v>3</v>
      </c>
      <c r="C12" s="66" t="s">
        <v>31</v>
      </c>
      <c r="D12" s="4">
        <f>+'GALLETAS MACROS 1 - 8 (200)'!AH12</f>
        <v>2906800</v>
      </c>
      <c r="E12" s="4">
        <f>+'GALLETAS MACROS 1 - 8 (200)'!AI12</f>
        <v>2906800</v>
      </c>
      <c r="F12" s="4">
        <f>+'GALLETAS MACROS 1 - 8 (200)'!AJ12</f>
        <v>1453400</v>
      </c>
      <c r="G12" s="22">
        <f>+'GALLETAS MACROS 1 - 8 (200)'!AK12</f>
        <v>7267000</v>
      </c>
    </row>
    <row r="13" spans="1:8" ht="13.5" hidden="1" customHeight="1" thickBot="1">
      <c r="A13" s="141"/>
      <c r="B13" s="156"/>
      <c r="C13" s="6" t="s">
        <v>6</v>
      </c>
      <c r="D13" s="4">
        <f>+'GALLETAS MACROS 1 - 8 (200)'!AH13</f>
        <v>1788320</v>
      </c>
      <c r="E13" s="4">
        <f>+'GALLETAS MACROS 1 - 8 (200)'!AI13</f>
        <v>1788320</v>
      </c>
      <c r="F13" s="4">
        <f>+'GALLETAS MACROS 1 - 8 (200)'!AJ13</f>
        <v>894160</v>
      </c>
      <c r="G13" s="22">
        <f>+'GALLETAS MACROS 1 - 8 (200)'!AK13</f>
        <v>4470800</v>
      </c>
    </row>
    <row r="14" spans="1:8" ht="13.5" hidden="1" customHeight="1" thickBot="1">
      <c r="A14" s="141"/>
      <c r="B14" s="157"/>
      <c r="C14" s="12" t="s">
        <v>40</v>
      </c>
      <c r="D14" s="24">
        <f>SUM(D12:D13)</f>
        <v>4695120</v>
      </c>
      <c r="E14" s="11">
        <f>SUM(E12:E13)</f>
        <v>4695120</v>
      </c>
      <c r="F14" s="25">
        <f>SUM(F12:F13)</f>
        <v>2347560</v>
      </c>
      <c r="G14" s="11">
        <f>SUM(G12:G13)</f>
        <v>11737800</v>
      </c>
    </row>
    <row r="15" spans="1:8" ht="13.5" hidden="1" customHeight="1">
      <c r="A15" s="141"/>
      <c r="B15" s="159">
        <v>6</v>
      </c>
      <c r="C15" s="3" t="s">
        <v>16</v>
      </c>
      <c r="D15" s="18">
        <f>+'GALLETAS MACROS 1 - 8 (200)'!AH25</f>
        <v>404160</v>
      </c>
      <c r="E15" s="18">
        <f>+'GALLETAS MACROS 1 - 8 (200)'!AI25</f>
        <v>404160</v>
      </c>
      <c r="F15" s="18">
        <f>+'GALLETAS MACROS 1 - 8 (200)'!AJ25</f>
        <v>202080</v>
      </c>
      <c r="G15" s="22">
        <f>D15+E15+F15</f>
        <v>1010400</v>
      </c>
    </row>
    <row r="16" spans="1:8" ht="13.5" hidden="1" customHeight="1">
      <c r="A16" s="141"/>
      <c r="B16" s="156"/>
      <c r="C16" s="5" t="s">
        <v>17</v>
      </c>
      <c r="D16" s="18">
        <f>+'GALLETAS MACROS 1 - 8 (200)'!AH26</f>
        <v>1762320</v>
      </c>
      <c r="E16" s="18">
        <f>+'GALLETAS MACROS 1 - 8 (200)'!AI26</f>
        <v>1762320</v>
      </c>
      <c r="F16" s="18">
        <f>+'GALLETAS MACROS 1 - 8 (200)'!AJ26</f>
        <v>881160</v>
      </c>
      <c r="G16" s="22">
        <f t="shared" ref="G16:G17" si="4">D16+E16+F16</f>
        <v>4405800</v>
      </c>
    </row>
    <row r="17" spans="1:7" ht="13.5" hidden="1" customHeight="1" thickBot="1">
      <c r="A17" s="141"/>
      <c r="B17" s="156"/>
      <c r="C17" s="6" t="s">
        <v>18</v>
      </c>
      <c r="D17" s="18">
        <f>+'GALLETAS MACROS 1 - 8 (200)'!AH27</f>
        <v>2084480</v>
      </c>
      <c r="E17" s="18">
        <f>+'GALLETAS MACROS 1 - 8 (200)'!AI27</f>
        <v>2084480</v>
      </c>
      <c r="F17" s="18">
        <f>+'GALLETAS MACROS 1 - 8 (200)'!AJ27</f>
        <v>1042240</v>
      </c>
      <c r="G17" s="23">
        <f t="shared" si="4"/>
        <v>5211200</v>
      </c>
    </row>
    <row r="18" spans="1:7" ht="13.5" hidden="1" customHeight="1" thickBot="1">
      <c r="A18" s="141"/>
      <c r="B18" s="157"/>
      <c r="C18" s="10" t="s">
        <v>43</v>
      </c>
      <c r="D18" s="26">
        <f t="shared" ref="D18:G18" si="5">SUM(D15:D17)</f>
        <v>4250960</v>
      </c>
      <c r="E18" s="39">
        <f t="shared" si="5"/>
        <v>4250960</v>
      </c>
      <c r="F18" s="27">
        <f t="shared" si="5"/>
        <v>2125480</v>
      </c>
      <c r="G18" s="39">
        <f t="shared" si="5"/>
        <v>10627400</v>
      </c>
    </row>
    <row r="19" spans="1:7" ht="13.5" hidden="1" customHeight="1" thickBot="1">
      <c r="A19" s="142"/>
      <c r="B19" s="137" t="s">
        <v>68</v>
      </c>
      <c r="C19" s="138"/>
      <c r="D19" s="26">
        <f>D14+D18</f>
        <v>8946080</v>
      </c>
      <c r="E19" s="26">
        <f>E14+E18</f>
        <v>8946080</v>
      </c>
      <c r="F19" s="11">
        <f>F14+F18</f>
        <v>4473040</v>
      </c>
      <c r="G19" s="39">
        <f>+G14+G18</f>
        <v>22365200</v>
      </c>
    </row>
    <row r="20" spans="1:7" ht="13.5" customHeight="1" thickBot="1">
      <c r="A20" s="134">
        <v>3</v>
      </c>
      <c r="B20" s="155">
        <v>4</v>
      </c>
      <c r="C20" s="44" t="s">
        <v>7</v>
      </c>
      <c r="D20" s="38">
        <f>+'GALLETAS MACROS 1 - 8 (200)'!AH14</f>
        <v>237040</v>
      </c>
      <c r="E20" s="38">
        <f>+'GALLETAS MACROS 1 - 8 (200)'!AI14</f>
        <v>237040</v>
      </c>
      <c r="F20" s="38">
        <f>+'GALLETAS MACROS 1 - 8 (200)'!AJ14</f>
        <v>118520</v>
      </c>
      <c r="G20" s="19">
        <f>D20+E20+F20</f>
        <v>592600</v>
      </c>
    </row>
    <row r="21" spans="1:7" ht="13.5" customHeight="1" thickBot="1">
      <c r="A21" s="135"/>
      <c r="B21" s="156"/>
      <c r="C21" s="13" t="s">
        <v>32</v>
      </c>
      <c r="D21" s="38">
        <f>+'GALLETAS MACROS 1 - 8 (200)'!AH15</f>
        <v>868080</v>
      </c>
      <c r="E21" s="38">
        <f>+'GALLETAS MACROS 1 - 8 (200)'!AI15</f>
        <v>868080</v>
      </c>
      <c r="F21" s="38">
        <f>+'GALLETAS MACROS 1 - 8 (200)'!AJ15</f>
        <v>434040</v>
      </c>
      <c r="G21" s="20">
        <f t="shared" ref="G21:G27" si="6">D21+E21+F21</f>
        <v>2170200</v>
      </c>
    </row>
    <row r="22" spans="1:7" ht="13.5" customHeight="1" thickBot="1">
      <c r="A22" s="135"/>
      <c r="B22" s="156"/>
      <c r="C22" s="5" t="s">
        <v>8</v>
      </c>
      <c r="D22" s="38">
        <f>+'GALLETAS MACROS 1 - 8 (200)'!AH16</f>
        <v>328720</v>
      </c>
      <c r="E22" s="38">
        <f>+'GALLETAS MACROS 1 - 8 (200)'!AI16</f>
        <v>328720</v>
      </c>
      <c r="F22" s="38">
        <f>+'GALLETAS MACROS 1 - 8 (200)'!AJ16</f>
        <v>164360</v>
      </c>
      <c r="G22" s="20">
        <f t="shared" si="6"/>
        <v>821800</v>
      </c>
    </row>
    <row r="23" spans="1:7" ht="13.5" customHeight="1" thickBot="1">
      <c r="A23" s="135"/>
      <c r="B23" s="156"/>
      <c r="C23" s="5" t="s">
        <v>9</v>
      </c>
      <c r="D23" s="38">
        <f>+'GALLETAS MACROS 1 - 8 (200)'!AH17</f>
        <v>1684400</v>
      </c>
      <c r="E23" s="38">
        <f>+'GALLETAS MACROS 1 - 8 (200)'!AI17</f>
        <v>1684400</v>
      </c>
      <c r="F23" s="38">
        <f>+'GALLETAS MACROS 1 - 8 (200)'!AJ17</f>
        <v>842200</v>
      </c>
      <c r="G23" s="20">
        <f t="shared" si="6"/>
        <v>4211000</v>
      </c>
    </row>
    <row r="24" spans="1:7" ht="13.5" customHeight="1" thickBot="1">
      <c r="A24" s="135"/>
      <c r="B24" s="156"/>
      <c r="C24" s="13" t="s">
        <v>33</v>
      </c>
      <c r="D24" s="38">
        <f>+'GALLETAS MACROS 1 - 8 (200)'!AH18</f>
        <v>271840</v>
      </c>
      <c r="E24" s="38">
        <f>+'GALLETAS MACROS 1 - 8 (200)'!AI18</f>
        <v>271840</v>
      </c>
      <c r="F24" s="38">
        <f>+'GALLETAS MACROS 1 - 8 (200)'!AJ18</f>
        <v>135920</v>
      </c>
      <c r="G24" s="20">
        <f t="shared" si="6"/>
        <v>679600</v>
      </c>
    </row>
    <row r="25" spans="1:7" ht="13.5" customHeight="1" thickBot="1">
      <c r="A25" s="135"/>
      <c r="B25" s="156"/>
      <c r="C25" s="5" t="s">
        <v>10</v>
      </c>
      <c r="D25" s="38">
        <f>+'GALLETAS MACROS 1 - 8 (200)'!AH19</f>
        <v>903280</v>
      </c>
      <c r="E25" s="38">
        <f>+'GALLETAS MACROS 1 - 8 (200)'!AI19</f>
        <v>903280</v>
      </c>
      <c r="F25" s="38">
        <f>+'GALLETAS MACROS 1 - 8 (200)'!AJ19</f>
        <v>451640</v>
      </c>
      <c r="G25" s="20">
        <f t="shared" si="6"/>
        <v>2258200</v>
      </c>
    </row>
    <row r="26" spans="1:7" ht="13.5" customHeight="1" thickBot="1">
      <c r="A26" s="135"/>
      <c r="B26" s="156"/>
      <c r="C26" s="6" t="s">
        <v>11</v>
      </c>
      <c r="D26" s="38">
        <f>+'GALLETAS MACROS 1 - 8 (200)'!AH20</f>
        <v>1277920</v>
      </c>
      <c r="E26" s="38">
        <f>+'GALLETAS MACROS 1 - 8 (200)'!AI20</f>
        <v>1277920</v>
      </c>
      <c r="F26" s="38">
        <f>+'GALLETAS MACROS 1 - 8 (200)'!AJ20</f>
        <v>638960</v>
      </c>
      <c r="G26" s="21">
        <f t="shared" si="6"/>
        <v>3194800</v>
      </c>
    </row>
    <row r="27" spans="1:7" ht="13.5" customHeight="1" thickBot="1">
      <c r="A27" s="135"/>
      <c r="B27" s="157"/>
      <c r="C27" s="7" t="s">
        <v>41</v>
      </c>
      <c r="D27" s="24">
        <f t="shared" ref="D27:F27" si="7">SUM(D20:D26)</f>
        <v>5571280</v>
      </c>
      <c r="E27" s="11">
        <f t="shared" si="7"/>
        <v>5571280</v>
      </c>
      <c r="F27" s="25">
        <f t="shared" si="7"/>
        <v>2785640</v>
      </c>
      <c r="G27" s="11">
        <f t="shared" si="6"/>
        <v>13928200</v>
      </c>
    </row>
    <row r="28" spans="1:7" ht="13.5" customHeight="1">
      <c r="A28" s="135"/>
      <c r="B28" s="155">
        <v>5</v>
      </c>
      <c r="C28" s="5" t="s">
        <v>12</v>
      </c>
      <c r="D28" s="4">
        <f>+'GALLETAS MACROS 1 - 8 (200)'!AH21</f>
        <v>1038560</v>
      </c>
      <c r="E28" s="4">
        <f>+'GALLETAS MACROS 1 - 8 (200)'!AI21</f>
        <v>1038560</v>
      </c>
      <c r="F28" s="4">
        <f>+'GALLETAS MACROS 1 - 8 (200)'!AJ21</f>
        <v>519280</v>
      </c>
      <c r="G28" s="20">
        <f>D28+E28+F28</f>
        <v>2596400</v>
      </c>
    </row>
    <row r="29" spans="1:7" ht="13.5" customHeight="1">
      <c r="A29" s="135"/>
      <c r="B29" s="156"/>
      <c r="C29" s="5" t="s">
        <v>13</v>
      </c>
      <c r="D29" s="4">
        <f>+'GALLETAS MACROS 1 - 8 (200)'!AH22</f>
        <v>1761920</v>
      </c>
      <c r="E29" s="4">
        <f>+'GALLETAS MACROS 1 - 8 (200)'!AI22</f>
        <v>1761920</v>
      </c>
      <c r="F29" s="4">
        <f>+'GALLETAS MACROS 1 - 8 (200)'!AJ22</f>
        <v>880960</v>
      </c>
      <c r="G29" s="20">
        <f t="shared" ref="G29:G31" si="8">D29+E29+F29</f>
        <v>4404800</v>
      </c>
    </row>
    <row r="30" spans="1:7" ht="12.75" customHeight="1">
      <c r="A30" s="135"/>
      <c r="B30" s="156"/>
      <c r="C30" s="5" t="s">
        <v>14</v>
      </c>
      <c r="D30" s="4">
        <f>+'GALLETAS MACROS 1 - 8 (200)'!AH23</f>
        <v>533920</v>
      </c>
      <c r="E30" s="4">
        <f>+'GALLETAS MACROS 1 - 8 (200)'!AI23</f>
        <v>533920</v>
      </c>
      <c r="F30" s="4">
        <f>+'GALLETAS MACROS 1 - 8 (200)'!AJ23</f>
        <v>266960</v>
      </c>
      <c r="G30" s="20">
        <f t="shared" si="8"/>
        <v>1334800</v>
      </c>
    </row>
    <row r="31" spans="1:7" ht="13.5" customHeight="1" thickBot="1">
      <c r="A31" s="135"/>
      <c r="B31" s="156"/>
      <c r="C31" s="6" t="s">
        <v>15</v>
      </c>
      <c r="D31" s="4">
        <f>+'GALLETAS MACROS 1 - 8 (200)'!AH24</f>
        <v>2760000</v>
      </c>
      <c r="E31" s="4">
        <f>+'GALLETAS MACROS 1 - 8 (200)'!AI24</f>
        <v>2760000</v>
      </c>
      <c r="F31" s="4">
        <f>+'GALLETAS MACROS 1 - 8 (200)'!AJ24</f>
        <v>1380000</v>
      </c>
      <c r="G31" s="40">
        <f t="shared" si="8"/>
        <v>6900000</v>
      </c>
    </row>
    <row r="32" spans="1:7" ht="13.5" customHeight="1" thickBot="1">
      <c r="A32" s="135"/>
      <c r="B32" s="157"/>
      <c r="C32" s="52" t="s">
        <v>42</v>
      </c>
      <c r="D32" s="24">
        <f t="shared" ref="D32:G32" si="9">SUM(D28:D31)</f>
        <v>6094400</v>
      </c>
      <c r="E32" s="11">
        <f t="shared" si="9"/>
        <v>6094400</v>
      </c>
      <c r="F32" s="25">
        <f t="shared" si="9"/>
        <v>3047200</v>
      </c>
      <c r="G32" s="11">
        <f t="shared" si="9"/>
        <v>15236000</v>
      </c>
    </row>
    <row r="33" spans="1:7" ht="13.5" customHeight="1" thickBot="1">
      <c r="A33" s="136"/>
      <c r="B33" s="137" t="s">
        <v>69</v>
      </c>
      <c r="C33" s="138"/>
      <c r="D33" s="26">
        <f>D32+D27</f>
        <v>11665680</v>
      </c>
      <c r="E33" s="39">
        <f>E32+E27</f>
        <v>11665680</v>
      </c>
      <c r="F33" s="27">
        <f>F32+F27</f>
        <v>5832840</v>
      </c>
      <c r="G33" s="39">
        <f>+G32+G27</f>
        <v>29164200</v>
      </c>
    </row>
    <row r="34" spans="1:7" ht="13.5" customHeight="1" thickBot="1">
      <c r="A34" s="135">
        <v>4</v>
      </c>
      <c r="B34" s="146">
        <v>7</v>
      </c>
      <c r="C34" s="5" t="s">
        <v>34</v>
      </c>
      <c r="D34" s="19">
        <f>+'GALLETAS MACROS 1 - 8 (200)'!AH28</f>
        <v>1262560</v>
      </c>
      <c r="E34" s="19">
        <f>+'GALLETAS MACROS 1 - 8 (200)'!AI28</f>
        <v>1262560</v>
      </c>
      <c r="F34" s="19">
        <f>+'GALLETAS MACROS 1 - 8 (200)'!AJ28</f>
        <v>631280</v>
      </c>
      <c r="G34" s="20">
        <f t="shared" ref="G34:G39" si="10">+D34+E34+F34</f>
        <v>3156400</v>
      </c>
    </row>
    <row r="35" spans="1:7" ht="13.5" customHeight="1" thickBot="1">
      <c r="A35" s="135"/>
      <c r="B35" s="146"/>
      <c r="C35" s="5" t="s">
        <v>20</v>
      </c>
      <c r="D35" s="19">
        <f>+'GALLETAS MACROS 1 - 8 (200)'!AH29</f>
        <v>574560</v>
      </c>
      <c r="E35" s="19">
        <f>+'GALLETAS MACROS 1 - 8 (200)'!AI29</f>
        <v>574560</v>
      </c>
      <c r="F35" s="19">
        <f>+'GALLETAS MACROS 1 - 8 (200)'!AJ29</f>
        <v>287280</v>
      </c>
      <c r="G35" s="20">
        <f t="shared" si="10"/>
        <v>1436400</v>
      </c>
    </row>
    <row r="36" spans="1:7" ht="13.5" customHeight="1" thickBot="1">
      <c r="A36" s="135"/>
      <c r="B36" s="146"/>
      <c r="C36" s="5" t="s">
        <v>19</v>
      </c>
      <c r="D36" s="19">
        <f>+'GALLETAS MACROS 1 - 8 (200)'!AH30</f>
        <v>1795520</v>
      </c>
      <c r="E36" s="19">
        <f>+'GALLETAS MACROS 1 - 8 (200)'!AI30</f>
        <v>1795520</v>
      </c>
      <c r="F36" s="19">
        <f>+'GALLETAS MACROS 1 - 8 (200)'!AJ30</f>
        <v>897760</v>
      </c>
      <c r="G36" s="20">
        <f t="shared" si="10"/>
        <v>4488800</v>
      </c>
    </row>
    <row r="37" spans="1:7" ht="13.5" customHeight="1" thickBot="1">
      <c r="A37" s="135"/>
      <c r="B37" s="146"/>
      <c r="C37" s="5" t="s">
        <v>21</v>
      </c>
      <c r="D37" s="19">
        <f>+'GALLETAS MACROS 1 - 8 (200)'!AH31</f>
        <v>236560</v>
      </c>
      <c r="E37" s="19">
        <f>+'GALLETAS MACROS 1 - 8 (200)'!AI31</f>
        <v>236560</v>
      </c>
      <c r="F37" s="19">
        <f>+'GALLETAS MACROS 1 - 8 (200)'!AJ31</f>
        <v>118280</v>
      </c>
      <c r="G37" s="20">
        <f t="shared" si="10"/>
        <v>591400</v>
      </c>
    </row>
    <row r="38" spans="1:7" ht="13.5" customHeight="1" thickBot="1">
      <c r="A38" s="135"/>
      <c r="B38" s="146"/>
      <c r="C38" s="6" t="s">
        <v>35</v>
      </c>
      <c r="D38" s="19">
        <f>+'GALLETAS MACROS 1 - 8 (200)'!AH32</f>
        <v>849680</v>
      </c>
      <c r="E38" s="19">
        <f>+'GALLETAS MACROS 1 - 8 (200)'!AI32</f>
        <v>849680</v>
      </c>
      <c r="F38" s="19">
        <f>+'GALLETAS MACROS 1 - 8 (200)'!AJ32</f>
        <v>424840</v>
      </c>
      <c r="G38" s="23">
        <f t="shared" si="10"/>
        <v>2124200</v>
      </c>
    </row>
    <row r="39" spans="1:7" ht="13.5" customHeight="1" thickBot="1">
      <c r="A39" s="135"/>
      <c r="B39" s="147"/>
      <c r="C39" s="7" t="s">
        <v>44</v>
      </c>
      <c r="D39" s="8">
        <f>SUM(D34:D38)</f>
        <v>4718880</v>
      </c>
      <c r="E39" s="8">
        <f>SUM(E34:E38)</f>
        <v>4718880</v>
      </c>
      <c r="F39" s="8">
        <f>SUM(F34:F38)</f>
        <v>2359440</v>
      </c>
      <c r="G39" s="68">
        <f t="shared" si="10"/>
        <v>11797200</v>
      </c>
    </row>
    <row r="40" spans="1:7" ht="13.5" customHeight="1" thickBot="1">
      <c r="A40" s="135"/>
      <c r="B40" s="158">
        <v>8</v>
      </c>
      <c r="C40" s="3" t="s">
        <v>48</v>
      </c>
      <c r="D40" s="19">
        <f>+'GALLETAS MACROS 1 - 8 (200)'!AH33</f>
        <v>183840</v>
      </c>
      <c r="E40" s="19">
        <f>+'GALLETAS MACROS 1 - 8 (200)'!AI33</f>
        <v>183840</v>
      </c>
      <c r="F40" s="19">
        <f>+'GALLETAS MACROS 1 - 8 (200)'!AJ33</f>
        <v>91920</v>
      </c>
      <c r="G40" s="35">
        <f>+D40+E40+F40</f>
        <v>459600</v>
      </c>
    </row>
    <row r="41" spans="1:7" ht="13.5" customHeight="1" thickBot="1">
      <c r="A41" s="135"/>
      <c r="B41" s="146"/>
      <c r="C41" s="3" t="s">
        <v>53</v>
      </c>
      <c r="D41" s="19">
        <f>+'GALLETAS MACROS 1 - 8 (200)'!AH34</f>
        <v>126000</v>
      </c>
      <c r="E41" s="19">
        <f>+'GALLETAS MACROS 1 - 8 (200)'!AI34</f>
        <v>126000</v>
      </c>
      <c r="F41" s="19">
        <f>+'GALLETAS MACROS 1 - 8 (200)'!AJ34</f>
        <v>63000</v>
      </c>
      <c r="G41" s="36">
        <f t="shared" ref="G41:G43" si="11">+D41+E41+F41</f>
        <v>315000</v>
      </c>
    </row>
    <row r="42" spans="1:7" ht="13.5" customHeight="1" thickBot="1">
      <c r="A42" s="135"/>
      <c r="B42" s="146"/>
      <c r="C42" s="3" t="s">
        <v>49</v>
      </c>
      <c r="D42" s="19">
        <f>+'GALLETAS MACROS 1 - 8 (200)'!AH35</f>
        <v>72160</v>
      </c>
      <c r="E42" s="19">
        <f>+'GALLETAS MACROS 1 - 8 (200)'!AI35</f>
        <v>72160</v>
      </c>
      <c r="F42" s="19">
        <f>+'GALLETAS MACROS 1 - 8 (200)'!AJ35</f>
        <v>36080</v>
      </c>
      <c r="G42" s="36">
        <f t="shared" si="11"/>
        <v>180400</v>
      </c>
    </row>
    <row r="43" spans="1:7" ht="13.5" customHeight="1" thickBot="1">
      <c r="A43" s="135"/>
      <c r="B43" s="146"/>
      <c r="C43" s="3" t="s">
        <v>50</v>
      </c>
      <c r="D43" s="19">
        <f>+'GALLETAS MACROS 1 - 8 (200)'!AH36</f>
        <v>241200</v>
      </c>
      <c r="E43" s="19">
        <f>+'GALLETAS MACROS 1 - 8 (200)'!AI36</f>
        <v>241200</v>
      </c>
      <c r="F43" s="19">
        <f>+'GALLETAS MACROS 1 - 8 (200)'!AJ36</f>
        <v>120600</v>
      </c>
      <c r="G43" s="37">
        <f t="shared" si="11"/>
        <v>603000</v>
      </c>
    </row>
    <row r="44" spans="1:7" ht="13.5" customHeight="1" thickBot="1">
      <c r="A44" s="135"/>
      <c r="B44" s="147"/>
      <c r="C44" s="52" t="s">
        <v>52</v>
      </c>
      <c r="D44" s="8">
        <f>SUM(D40:D43)</f>
        <v>623200</v>
      </c>
      <c r="E44" s="8">
        <f>SUM(E40:E43)</f>
        <v>623200</v>
      </c>
      <c r="F44" s="11">
        <f>SUM(F40:F43)</f>
        <v>311600</v>
      </c>
      <c r="G44" s="11">
        <f>SUM(G40:G43)</f>
        <v>1558000</v>
      </c>
    </row>
    <row r="45" spans="1:7" ht="13.5" customHeight="1" thickBot="1">
      <c r="A45" s="136"/>
      <c r="B45" s="137" t="s">
        <v>54</v>
      </c>
      <c r="C45" s="139"/>
      <c r="D45" s="11">
        <f>D39+D44</f>
        <v>5342080</v>
      </c>
      <c r="E45" s="25">
        <f>E44+E39</f>
        <v>5342080</v>
      </c>
      <c r="F45" s="11">
        <f>F44+F39</f>
        <v>2671040</v>
      </c>
      <c r="G45" s="11">
        <f>+G39+G44</f>
        <v>13355200</v>
      </c>
    </row>
    <row r="46" spans="1:7" ht="13.5" customHeight="1">
      <c r="B46" s="1"/>
      <c r="C46" s="1"/>
      <c r="D46" s="67">
        <f>D45+D33+D19+D11</f>
        <v>36742000</v>
      </c>
      <c r="E46" s="67">
        <f>E45+E33+E19+E11</f>
        <v>36742000</v>
      </c>
      <c r="F46" s="67">
        <f>F45+F33+F19+F11</f>
        <v>18371000</v>
      </c>
      <c r="G46" s="42">
        <f>+G11+G19+G33+G45</f>
        <v>91855000</v>
      </c>
    </row>
    <row r="47" spans="1:7" ht="15" customHeight="1">
      <c r="B47" s="1"/>
      <c r="C47" s="1"/>
    </row>
    <row r="48" spans="1:7" ht="15.75" customHeight="1">
      <c r="B48" s="1"/>
      <c r="C48" s="1"/>
    </row>
    <row r="49" spans="2:7" ht="13.5" customHeight="1">
      <c r="B49" s="1"/>
      <c r="C49" s="1"/>
    </row>
    <row r="50" spans="2:7" ht="13.5" customHeight="1">
      <c r="B50" s="1"/>
      <c r="C50" s="1"/>
    </row>
    <row r="51" spans="2:7" ht="13.5" customHeight="1">
      <c r="B51" s="1"/>
      <c r="C51" s="1"/>
    </row>
    <row r="52" spans="2:7" ht="13.5" customHeight="1">
      <c r="B52" s="1"/>
      <c r="C52" s="1"/>
    </row>
    <row r="53" spans="2:7" ht="13.5" customHeight="1">
      <c r="B53" s="1"/>
      <c r="C53" s="1"/>
    </row>
    <row r="54" spans="2:7" ht="13.5" customHeight="1">
      <c r="B54" s="1"/>
      <c r="C54" s="1"/>
    </row>
    <row r="55" spans="2:7" ht="13.5" customHeight="1">
      <c r="B55" s="43"/>
      <c r="C55" s="43"/>
      <c r="D55" s="42"/>
      <c r="E55" s="42"/>
      <c r="F55" s="42"/>
      <c r="G55" s="42"/>
    </row>
    <row r="56" spans="2:7">
      <c r="B56" s="1"/>
      <c r="C56" s="1"/>
    </row>
    <row r="57" spans="2:7" ht="15" customHeight="1">
      <c r="B57" s="1"/>
      <c r="C57" s="1"/>
    </row>
    <row r="58" spans="2:7" ht="15" customHeight="1">
      <c r="B58" s="1"/>
      <c r="C58" s="1"/>
    </row>
    <row r="59" spans="2:7" ht="15" customHeight="1">
      <c r="B59" s="1"/>
      <c r="C59" s="1"/>
    </row>
    <row r="60" spans="2:7" ht="15" customHeight="1">
      <c r="B60" s="1"/>
      <c r="C60" s="1"/>
    </row>
    <row r="61" spans="2:7" ht="15" customHeight="1">
      <c r="B61" s="1"/>
      <c r="C61" s="1"/>
    </row>
    <row r="62" spans="2:7" s="9" customFormat="1" ht="15.75" customHeight="1"/>
    <row r="63" spans="2:7" s="9" customFormat="1" ht="13.5" customHeight="1"/>
    <row r="64" spans="2:7" ht="15" customHeight="1">
      <c r="B64" s="1"/>
      <c r="C64" s="1"/>
    </row>
    <row r="65" spans="2:7" ht="15" customHeight="1">
      <c r="B65" s="1"/>
      <c r="C65" s="1"/>
    </row>
    <row r="66" spans="2:7" ht="15" customHeight="1">
      <c r="B66" s="1"/>
      <c r="C66" s="1"/>
    </row>
    <row r="67" spans="2:7" ht="15.75" customHeight="1">
      <c r="B67" s="1"/>
      <c r="C67" s="1"/>
    </row>
    <row r="68" spans="2:7" ht="13.5" customHeight="1" thickBot="1">
      <c r="B68" s="1"/>
      <c r="C68" s="1"/>
    </row>
    <row r="69" spans="2:7" ht="13.5" customHeight="1" thickBot="1">
      <c r="B69" s="150" t="s">
        <v>54</v>
      </c>
      <c r="C69" s="151"/>
      <c r="D69" s="8">
        <f>+D27+D32</f>
        <v>11665680</v>
      </c>
      <c r="E69" s="8">
        <f>+E27+E32</f>
        <v>11665680</v>
      </c>
      <c r="F69" s="8">
        <f>+F27+F32</f>
        <v>5832840</v>
      </c>
      <c r="G69" s="11">
        <f>+G27+G32</f>
        <v>29164200</v>
      </c>
    </row>
    <row r="70" spans="2:7" ht="13.5" customHeight="1" thickBot="1">
      <c r="B70" s="43"/>
      <c r="C70" s="43"/>
      <c r="D70" s="42"/>
      <c r="E70" s="42"/>
      <c r="F70" s="42"/>
      <c r="G70" s="42"/>
    </row>
    <row r="71" spans="2:7" s="9" customFormat="1" ht="12" thickBot="1">
      <c r="B71" s="148" t="s">
        <v>46</v>
      </c>
      <c r="C71" s="149"/>
      <c r="D71" s="45" t="e">
        <f>+#REF!+#REF!+#REF!+D69</f>
        <v>#REF!</v>
      </c>
      <c r="E71" s="45" t="e">
        <f>+#REF!+#REF!+#REF!+E69</f>
        <v>#REF!</v>
      </c>
      <c r="F71" s="45" t="e">
        <f>+#REF!+#REF!+#REF!+F69</f>
        <v>#REF!</v>
      </c>
      <c r="G71" s="41" t="e">
        <f>+#REF!+#REF!+#REF!+G69</f>
        <v>#REF!</v>
      </c>
    </row>
    <row r="75" spans="2:7">
      <c r="C75" s="16"/>
      <c r="D75" s="17"/>
    </row>
    <row r="76" spans="2:7">
      <c r="C76" s="16"/>
      <c r="D76" s="17"/>
    </row>
  </sheetData>
  <mergeCells count="19">
    <mergeCell ref="B71:C71"/>
    <mergeCell ref="B69:C69"/>
    <mergeCell ref="B7:B10"/>
    <mergeCell ref="B20:B27"/>
    <mergeCell ref="B28:B32"/>
    <mergeCell ref="B34:B39"/>
    <mergeCell ref="B40:B44"/>
    <mergeCell ref="B15:B18"/>
    <mergeCell ref="B12:B14"/>
    <mergeCell ref="A1:G1"/>
    <mergeCell ref="A20:A33"/>
    <mergeCell ref="B33:C33"/>
    <mergeCell ref="A34:A45"/>
    <mergeCell ref="B45:C45"/>
    <mergeCell ref="A3:A11"/>
    <mergeCell ref="B11:C11"/>
    <mergeCell ref="A12:A19"/>
    <mergeCell ref="B19:C19"/>
    <mergeCell ref="B3:B6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 r:id="rId1"/>
  <ignoredErrors>
    <ignoredError sqref="G6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GALLETAS MACROS 1 - 8 (200)</vt:lpstr>
      <vt:lpstr>CONSOLIDADO</vt:lpstr>
      <vt:lpstr>CONSOLIDADO!Área_de_impresión</vt:lpstr>
      <vt:lpstr>'GALLETAS MACROS 1 - 8 (200)'!Área_de_impresión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Carolina Padilla Londono</cp:lastModifiedBy>
  <cp:lastPrinted>2010-12-01T13:42:15Z</cp:lastPrinted>
  <dcterms:created xsi:type="dcterms:W3CDTF">2010-10-15T21:51:02Z</dcterms:created>
  <dcterms:modified xsi:type="dcterms:W3CDTF">2014-11-28T20:52:45Z</dcterms:modified>
</cp:coreProperties>
</file>