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iana.penuela\Desktop\EVALUACION FRA PRIMERA INFANCIA\"/>
    </mc:Choice>
  </mc:AlternateContent>
  <bookViews>
    <workbookView xWindow="120" yWindow="135" windowWidth="15480" windowHeight="6660" tabRatio="598"/>
  </bookViews>
  <sheets>
    <sheet name="FUNIMEDES P18-28" sheetId="10" r:id="rId1"/>
    <sheet name="IMIX P44-50 " sheetId="11" r:id="rId2"/>
    <sheet name="PRECOOPVIVERES P36-41" sheetId="12" r:id="rId3"/>
    <sheet name="C.MI TIERRA P11" sheetId="13" r:id="rId4"/>
    <sheet name="UT JUNTOS XTOLIMA P12-16" sheetId="14" r:id="rId5"/>
    <sheet name="UT JUNTOS sumatoria simple" sheetId="33" r:id="rId6"/>
    <sheet name="GRUPO CANTATIERRA P1" sheetId="15" r:id="rId7"/>
    <sheet name="GIRASOLES P2" sheetId="16" r:id="rId8"/>
    <sheet name="CONSTRUYAMOS COL P3" sheetId="17" r:id="rId9"/>
    <sheet name="ASUFACONAT" sheetId="18" r:id="rId10"/>
    <sheet name="ASNIDO" sheetId="20" r:id="rId11"/>
    <sheet name="SEAPTO" sheetId="21" r:id="rId12"/>
    <sheet name="COMFENALCO" sheetId="22" r:id="rId13"/>
    <sheet name="UT FAMILIAS C FUTURO" sheetId="23" r:id="rId14"/>
    <sheet name="UT FAMILIAS sumatoria simple" sheetId="34" r:id="rId15"/>
    <sheet name="SEMILLAS " sheetId="24" r:id="rId16"/>
    <sheet name="AETOL" sheetId="25" r:id="rId17"/>
    <sheet name="CORPUDESA" sheetId="26" r:id="rId18"/>
    <sheet name="ALDEAS SOS" sheetId="27" r:id="rId19"/>
    <sheet name="CONCERN" sheetId="28" r:id="rId20"/>
    <sheet name="ACCDI" sheetId="29" r:id="rId21"/>
    <sheet name="UT FUNDEJUR" sheetId="30" r:id="rId22"/>
    <sheet name="UT FUNDEJUR Sumatoria simple" sheetId="32" r:id="rId23"/>
    <sheet name="FUNDESPRADO" sheetId="31" r:id="rId24"/>
  </sheets>
  <definedNames>
    <definedName name="_xlnm.Print_Area" localSheetId="14">'UT FAMILIAS sumatoria simple'!$B$1:$H$26</definedName>
    <definedName name="_xlnm.Print_Area" localSheetId="22">'UT FUNDEJUR Sumatoria simple'!$B$1:$H$26</definedName>
    <definedName name="_xlnm.Print_Area" localSheetId="5">'UT JUNTOS sumatoria simple'!$B$1:$H$26</definedName>
  </definedNames>
  <calcPr calcId="152511"/>
</workbook>
</file>

<file path=xl/calcChain.xml><?xml version="1.0" encoding="utf-8"?>
<calcChain xmlns="http://schemas.openxmlformats.org/spreadsheetml/2006/main">
  <c r="I40" i="34" l="1"/>
  <c r="H40" i="34"/>
  <c r="I39" i="34"/>
  <c r="H39" i="34"/>
  <c r="I38" i="34"/>
  <c r="H38" i="34"/>
  <c r="I37" i="34"/>
  <c r="H37" i="34"/>
  <c r="I36" i="34"/>
  <c r="H36" i="34"/>
  <c r="I35" i="34"/>
  <c r="H35" i="34"/>
  <c r="I34" i="34"/>
  <c r="H34" i="34"/>
  <c r="I33" i="34"/>
  <c r="G23" i="34"/>
  <c r="E23" i="34"/>
  <c r="C23" i="34"/>
  <c r="E22" i="34"/>
  <c r="C22" i="34"/>
  <c r="G19" i="34"/>
  <c r="G18" i="34"/>
  <c r="G17" i="34"/>
  <c r="G16" i="34"/>
  <c r="G22" i="34" s="1"/>
  <c r="H22" i="34" s="1"/>
  <c r="C10" i="34"/>
  <c r="C7" i="34"/>
  <c r="C11" i="34" s="1"/>
  <c r="I40" i="33"/>
  <c r="H40" i="33"/>
  <c r="I39" i="33"/>
  <c r="H39" i="33"/>
  <c r="I38" i="33"/>
  <c r="H38" i="33"/>
  <c r="I37" i="33"/>
  <c r="H37" i="33"/>
  <c r="I36" i="33"/>
  <c r="H36" i="33"/>
  <c r="I35" i="33"/>
  <c r="H35" i="33"/>
  <c r="I34" i="33"/>
  <c r="H34" i="33"/>
  <c r="I33" i="33"/>
  <c r="E23" i="33"/>
  <c r="C23" i="33"/>
  <c r="E22" i="33"/>
  <c r="C22" i="33"/>
  <c r="G19" i="33"/>
  <c r="G23" i="33" s="1"/>
  <c r="G18" i="33"/>
  <c r="G17" i="33"/>
  <c r="G16" i="33"/>
  <c r="G22" i="33" s="1"/>
  <c r="C7" i="33"/>
  <c r="C10" i="33" s="1"/>
  <c r="I40" i="32"/>
  <c r="H40" i="32"/>
  <c r="I39" i="32"/>
  <c r="H39" i="32"/>
  <c r="I38" i="32"/>
  <c r="H38" i="32"/>
  <c r="I37" i="32"/>
  <c r="H37" i="32"/>
  <c r="I36" i="32"/>
  <c r="H36" i="32"/>
  <c r="I35" i="32"/>
  <c r="H35" i="32"/>
  <c r="I34" i="32"/>
  <c r="H34" i="32"/>
  <c r="I33" i="32"/>
  <c r="E23" i="32"/>
  <c r="C23" i="32"/>
  <c r="E22" i="32"/>
  <c r="C22" i="32"/>
  <c r="G19" i="32"/>
  <c r="G23" i="32" s="1"/>
  <c r="G18" i="32"/>
  <c r="G17" i="32"/>
  <c r="G16" i="32"/>
  <c r="G22" i="32" s="1"/>
  <c r="C7" i="32"/>
  <c r="C10" i="32" s="1"/>
  <c r="H23" i="34" l="1"/>
  <c r="H22" i="33"/>
  <c r="C11" i="33"/>
  <c r="H23" i="33" s="1"/>
  <c r="H22" i="32"/>
  <c r="C11" i="32"/>
  <c r="H23" i="32" s="1"/>
  <c r="C14" i="14" l="1"/>
  <c r="C12" i="26"/>
  <c r="C20" i="17"/>
  <c r="C10" i="31" l="1"/>
  <c r="C11" i="31" s="1"/>
  <c r="C10" i="30"/>
  <c r="C11" i="30" s="1"/>
  <c r="C12" i="29"/>
  <c r="C13" i="29" s="1"/>
  <c r="C10" i="28"/>
  <c r="C11" i="28" s="1"/>
  <c r="C13" i="27"/>
  <c r="C14" i="27" s="1"/>
  <c r="C13" i="26"/>
  <c r="C10" i="25"/>
  <c r="C11" i="25" s="1"/>
  <c r="C16" i="12"/>
  <c r="C10" i="24"/>
  <c r="C11" i="24" s="1"/>
  <c r="C12" i="23"/>
  <c r="C13" i="23" s="1"/>
  <c r="C10" i="22"/>
  <c r="C11" i="22" s="1"/>
  <c r="C11" i="21"/>
  <c r="C12" i="21" s="1"/>
  <c r="C12" i="20"/>
  <c r="C13" i="20" s="1"/>
  <c r="C10" i="18"/>
  <c r="C11" i="18" s="1"/>
  <c r="C21" i="17"/>
  <c r="C12" i="16"/>
  <c r="C13" i="16" s="1"/>
  <c r="C10" i="15"/>
  <c r="C11" i="15" s="1"/>
  <c r="C15" i="14"/>
  <c r="C14" i="13"/>
  <c r="C15" i="13" s="1"/>
  <c r="C17" i="12"/>
  <c r="C15" i="11"/>
  <c r="C16" i="11" s="1"/>
  <c r="C19" i="10"/>
  <c r="C20" i="10" l="1"/>
</calcChain>
</file>

<file path=xl/sharedStrings.xml><?xml version="1.0" encoding="utf-8"?>
<sst xmlns="http://schemas.openxmlformats.org/spreadsheetml/2006/main" count="965" uniqueCount="164">
  <si>
    <t xml:space="preserve">NO CUMPLE </t>
  </si>
  <si>
    <t>CECILIA DE LA FUENTE DE LLERAS</t>
  </si>
  <si>
    <t xml:space="preserve">PROPONENTE: </t>
  </si>
  <si>
    <t>NUMERO DE NIT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</si>
  <si>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</si>
  <si>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</si>
  <si>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</si>
  <si>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</si>
  <si>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</si>
  <si>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</si>
  <si>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NIVEL DE ENDEUDAMIENTO</t>
  </si>
  <si>
    <t>CONSOLIDADO GENERAL:</t>
  </si>
  <si>
    <t xml:space="preserve">CON LA CAPACIDAD FINANCIERA </t>
  </si>
  <si>
    <t xml:space="preserve">EVALUACIÓN FINANCIERA PRIMERA INFANCIA </t>
  </si>
  <si>
    <t>No DEL GRUPO AL QUE SE PRESENTA</t>
  </si>
  <si>
    <t>VALOR DEL PRESUPUESTO OFICIAL</t>
  </si>
  <si>
    <t>VALOR TOTAL DEL PRESUPUESTO OFICIAL DE LOS GRUPOS A LOS QUE SE PRESENTA:</t>
  </si>
  <si>
    <t>VALOR TOTAL DEL PRESUPUESTO DE LOS GRUPOS A LOS QUE SE PRESENTA EN SMMLV:</t>
  </si>
  <si>
    <t>INFORMACION A 31 DE DICIEMBRE DE 2013</t>
  </si>
  <si>
    <t>LIQUIDEZ*</t>
  </si>
  <si>
    <t>* VER NOTA 5 DEL NUMERAL 3.18</t>
  </si>
  <si>
    <t>GRUPO 37</t>
  </si>
  <si>
    <t>GRUPO 17</t>
  </si>
  <si>
    <t>GRUPO 36</t>
  </si>
  <si>
    <t>GRUPO 42</t>
  </si>
  <si>
    <t>GRUPO 65</t>
  </si>
  <si>
    <t>GRUPO 72</t>
  </si>
  <si>
    <t>GRUPO 73</t>
  </si>
  <si>
    <t>GRUPO 15</t>
  </si>
  <si>
    <t>GRUPO 22</t>
  </si>
  <si>
    <t>GRUPO 12</t>
  </si>
  <si>
    <t>GRUPO 64</t>
  </si>
  <si>
    <t>809010583-1</t>
  </si>
  <si>
    <t xml:space="preserve">CUMPLE </t>
  </si>
  <si>
    <t>EL PROPONENTE CUMPLE ___X___ NO CUMPLE _______</t>
  </si>
  <si>
    <t>FUNDACION IMIX</t>
  </si>
  <si>
    <t>900265071-5</t>
  </si>
  <si>
    <t>GRUPO 71</t>
  </si>
  <si>
    <t>GRUPO 62</t>
  </si>
  <si>
    <t>GRUPO 67</t>
  </si>
  <si>
    <t>GRUPO 66</t>
  </si>
  <si>
    <t>GRUPO 69</t>
  </si>
  <si>
    <t>GRUPO 63</t>
  </si>
  <si>
    <t>GRUPO 68</t>
  </si>
  <si>
    <t>900230819-6</t>
  </si>
  <si>
    <t>GRUPO 8</t>
  </si>
  <si>
    <t>GRUPO 70</t>
  </si>
  <si>
    <t>GRUPO 5</t>
  </si>
  <si>
    <t>GRUPO 7</t>
  </si>
  <si>
    <t>GRUPO 4</t>
  </si>
  <si>
    <t>CORPORACION MI TIERRA</t>
  </si>
  <si>
    <t>900206005-7</t>
  </si>
  <si>
    <t>GRUPO 35</t>
  </si>
  <si>
    <t>UNION TEMPORAL JUNTOS POR EL TOLIMA - CONFORMADA POR CORPORACION MI TIERRA Y CORPORACION SAN CARLOS</t>
  </si>
  <si>
    <t>900206005-7 y 809011199-9</t>
  </si>
  <si>
    <t>GRUPO 41</t>
  </si>
  <si>
    <t>GRUPO 43</t>
  </si>
  <si>
    <t>GRUPO 33</t>
  </si>
  <si>
    <t>GRUPO 40</t>
  </si>
  <si>
    <t>GRUPO 21</t>
  </si>
  <si>
    <t>GRUPO CANTATIERRA</t>
  </si>
  <si>
    <t>800054940-2</t>
  </si>
  <si>
    <t>CORPORACION PARA EL DESARROLLO Y BIENESTAR INTREGAL DE LA COMUNIDAD LOS GIRASOLES</t>
  </si>
  <si>
    <t>809010812-1</t>
  </si>
  <si>
    <t>GRUPO 34</t>
  </si>
  <si>
    <t>816006359-6</t>
  </si>
  <si>
    <t>CONSTRUYAMOS COLOMBIA</t>
  </si>
  <si>
    <t>GRUPO 25</t>
  </si>
  <si>
    <t>GRUPO 30</t>
  </si>
  <si>
    <t>GRUPO 51</t>
  </si>
  <si>
    <t>GRUPO 52</t>
  </si>
  <si>
    <t>GRUPO 53</t>
  </si>
  <si>
    <t>GRUPO 54</t>
  </si>
  <si>
    <t>GRUPO 55</t>
  </si>
  <si>
    <t>GRUPO 57</t>
  </si>
  <si>
    <t>ASOCIACION UNIDOS CON LA FAMILIA Y LA COMUNIDAD DE NATAGAIMA ASUFACONAT</t>
  </si>
  <si>
    <t>809007146-3</t>
  </si>
  <si>
    <t>GRUPO 60</t>
  </si>
  <si>
    <t xml:space="preserve">GRUPO 49 </t>
  </si>
  <si>
    <t>GRUPO 50</t>
  </si>
  <si>
    <t>ASOCIACION PARA LA PREVENCION Y PROTECCION DE LA NIÑA, NIÑO, ADOLESCENTE, ADULTO Y ADULTO MAYOR ONG ASNIDO</t>
  </si>
  <si>
    <t>900052657-6</t>
  </si>
  <si>
    <t>EL PROPONENTE CUMPLE ______ NO CUMPLE ___X____</t>
  </si>
  <si>
    <t>GRUPO 9</t>
  </si>
  <si>
    <t>GRUPO 23</t>
  </si>
  <si>
    <t>GRUPO 11</t>
  </si>
  <si>
    <t>FUNDACION SOCIAL SEAPTO</t>
  </si>
  <si>
    <t>809005651-2</t>
  </si>
  <si>
    <t>CAJA DE COMPENSACION FAMILIAR DE FENALCO DEL TOLIMA - COMFENALCO</t>
  </si>
  <si>
    <t>890700148-4</t>
  </si>
  <si>
    <t>EL PROPONENTE CUMPLE ______ NO CUMPLE __X___</t>
  </si>
  <si>
    <t xml:space="preserve">UNION TEMPORAL FAMILIAS CON FUTURO, CONFORMADA POR CORPORACION AMIGOS CAMINOS CON FUTURO Y ASOCIACION FAMILIA PROYECTO AL FUTURO FAPROF </t>
  </si>
  <si>
    <t>809007029-1 y 809007114-8</t>
  </si>
  <si>
    <t>GRUPO 32</t>
  </si>
  <si>
    <t>GRUPO 38</t>
  </si>
  <si>
    <t>EL PROPONENTE CUMPLE ___X___ NO CUMPLE _____</t>
  </si>
  <si>
    <t>ASOCIACION SEMILLAS DEL FUTURO DE IBAGUE</t>
  </si>
  <si>
    <t>809007045-8</t>
  </si>
  <si>
    <t>GRUPO 28</t>
  </si>
  <si>
    <t>COOPERATIVA MULTIACTIVA DE COMERCIALIZACION DE COLOMBIA "PRECOOPVIVERES"</t>
  </si>
  <si>
    <t>GRUPO 16</t>
  </si>
  <si>
    <t>GRUPO 6</t>
  </si>
  <si>
    <t>ASOCIACION AGROECOLOGICA DEL TOLIMA "AETOL"</t>
  </si>
  <si>
    <t>900458959-9</t>
  </si>
  <si>
    <t>INDETERMINADO</t>
  </si>
  <si>
    <t xml:space="preserve">CORPORACION UNIDA POR EL DESARROLLO </t>
  </si>
  <si>
    <t>900208959-7</t>
  </si>
  <si>
    <t>ALDEAS INFANTILES SOS DE COLOMBIA</t>
  </si>
  <si>
    <t>860024041-6</t>
  </si>
  <si>
    <t>GRUPO 29</t>
  </si>
  <si>
    <t>FUNDACION CONCERN UNIVERSAL COLOMBIA</t>
  </si>
  <si>
    <t>800207360-9</t>
  </si>
  <si>
    <t>GRUPO 31</t>
  </si>
  <si>
    <t>ASOCIACION PARA LA CONSTRUCCION DE COMUNIDAD Y SU DESARROLLO INTEGRAL "ACCDI"</t>
  </si>
  <si>
    <t>809007781-0</t>
  </si>
  <si>
    <t>GRUPO 26</t>
  </si>
  <si>
    <t>GRUPO 27</t>
  </si>
  <si>
    <t>UNION TEMPORAL FUNDACION FUNDEJUR - FUNDACION JUKARUMA</t>
  </si>
  <si>
    <t>860532434-6 y 900741343-5</t>
  </si>
  <si>
    <t>GRUPO 20</t>
  </si>
  <si>
    <t>FUNDACION PARA EL DESARROLLO DE PRADO</t>
  </si>
  <si>
    <t>809011932-1</t>
  </si>
  <si>
    <t>GRUPO 61</t>
  </si>
  <si>
    <t>OK</t>
  </si>
  <si>
    <t>RISARALDA GRUPO 11</t>
  </si>
  <si>
    <t>RISARALDA GRUPO 12,17,25,30,51,52</t>
  </si>
  <si>
    <t>VALLE DEL CAUCA GRUPO 22, 26</t>
  </si>
  <si>
    <t>SANTANDER GRUPO 26</t>
  </si>
  <si>
    <t>VALLE DEL CAUCA GRUPO 14</t>
  </si>
  <si>
    <t>CUNDINAMARCA GRUPO 33</t>
  </si>
  <si>
    <t>NARIÑO GRUPO 40</t>
  </si>
  <si>
    <t>GRUPO 35 Corporacion Mi Tierra</t>
  </si>
  <si>
    <t>GRUPO 41 UT Juntos por el Tolima</t>
  </si>
  <si>
    <t>GRUPO 43 UT Juntos por el Tolima</t>
  </si>
  <si>
    <t>GRUPO 33 UT Juntos por el Tolima</t>
  </si>
  <si>
    <t>GRUPO 40 UT Juntos por el Tolima</t>
  </si>
  <si>
    <t>GRUPO 21 UT Juntos por el Tolima</t>
  </si>
  <si>
    <t>INSTITUTO COLOMBIANO DE BIENESTAR FAMILIAR - ICBF</t>
  </si>
  <si>
    <t>Luis Hernando Gutierrez Saavedra</t>
  </si>
  <si>
    <t>Grupo Financiero</t>
  </si>
  <si>
    <t>Olga Lucia Zambrano Londoño</t>
  </si>
  <si>
    <t>Luis Ariel Ospina Vidales</t>
  </si>
  <si>
    <t>Eliana Patricia Peñuela Lozada</t>
  </si>
  <si>
    <t>FUNDACION SOCIAL PARA LA FORMACION Y EL MEJORAMIENTO DEL DESEMPEÑO EMPRESARIAL LABORAL CIVICO Y ACADEMICO "FUNIMEDES"</t>
  </si>
  <si>
    <t xml:space="preserve">      INSTITUTO COLOMBIANO DE BIENESTAR FAMILIAR - ICBF</t>
  </si>
  <si>
    <t>EVALUACIÓN FINANCIERA PRIMERA INFANCIA</t>
  </si>
  <si>
    <t>VALOR DE LA PROPUESTA EN PESOS:</t>
  </si>
  <si>
    <t>VALOR DE LA PROPUESTA EN SMMLV:</t>
  </si>
  <si>
    <t>INDICADORES SOLICITADOS SEGÚN VALOR DEL PRESUPUESTO PRESENTADO</t>
  </si>
  <si>
    <t>LIQUIDEZ</t>
  </si>
  <si>
    <t>INTEGRANTES</t>
  </si>
  <si>
    <t>FUNDEJUR</t>
  </si>
  <si>
    <t>JUKARUMA</t>
  </si>
  <si>
    <t>CONSOLIDADO</t>
  </si>
  <si>
    <t xml:space="preserve">EL PROPONENTE CUMPLE ___X___ NO CUMPLE _______ CON LA CAPACIDAD FINANCIERA </t>
  </si>
  <si>
    <t>MAYOR A</t>
  </si>
  <si>
    <t>MENOR O IGUAL A</t>
  </si>
  <si>
    <t>Índice Liquidez &gt;=</t>
  </si>
  <si>
    <t>Nivel de Endeudamiento &lt;=</t>
  </si>
  <si>
    <t>CORPORACION SAN CARLOS</t>
  </si>
  <si>
    <t xml:space="preserve">EL PROPONENTE CUMPLE __X____ NO CUMPLE _______ CON LA CAPACIDAD FINANCIERA </t>
  </si>
  <si>
    <t>UNION TEMPORAL FAMILIAS CON FUTURO, CONFORMADA POR CORPORACION AMIGOS CAMINOS CON FUTURO Y ASOCIACION FAMILIA PROYECTO AL FUTURO FAPROF</t>
  </si>
  <si>
    <t>FAPROF</t>
  </si>
  <si>
    <t>CORPORACION AMIGOS CON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</si>
</sst>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&quot;$&quot;#,##0"/>
    <numFmt numFmtId="168" formatCode="[$$-240A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7030A0"/>
      <name val="Arial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5" fillId="0" borderId="0" xfId="0" applyFont="1"/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6" fontId="4" fillId="3" borderId="2" xfId="1" applyNumberFormat="1" applyFont="1" applyFill="1" applyBorder="1" applyAlignment="1">
      <alignment vertical="center"/>
    </xf>
    <xf numFmtId="166" fontId="4" fillId="3" borderId="0" xfId="1" applyNumberFormat="1" applyFont="1" applyFill="1" applyAlignment="1">
      <alignment vertical="center"/>
    </xf>
    <xf numFmtId="166" fontId="4" fillId="3" borderId="1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6" fontId="4" fillId="3" borderId="0" xfId="1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0" fillId="0" borderId="4" xfId="0" applyBorder="1"/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7" fillId="2" borderId="8" xfId="3" applyFont="1" applyFill="1" applyBorder="1" applyAlignment="1">
      <alignment horizontal="center" vertical="center" wrapText="1"/>
    </xf>
    <xf numFmtId="164" fontId="7" fillId="2" borderId="7" xfId="3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9" fillId="0" borderId="4" xfId="0" applyFont="1" applyBorder="1"/>
    <xf numFmtId="0" fontId="9" fillId="5" borderId="4" xfId="0" applyFont="1" applyFill="1" applyBorder="1"/>
    <xf numFmtId="0" fontId="9" fillId="5" borderId="9" xfId="0" applyFont="1" applyFill="1" applyBorder="1"/>
    <xf numFmtId="0" fontId="9" fillId="5" borderId="11" xfId="0" applyFont="1" applyFill="1" applyBorder="1"/>
    <xf numFmtId="0" fontId="9" fillId="0" borderId="11" xfId="0" applyFont="1" applyBorder="1"/>
    <xf numFmtId="0" fontId="9" fillId="5" borderId="12" xfId="0" applyFont="1" applyFill="1" applyBorder="1"/>
    <xf numFmtId="0" fontId="11" fillId="5" borderId="6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167" fontId="12" fillId="5" borderId="2" xfId="0" applyNumberFormat="1" applyFont="1" applyFill="1" applyBorder="1" applyAlignment="1">
      <alignment horizontal="center" vertical="center" wrapText="1"/>
    </xf>
    <xf numFmtId="167" fontId="13" fillId="5" borderId="2" xfId="0" applyNumberFormat="1" applyFont="1" applyFill="1" applyBorder="1" applyAlignment="1">
      <alignment vertical="center" wrapText="1"/>
    </xf>
    <xf numFmtId="0" fontId="9" fillId="5" borderId="2" xfId="0" applyFont="1" applyFill="1" applyBorder="1"/>
    <xf numFmtId="0" fontId="9" fillId="5" borderId="3" xfId="0" applyFont="1" applyFill="1" applyBorder="1"/>
    <xf numFmtId="0" fontId="11" fillId="5" borderId="9" xfId="0" applyFont="1" applyFill="1" applyBorder="1" applyAlignment="1">
      <alignment horizontal="left" vertical="center"/>
    </xf>
    <xf numFmtId="1" fontId="12" fillId="5" borderId="11" xfId="0" applyNumberFormat="1" applyFont="1" applyFill="1" applyBorder="1" applyAlignment="1">
      <alignment horizontal="center" vertical="center" wrapText="1"/>
    </xf>
    <xf numFmtId="1" fontId="13" fillId="5" borderId="11" xfId="0" applyNumberFormat="1" applyFont="1" applyFill="1" applyBorder="1" applyAlignment="1">
      <alignment vertical="center" wrapText="1"/>
    </xf>
    <xf numFmtId="0" fontId="9" fillId="5" borderId="0" xfId="0" applyFont="1" applyFill="1" applyBorder="1"/>
    <xf numFmtId="0" fontId="11" fillId="5" borderId="4" xfId="0" applyFont="1" applyFill="1" applyBorder="1" applyAlignment="1">
      <alignment horizontal="left" vertical="center"/>
    </xf>
    <xf numFmtId="1" fontId="12" fillId="5" borderId="0" xfId="0" applyNumberFormat="1" applyFont="1" applyFill="1" applyBorder="1" applyAlignment="1">
      <alignment horizontal="center" vertical="center" wrapText="1"/>
    </xf>
    <xf numFmtId="1" fontId="13" fillId="5" borderId="0" xfId="0" applyNumberFormat="1" applyFont="1" applyFill="1" applyBorder="1" applyAlignment="1">
      <alignment vertical="center" wrapText="1"/>
    </xf>
    <xf numFmtId="0" fontId="9" fillId="5" borderId="5" xfId="0" applyFont="1" applyFill="1" applyBorder="1"/>
    <xf numFmtId="0" fontId="9" fillId="0" borderId="0" xfId="0" applyFont="1" applyBorder="1"/>
    <xf numFmtId="0" fontId="11" fillId="5" borderId="4" xfId="0" applyFont="1" applyFill="1" applyBorder="1"/>
    <xf numFmtId="0" fontId="14" fillId="5" borderId="0" xfId="0" applyFont="1" applyFill="1" applyBorder="1"/>
    <xf numFmtId="0" fontId="11" fillId="5" borderId="6" xfId="0" applyFont="1" applyFill="1" applyBorder="1"/>
    <xf numFmtId="0" fontId="11" fillId="5" borderId="16" xfId="0" applyFont="1" applyFill="1" applyBorder="1" applyAlignment="1">
      <alignment horizontal="center"/>
    </xf>
    <xf numFmtId="9" fontId="11" fillId="5" borderId="16" xfId="6" applyFont="1" applyFill="1" applyBorder="1" applyAlignment="1">
      <alignment horizontal="center"/>
    </xf>
    <xf numFmtId="1" fontId="12" fillId="6" borderId="8" xfId="0" applyNumberFormat="1" applyFont="1" applyFill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15" fillId="5" borderId="8" xfId="0" applyFont="1" applyFill="1" applyBorder="1"/>
    <xf numFmtId="0" fontId="9" fillId="5" borderId="16" xfId="0" applyFont="1" applyFill="1" applyBorder="1"/>
    <xf numFmtId="0" fontId="9" fillId="5" borderId="0" xfId="0" applyFont="1" applyFill="1"/>
    <xf numFmtId="0" fontId="11" fillId="5" borderId="6" xfId="0" applyFont="1" applyFill="1" applyBorder="1" applyAlignment="1">
      <alignment vertical="center"/>
    </xf>
    <xf numFmtId="0" fontId="13" fillId="6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0" fontId="9" fillId="6" borderId="8" xfId="0" applyFont="1" applyFill="1" applyBorder="1"/>
    <xf numFmtId="0" fontId="9" fillId="5" borderId="8" xfId="0" applyFont="1" applyFill="1" applyBorder="1"/>
    <xf numFmtId="0" fontId="14" fillId="5" borderId="4" xfId="0" applyFont="1" applyFill="1" applyBorder="1" applyAlignment="1">
      <alignment vertical="center"/>
    </xf>
    <xf numFmtId="168" fontId="11" fillId="5" borderId="0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left" vertical="center"/>
    </xf>
    <xf numFmtId="167" fontId="14" fillId="6" borderId="2" xfId="0" applyNumberFormat="1" applyFont="1" applyFill="1" applyBorder="1" applyAlignment="1">
      <alignment horizontal="center"/>
    </xf>
    <xf numFmtId="167" fontId="14" fillId="5" borderId="2" xfId="0" applyNumberFormat="1" applyFont="1" applyFill="1" applyBorder="1" applyAlignment="1"/>
    <xf numFmtId="0" fontId="14" fillId="5" borderId="2" xfId="0" applyFont="1" applyFill="1" applyBorder="1"/>
    <xf numFmtId="0" fontId="14" fillId="5" borderId="4" xfId="0" applyFont="1" applyFill="1" applyBorder="1" applyAlignment="1">
      <alignment horizontal="left" vertical="center"/>
    </xf>
    <xf numFmtId="167" fontId="14" fillId="6" borderId="0" xfId="0" applyNumberFormat="1" applyFont="1" applyFill="1" applyBorder="1" applyAlignment="1">
      <alignment horizontal="center"/>
    </xf>
    <xf numFmtId="167" fontId="14" fillId="5" borderId="0" xfId="0" applyNumberFormat="1" applyFont="1" applyFill="1" applyBorder="1" applyAlignment="1"/>
    <xf numFmtId="0" fontId="14" fillId="5" borderId="9" xfId="0" applyFont="1" applyFill="1" applyBorder="1" applyAlignment="1">
      <alignment horizontal="left" vertical="center"/>
    </xf>
    <xf numFmtId="167" fontId="14" fillId="6" borderId="11" xfId="0" applyNumberFormat="1" applyFont="1" applyFill="1" applyBorder="1" applyAlignment="1">
      <alignment horizontal="center"/>
    </xf>
    <xf numFmtId="167" fontId="14" fillId="5" borderId="11" xfId="0" applyNumberFormat="1" applyFont="1" applyFill="1" applyBorder="1" applyAlignment="1"/>
    <xf numFmtId="0" fontId="14" fillId="5" borderId="11" xfId="0" applyFont="1" applyFill="1" applyBorder="1"/>
    <xf numFmtId="0" fontId="11" fillId="7" borderId="6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5" borderId="1" xfId="0" applyFont="1" applyFill="1" applyBorder="1"/>
    <xf numFmtId="2" fontId="14" fillId="6" borderId="2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2" fontId="9" fillId="5" borderId="2" xfId="0" applyNumberFormat="1" applyFont="1" applyFill="1" applyBorder="1"/>
    <xf numFmtId="0" fontId="11" fillId="5" borderId="3" xfId="0" applyFont="1" applyFill="1" applyBorder="1" applyAlignment="1">
      <alignment horizontal="center"/>
    </xf>
    <xf numFmtId="0" fontId="11" fillId="5" borderId="9" xfId="0" applyFont="1" applyFill="1" applyBorder="1"/>
    <xf numFmtId="10" fontId="14" fillId="6" borderId="11" xfId="6" applyNumberFormat="1" applyFont="1" applyFill="1" applyBorder="1" applyAlignment="1">
      <alignment horizontal="center"/>
    </xf>
    <xf numFmtId="10" fontId="11" fillId="5" borderId="11" xfId="6" applyNumberFormat="1" applyFont="1" applyFill="1" applyBorder="1" applyAlignment="1">
      <alignment horizontal="center"/>
    </xf>
    <xf numFmtId="10" fontId="9" fillId="5" borderId="11" xfId="6" applyNumberFormat="1" applyFont="1" applyFill="1" applyBorder="1"/>
    <xf numFmtId="0" fontId="11" fillId="5" borderId="1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right"/>
    </xf>
    <xf numFmtId="0" fontId="11" fillId="5" borderId="0" xfId="0" applyFont="1" applyFill="1" applyBorder="1"/>
    <xf numFmtId="0" fontId="11" fillId="5" borderId="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wrapText="1"/>
    </xf>
    <xf numFmtId="0" fontId="9" fillId="5" borderId="11" xfId="0" applyFont="1" applyFill="1" applyBorder="1" applyAlignment="1">
      <alignment horizontal="left" wrapText="1"/>
    </xf>
    <xf numFmtId="164" fontId="9" fillId="5" borderId="0" xfId="3" applyFont="1" applyFill="1"/>
    <xf numFmtId="0" fontId="15" fillId="5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9" fontId="14" fillId="0" borderId="18" xfId="6" applyFont="1" applyBorder="1" applyAlignment="1">
      <alignment horizontal="center" vertical="center" wrapText="1"/>
    </xf>
    <xf numFmtId="9" fontId="14" fillId="0" borderId="19" xfId="6" applyFont="1" applyBorder="1" applyAlignment="1">
      <alignment horizontal="center" vertical="center" wrapText="1"/>
    </xf>
    <xf numFmtId="164" fontId="9" fillId="5" borderId="19" xfId="0" applyNumberFormat="1" applyFont="1" applyFill="1" applyBorder="1"/>
    <xf numFmtId="164" fontId="9" fillId="5" borderId="17" xfId="0" applyNumberFormat="1" applyFont="1" applyFill="1" applyBorder="1"/>
    <xf numFmtId="3" fontId="9" fillId="5" borderId="18" xfId="0" applyNumberFormat="1" applyFont="1" applyFill="1" applyBorder="1" applyAlignment="1">
      <alignment horizontal="center"/>
    </xf>
    <xf numFmtId="3" fontId="9" fillId="5" borderId="19" xfId="0" applyNumberFormat="1" applyFont="1" applyFill="1" applyBorder="1" applyAlignment="1">
      <alignment horizontal="center"/>
    </xf>
    <xf numFmtId="0" fontId="0" fillId="5" borderId="0" xfId="0" applyFill="1"/>
  </cellXfs>
  <cellStyles count="7">
    <cellStyle name="Millares" xfId="1" builtinId="3"/>
    <cellStyle name="Millares 2" xfId="4"/>
    <cellStyle name="Moneda" xfId="3" builtinId="4"/>
    <cellStyle name="Moneda 2" xfId="5"/>
    <cellStyle name="Normal" xfId="0" builtinId="0"/>
    <cellStyle name="Normal 5" xfId="2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tabSelected="1"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1" customHeight="1" x14ac:dyDescent="0.25">
      <c r="A1" s="36"/>
      <c r="B1" s="61" t="s">
        <v>137</v>
      </c>
      <c r="C1" s="61"/>
      <c r="D1" s="61"/>
      <c r="E1" s="3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ht="12" customHeight="1" thickBot="1" x14ac:dyDescent="0.3">
      <c r="A4" s="8"/>
      <c r="B4" s="9"/>
      <c r="C4" s="9"/>
      <c r="D4" s="9"/>
      <c r="E4" s="10"/>
    </row>
    <row r="5" spans="1:6" ht="49.5" customHeight="1" thickBot="1" x14ac:dyDescent="0.3">
      <c r="A5" s="8"/>
      <c r="B5" s="11" t="s">
        <v>2</v>
      </c>
      <c r="C5" s="57" t="s">
        <v>143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32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21</v>
      </c>
      <c r="C8" s="62">
        <v>315330431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22</v>
      </c>
      <c r="C9" s="62">
        <v>455245258</v>
      </c>
      <c r="D9" s="63"/>
      <c r="E9" s="10"/>
      <c r="F9" s="1" t="s">
        <v>123</v>
      </c>
    </row>
    <row r="10" spans="1:6" ht="26.25" customHeight="1" thickBot="1" x14ac:dyDescent="0.3">
      <c r="A10" s="8"/>
      <c r="B10" s="29" t="s">
        <v>23</v>
      </c>
      <c r="C10" s="62">
        <v>2242813794</v>
      </c>
      <c r="D10" s="63"/>
      <c r="E10" s="10"/>
      <c r="F10" s="1" t="s">
        <v>123</v>
      </c>
    </row>
    <row r="11" spans="1:6" ht="26.25" customHeight="1" thickBot="1" x14ac:dyDescent="0.3">
      <c r="A11" s="8"/>
      <c r="B11" s="29" t="s">
        <v>24</v>
      </c>
      <c r="C11" s="62">
        <v>659896796</v>
      </c>
      <c r="D11" s="63"/>
      <c r="E11" s="10"/>
      <c r="F11" s="1" t="s">
        <v>123</v>
      </c>
    </row>
    <row r="12" spans="1:6" ht="26.25" customHeight="1" thickBot="1" x14ac:dyDescent="0.3">
      <c r="A12" s="8"/>
      <c r="B12" s="29" t="s">
        <v>25</v>
      </c>
      <c r="C12" s="62">
        <v>906313954</v>
      </c>
      <c r="D12" s="63"/>
      <c r="E12" s="10"/>
      <c r="F12" s="1" t="s">
        <v>123</v>
      </c>
    </row>
    <row r="13" spans="1:6" ht="26.25" customHeight="1" thickBot="1" x14ac:dyDescent="0.3">
      <c r="A13" s="8"/>
      <c r="B13" s="29" t="s">
        <v>26</v>
      </c>
      <c r="C13" s="62">
        <v>1154819393</v>
      </c>
      <c r="D13" s="63"/>
      <c r="E13" s="10"/>
      <c r="F13" s="1" t="s">
        <v>123</v>
      </c>
    </row>
    <row r="14" spans="1:6" ht="26.25" customHeight="1" thickBot="1" x14ac:dyDescent="0.3">
      <c r="A14" s="8"/>
      <c r="B14" s="29" t="s">
        <v>27</v>
      </c>
      <c r="C14" s="62">
        <v>1073376434</v>
      </c>
      <c r="D14" s="63"/>
      <c r="E14" s="10"/>
      <c r="F14" s="1" t="s">
        <v>123</v>
      </c>
    </row>
    <row r="15" spans="1:6" ht="26.25" customHeight="1" thickBot="1" x14ac:dyDescent="0.3">
      <c r="A15" s="8"/>
      <c r="B15" s="29" t="s">
        <v>28</v>
      </c>
      <c r="C15" s="62">
        <v>1104700649</v>
      </c>
      <c r="D15" s="63"/>
      <c r="E15" s="10"/>
      <c r="F15" s="1" t="s">
        <v>123</v>
      </c>
    </row>
    <row r="16" spans="1:6" ht="26.25" customHeight="1" thickBot="1" x14ac:dyDescent="0.3">
      <c r="A16" s="8"/>
      <c r="B16" s="29" t="s">
        <v>29</v>
      </c>
      <c r="C16" s="62">
        <v>1246101290</v>
      </c>
      <c r="D16" s="63"/>
      <c r="E16" s="10"/>
      <c r="F16" s="1" t="s">
        <v>123</v>
      </c>
    </row>
    <row r="17" spans="1:6" ht="26.25" customHeight="1" thickBot="1" x14ac:dyDescent="0.3">
      <c r="A17" s="8"/>
      <c r="B17" s="29" t="s">
        <v>30</v>
      </c>
      <c r="C17" s="62">
        <v>939726450</v>
      </c>
      <c r="D17" s="63"/>
      <c r="E17" s="10"/>
      <c r="F17" s="1" t="s">
        <v>123</v>
      </c>
    </row>
    <row r="18" spans="1:6" ht="30.75" customHeight="1" thickBot="1" x14ac:dyDescent="0.3">
      <c r="A18" s="8"/>
      <c r="B18" s="29" t="s">
        <v>31</v>
      </c>
      <c r="C18" s="62">
        <v>227622629</v>
      </c>
      <c r="D18" s="63"/>
      <c r="E18" s="10"/>
      <c r="F18" s="1" t="s">
        <v>123</v>
      </c>
    </row>
    <row r="19" spans="1:6" ht="42" customHeight="1" thickBot="1" x14ac:dyDescent="0.3">
      <c r="A19" s="8"/>
      <c r="B19" s="30" t="s">
        <v>16</v>
      </c>
      <c r="C19" s="62">
        <f>SUM(C8:D18)</f>
        <v>10325947078</v>
      </c>
      <c r="D19" s="63"/>
      <c r="E19" s="10"/>
    </row>
    <row r="20" spans="1:6" ht="45.75" customHeight="1" thickBot="1" x14ac:dyDescent="0.3">
      <c r="A20" s="8"/>
      <c r="B20" s="30" t="s">
        <v>17</v>
      </c>
      <c r="C20" s="62">
        <f>+C19/616000</f>
        <v>16762.901100649349</v>
      </c>
      <c r="D20" s="63"/>
      <c r="E20" s="10"/>
    </row>
    <row r="21" spans="1:6" ht="10.5" customHeight="1" x14ac:dyDescent="0.25">
      <c r="A21" s="8"/>
      <c r="B21" s="9"/>
      <c r="C21" s="13"/>
      <c r="D21" s="14"/>
      <c r="E21" s="10"/>
    </row>
    <row r="22" spans="1:6" ht="13.5" customHeight="1" thickBot="1" x14ac:dyDescent="0.3">
      <c r="A22" s="8"/>
      <c r="B22" s="9" t="s">
        <v>18</v>
      </c>
      <c r="C22" s="13"/>
      <c r="D22" s="14"/>
      <c r="E22" s="10"/>
    </row>
    <row r="23" spans="1:6" ht="22.5" customHeight="1" x14ac:dyDescent="0.25">
      <c r="A23" s="8"/>
      <c r="B23" s="15" t="s">
        <v>4</v>
      </c>
      <c r="C23" s="33">
        <v>1340639936</v>
      </c>
      <c r="D23" s="16"/>
      <c r="E23" s="10"/>
    </row>
    <row r="24" spans="1:6" ht="21.75" customHeight="1" x14ac:dyDescent="0.25">
      <c r="A24" s="8"/>
      <c r="B24" s="8" t="s">
        <v>5</v>
      </c>
      <c r="C24" s="34">
        <v>2034998386</v>
      </c>
      <c r="D24" s="10"/>
      <c r="E24" s="10"/>
    </row>
    <row r="25" spans="1:6" ht="15" x14ac:dyDescent="0.25">
      <c r="A25" s="8"/>
      <c r="B25" s="8" t="s">
        <v>6</v>
      </c>
      <c r="C25" s="34">
        <v>82634444</v>
      </c>
      <c r="D25" s="10"/>
      <c r="E25" s="10"/>
    </row>
    <row r="26" spans="1:6" ht="27" customHeight="1" thickBot="1" x14ac:dyDescent="0.3">
      <c r="A26" s="8"/>
      <c r="B26" s="17" t="s">
        <v>7</v>
      </c>
      <c r="C26" s="35">
        <v>790117743</v>
      </c>
      <c r="D26" s="18"/>
      <c r="E26" s="10"/>
    </row>
    <row r="27" spans="1:6" ht="27" customHeight="1" thickBot="1" x14ac:dyDescent="0.3">
      <c r="A27" s="8"/>
      <c r="B27" s="47" t="s">
        <v>8</v>
      </c>
      <c r="C27" s="48"/>
      <c r="D27" s="49"/>
      <c r="E27" s="10"/>
    </row>
    <row r="28" spans="1:6" ht="16.5" thickBot="1" x14ac:dyDescent="0.3">
      <c r="A28" s="8"/>
      <c r="B28" s="47" t="s">
        <v>9</v>
      </c>
      <c r="C28" s="48"/>
      <c r="D28" s="49"/>
      <c r="E28" s="10"/>
    </row>
    <row r="29" spans="1:6" x14ac:dyDescent="0.25">
      <c r="A29" s="8"/>
      <c r="B29" s="19" t="s">
        <v>19</v>
      </c>
      <c r="C29" s="20">
        <v>16.22</v>
      </c>
      <c r="D29" s="14" t="s">
        <v>33</v>
      </c>
      <c r="E29" s="10"/>
    </row>
    <row r="30" spans="1:6" ht="16.5" thickBot="1" x14ac:dyDescent="0.3">
      <c r="A30" s="8"/>
      <c r="B30" s="12" t="s">
        <v>10</v>
      </c>
      <c r="C30" s="21">
        <v>39</v>
      </c>
      <c r="D30" s="22" t="s">
        <v>33</v>
      </c>
      <c r="E30" s="10"/>
    </row>
    <row r="31" spans="1:6" ht="15" customHeight="1" thickBot="1" x14ac:dyDescent="0.3">
      <c r="A31" s="8"/>
      <c r="B31" s="23"/>
      <c r="C31" s="24"/>
      <c r="D31" s="9"/>
      <c r="E31" s="25"/>
    </row>
    <row r="32" spans="1:6" x14ac:dyDescent="0.25">
      <c r="A32" s="50"/>
      <c r="B32" s="51" t="s">
        <v>11</v>
      </c>
      <c r="C32" s="53" t="s">
        <v>34</v>
      </c>
      <c r="D32" s="54"/>
      <c r="E32" s="55"/>
      <c r="F32" s="44"/>
    </row>
    <row r="33" spans="1:6" ht="16.5" thickBot="1" x14ac:dyDescent="0.3">
      <c r="A33" s="50"/>
      <c r="B33" s="52"/>
      <c r="C33" s="45" t="s">
        <v>12</v>
      </c>
      <c r="D33" s="46"/>
      <c r="E33" s="55"/>
      <c r="F33" s="44"/>
    </row>
    <row r="34" spans="1:6" ht="12.75" customHeight="1" thickBot="1" x14ac:dyDescent="0.3">
      <c r="A34" s="17"/>
      <c r="B34" s="26"/>
      <c r="C34" s="26"/>
      <c r="D34" s="26"/>
      <c r="E34" s="18"/>
      <c r="F34" s="2"/>
    </row>
    <row r="35" spans="1:6" x14ac:dyDescent="0.25">
      <c r="B35" s="37" t="s">
        <v>20</v>
      </c>
    </row>
    <row r="38" spans="1:6" ht="12.75" customHeight="1" x14ac:dyDescent="0.25"/>
    <row r="40" spans="1:6" x14ac:dyDescent="0.25">
      <c r="A40" s="66" t="s">
        <v>138</v>
      </c>
      <c r="B40" s="66"/>
      <c r="C40" s="66" t="s">
        <v>140</v>
      </c>
      <c r="D40" s="66"/>
    </row>
    <row r="41" spans="1:6" x14ac:dyDescent="0.25">
      <c r="A41" s="66" t="s">
        <v>139</v>
      </c>
      <c r="B41" s="66"/>
      <c r="C41" s="66" t="s">
        <v>139</v>
      </c>
      <c r="D41" s="66"/>
    </row>
    <row r="44" spans="1:6" ht="12" customHeight="1" x14ac:dyDescent="0.25"/>
    <row r="46" spans="1:6" x14ac:dyDescent="0.25">
      <c r="A46" s="66" t="s">
        <v>141</v>
      </c>
      <c r="B46" s="66"/>
      <c r="C46" s="66" t="s">
        <v>142</v>
      </c>
      <c r="D46" s="66"/>
    </row>
    <row r="47" spans="1:6" x14ac:dyDescent="0.25">
      <c r="A47" s="66" t="s">
        <v>139</v>
      </c>
      <c r="B47" s="66"/>
      <c r="C47" s="66" t="s">
        <v>139</v>
      </c>
      <c r="D47" s="66"/>
    </row>
  </sheetData>
  <mergeCells count="35">
    <mergeCell ref="C47:D47"/>
    <mergeCell ref="A46:B46"/>
    <mergeCell ref="A47:B47"/>
    <mergeCell ref="C40:D40"/>
    <mergeCell ref="C41:D41"/>
    <mergeCell ref="A40:B40"/>
    <mergeCell ref="A41:B41"/>
    <mergeCell ref="C46:D46"/>
    <mergeCell ref="C20:D20"/>
    <mergeCell ref="B27:D27"/>
    <mergeCell ref="C8:D8"/>
    <mergeCell ref="C7:D7"/>
    <mergeCell ref="C9:D9"/>
    <mergeCell ref="C10:D10"/>
    <mergeCell ref="C18:D18"/>
    <mergeCell ref="C19:D19"/>
    <mergeCell ref="C11:D11"/>
    <mergeCell ref="C12:D12"/>
    <mergeCell ref="C13:D13"/>
    <mergeCell ref="C14:D14"/>
    <mergeCell ref="C15:D15"/>
    <mergeCell ref="C16:D16"/>
    <mergeCell ref="C17:D17"/>
    <mergeCell ref="B2:D2"/>
    <mergeCell ref="B3:D3"/>
    <mergeCell ref="C5:D5"/>
    <mergeCell ref="C6:D6"/>
    <mergeCell ref="B1:D1"/>
    <mergeCell ref="F32:F33"/>
    <mergeCell ref="C33:D33"/>
    <mergeCell ref="B28:D28"/>
    <mergeCell ref="A32:A33"/>
    <mergeCell ref="B32:B33"/>
    <mergeCell ref="C32:D32"/>
    <mergeCell ref="E32:E33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4.85546875" style="27" customWidth="1"/>
    <col min="6" max="16384" width="11.42578125" style="1"/>
  </cols>
  <sheetData>
    <row r="1" spans="1:6" ht="24" customHeight="1" x14ac:dyDescent="0.25">
      <c r="A1" s="36"/>
      <c r="B1" s="61" t="s">
        <v>144</v>
      </c>
      <c r="C1" s="61"/>
      <c r="D1" s="61"/>
      <c r="E1" s="3"/>
    </row>
    <row r="2" spans="1:6" ht="27.75" customHeight="1" x14ac:dyDescent="0.25">
      <c r="A2" s="4"/>
      <c r="B2" s="69" t="s">
        <v>1</v>
      </c>
      <c r="C2" s="69"/>
      <c r="D2" s="69"/>
      <c r="E2" s="5"/>
    </row>
    <row r="3" spans="1:6" ht="21" customHeight="1" x14ac:dyDescent="0.25">
      <c r="A3" s="6"/>
      <c r="B3" s="69" t="s">
        <v>13</v>
      </c>
      <c r="C3" s="69"/>
      <c r="D3" s="69"/>
      <c r="E3" s="7"/>
    </row>
    <row r="4" spans="1:6" thickBot="1" x14ac:dyDescent="0.3">
      <c r="A4" s="8"/>
      <c r="B4" s="38"/>
      <c r="C4" s="38"/>
      <c r="D4" s="38"/>
      <c r="E4" s="10"/>
    </row>
    <row r="5" spans="1:6" ht="45" customHeight="1" thickBot="1" x14ac:dyDescent="0.3">
      <c r="A5" s="8"/>
      <c r="B5" s="11" t="s">
        <v>2</v>
      </c>
      <c r="C5" s="57" t="s">
        <v>75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76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77</v>
      </c>
      <c r="C8" s="62">
        <v>418993652</v>
      </c>
      <c r="D8" s="63"/>
      <c r="E8" s="10"/>
      <c r="F8" s="1" t="s">
        <v>123</v>
      </c>
    </row>
    <row r="9" spans="1:6" ht="23.25" customHeight="1" thickBot="1" x14ac:dyDescent="0.3">
      <c r="A9" s="8"/>
      <c r="B9" s="29"/>
      <c r="C9" s="62"/>
      <c r="D9" s="63"/>
      <c r="E9" s="10"/>
    </row>
    <row r="10" spans="1:6" ht="42" customHeight="1" thickBot="1" x14ac:dyDescent="0.3">
      <c r="A10" s="8"/>
      <c r="B10" s="30" t="s">
        <v>16</v>
      </c>
      <c r="C10" s="62">
        <f>SUM(C8:D9)</f>
        <v>418993652</v>
      </c>
      <c r="D10" s="63"/>
      <c r="E10" s="10"/>
    </row>
    <row r="11" spans="1:6" ht="48.75" customHeight="1" thickBot="1" x14ac:dyDescent="0.3">
      <c r="A11" s="8"/>
      <c r="B11" s="30" t="s">
        <v>17</v>
      </c>
      <c r="C11" s="62">
        <f>+C10/616000</f>
        <v>680.18449999999996</v>
      </c>
      <c r="D11" s="63"/>
      <c r="E11" s="10"/>
    </row>
    <row r="12" spans="1:6" ht="13.5" customHeight="1" x14ac:dyDescent="0.25">
      <c r="A12" s="8"/>
      <c r="B12" s="38"/>
      <c r="C12" s="39"/>
      <c r="D12" s="14"/>
      <c r="E12" s="10"/>
    </row>
    <row r="13" spans="1:6" ht="24.75" customHeight="1" thickBot="1" x14ac:dyDescent="0.3">
      <c r="A13" s="8"/>
      <c r="B13" s="38" t="s">
        <v>18</v>
      </c>
      <c r="C13" s="39"/>
      <c r="D13" s="14"/>
      <c r="E13" s="10"/>
    </row>
    <row r="14" spans="1:6" ht="22.5" customHeight="1" x14ac:dyDescent="0.25">
      <c r="A14" s="8"/>
      <c r="B14" s="15" t="s">
        <v>4</v>
      </c>
      <c r="C14" s="33">
        <v>79850207</v>
      </c>
      <c r="D14" s="16"/>
      <c r="E14" s="10"/>
    </row>
    <row r="15" spans="1:6" ht="21.75" customHeight="1" x14ac:dyDescent="0.25">
      <c r="A15" s="8"/>
      <c r="B15" s="8" t="s">
        <v>5</v>
      </c>
      <c r="C15" s="40">
        <v>165586549</v>
      </c>
      <c r="D15" s="10"/>
      <c r="E15" s="10"/>
    </row>
    <row r="16" spans="1:6" ht="18.75" customHeight="1" x14ac:dyDescent="0.25">
      <c r="A16" s="8"/>
      <c r="B16" s="8" t="s">
        <v>6</v>
      </c>
      <c r="C16" s="40">
        <v>6000000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6000000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20.25" customHeight="1" thickBot="1" x14ac:dyDescent="0.3">
      <c r="A19" s="8"/>
      <c r="B19" s="47" t="s">
        <v>9</v>
      </c>
      <c r="C19" s="48"/>
      <c r="D19" s="49"/>
      <c r="E19" s="10"/>
    </row>
    <row r="20" spans="1:6" ht="21.75" customHeight="1" x14ac:dyDescent="0.25">
      <c r="A20" s="8"/>
      <c r="B20" s="19" t="s">
        <v>19</v>
      </c>
      <c r="C20" s="41">
        <v>13.31</v>
      </c>
      <c r="D20" s="14" t="s">
        <v>33</v>
      </c>
      <c r="E20" s="10"/>
    </row>
    <row r="21" spans="1:6" ht="22.5" customHeight="1" thickBot="1" x14ac:dyDescent="0.3">
      <c r="A21" s="8"/>
      <c r="B21" s="32" t="s">
        <v>10</v>
      </c>
      <c r="C21" s="21">
        <v>4</v>
      </c>
      <c r="D21" s="22" t="s">
        <v>33</v>
      </c>
      <c r="E21" s="10"/>
    </row>
    <row r="22" spans="1:6" ht="16.5" thickBot="1" x14ac:dyDescent="0.3">
      <c r="A22" s="8"/>
      <c r="B22" s="42"/>
      <c r="C22" s="43"/>
      <c r="D22" s="38"/>
      <c r="E22" s="25"/>
    </row>
    <row r="23" spans="1:6" ht="18.75" customHeight="1" x14ac:dyDescent="0.25">
      <c r="A23" s="50"/>
      <c r="B23" s="51" t="s">
        <v>11</v>
      </c>
      <c r="C23" s="53" t="s">
        <v>34</v>
      </c>
      <c r="D23" s="54"/>
      <c r="E23" s="55"/>
      <c r="F23" s="44"/>
    </row>
    <row r="24" spans="1:6" ht="21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40" spans="1:4" ht="15.75" customHeight="1" x14ac:dyDescent="0.25"/>
    <row r="42" spans="1:4" x14ac:dyDescent="0.25">
      <c r="A42" s="66" t="s">
        <v>141</v>
      </c>
      <c r="B42" s="66"/>
      <c r="C42" s="66" t="s">
        <v>142</v>
      </c>
      <c r="D42" s="66"/>
    </row>
    <row r="43" spans="1:4" x14ac:dyDescent="0.25">
      <c r="A43" s="66" t="s">
        <v>139</v>
      </c>
      <c r="B43" s="66"/>
      <c r="C43" s="66" t="s">
        <v>139</v>
      </c>
      <c r="D43" s="66"/>
    </row>
  </sheetData>
  <mergeCells count="26">
    <mergeCell ref="A43:B43"/>
    <mergeCell ref="C43:D43"/>
    <mergeCell ref="A34:B34"/>
    <mergeCell ref="C34:D34"/>
    <mergeCell ref="A35:B35"/>
    <mergeCell ref="C35:D35"/>
    <mergeCell ref="A42:B42"/>
    <mergeCell ref="C42:D42"/>
    <mergeCell ref="F23:F24"/>
    <mergeCell ref="C24:D24"/>
    <mergeCell ref="B18:D18"/>
    <mergeCell ref="B19:D19"/>
    <mergeCell ref="C10:D10"/>
    <mergeCell ref="C11:D11"/>
    <mergeCell ref="A23:A24"/>
    <mergeCell ref="B23:B24"/>
    <mergeCell ref="C23:D23"/>
    <mergeCell ref="E23:E24"/>
    <mergeCell ref="B1:D1"/>
    <mergeCell ref="C9:D9"/>
    <mergeCell ref="C8:D8"/>
    <mergeCell ref="B2:D2"/>
    <mergeCell ref="B3:D3"/>
    <mergeCell ref="C5:D5"/>
    <mergeCell ref="C6:D6"/>
    <mergeCell ref="C7:D7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.28515625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8.5" customHeight="1" x14ac:dyDescent="0.25">
      <c r="A1" s="36"/>
      <c r="B1" s="61" t="s">
        <v>137</v>
      </c>
      <c r="C1" s="61"/>
      <c r="D1" s="61"/>
      <c r="E1" s="68"/>
    </row>
    <row r="2" spans="1:6" ht="24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51.75" customHeight="1" thickBot="1" x14ac:dyDescent="0.3">
      <c r="A5" s="8"/>
      <c r="B5" s="11" t="s">
        <v>2</v>
      </c>
      <c r="C5" s="57" t="s">
        <v>80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81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59</v>
      </c>
      <c r="C8" s="62">
        <v>1146466269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78</v>
      </c>
      <c r="C9" s="62">
        <v>628490478</v>
      </c>
      <c r="D9" s="63"/>
      <c r="E9" s="10"/>
      <c r="F9" s="1" t="s">
        <v>123</v>
      </c>
    </row>
    <row r="10" spans="1:6" ht="23.25" customHeight="1" thickBot="1" x14ac:dyDescent="0.3">
      <c r="A10" s="8"/>
      <c r="B10" s="29" t="s">
        <v>79</v>
      </c>
      <c r="C10" s="62">
        <v>1491235970</v>
      </c>
      <c r="D10" s="63"/>
      <c r="E10" s="10"/>
      <c r="F10" s="1" t="s">
        <v>123</v>
      </c>
    </row>
    <row r="11" spans="1:6" ht="23.25" customHeight="1" thickBot="1" x14ac:dyDescent="0.3">
      <c r="A11" s="8"/>
      <c r="B11" s="29" t="s">
        <v>27</v>
      </c>
      <c r="C11" s="62">
        <v>1073376434</v>
      </c>
      <c r="D11" s="63"/>
      <c r="E11" s="10"/>
      <c r="F11" s="1" t="s">
        <v>123</v>
      </c>
    </row>
    <row r="12" spans="1:6" ht="42" customHeight="1" thickBot="1" x14ac:dyDescent="0.3">
      <c r="A12" s="8"/>
      <c r="B12" s="30" t="s">
        <v>16</v>
      </c>
      <c r="C12" s="62">
        <f>SUM(C8:D11)</f>
        <v>4339569151</v>
      </c>
      <c r="D12" s="63"/>
      <c r="E12" s="10"/>
    </row>
    <row r="13" spans="1:6" ht="49.5" customHeight="1" thickBot="1" x14ac:dyDescent="0.3">
      <c r="A13" s="8"/>
      <c r="B13" s="30" t="s">
        <v>17</v>
      </c>
      <c r="C13" s="62">
        <f>+C12/616000</f>
        <v>7044.7551152597407</v>
      </c>
      <c r="D13" s="63"/>
      <c r="E13" s="10"/>
    </row>
    <row r="14" spans="1:6" ht="13.5" customHeight="1" x14ac:dyDescent="0.25">
      <c r="A14" s="8"/>
      <c r="B14" s="9"/>
      <c r="C14" s="13"/>
      <c r="D14" s="14"/>
      <c r="E14" s="10"/>
    </row>
    <row r="15" spans="1:6" ht="24.75" customHeight="1" thickBot="1" x14ac:dyDescent="0.3">
      <c r="A15" s="8"/>
      <c r="B15" s="9" t="s">
        <v>18</v>
      </c>
      <c r="C15" s="13"/>
      <c r="D15" s="14"/>
      <c r="E15" s="10"/>
    </row>
    <row r="16" spans="1:6" ht="22.5" customHeight="1" x14ac:dyDescent="0.25">
      <c r="A16" s="8"/>
      <c r="B16" s="15" t="s">
        <v>4</v>
      </c>
      <c r="C16" s="33">
        <v>1422946000</v>
      </c>
      <c r="D16" s="16"/>
      <c r="E16" s="10"/>
    </row>
    <row r="17" spans="1:6" ht="21.75" customHeight="1" x14ac:dyDescent="0.25">
      <c r="A17" s="8"/>
      <c r="B17" s="8" t="s">
        <v>5</v>
      </c>
      <c r="C17" s="34">
        <v>1517446000</v>
      </c>
      <c r="D17" s="10"/>
      <c r="E17" s="10"/>
    </row>
    <row r="18" spans="1:6" ht="22.5" customHeight="1" x14ac:dyDescent="0.25">
      <c r="A18" s="8"/>
      <c r="B18" s="8" t="s">
        <v>6</v>
      </c>
      <c r="C18" s="34">
        <v>1161870000</v>
      </c>
      <c r="D18" s="10"/>
      <c r="E18" s="10"/>
    </row>
    <row r="19" spans="1:6" ht="27" customHeight="1" thickBot="1" x14ac:dyDescent="0.3">
      <c r="A19" s="8"/>
      <c r="B19" s="17" t="s">
        <v>7</v>
      </c>
      <c r="C19" s="35">
        <v>1161870000</v>
      </c>
      <c r="D19" s="18"/>
      <c r="E19" s="10"/>
    </row>
    <row r="20" spans="1:6" ht="27" customHeight="1" thickBot="1" x14ac:dyDescent="0.3">
      <c r="A20" s="8"/>
      <c r="B20" s="47" t="s">
        <v>8</v>
      </c>
      <c r="C20" s="48"/>
      <c r="D20" s="49"/>
      <c r="E20" s="10"/>
    </row>
    <row r="21" spans="1:6" ht="16.5" thickBot="1" x14ac:dyDescent="0.3">
      <c r="A21" s="8"/>
      <c r="B21" s="47" t="s">
        <v>9</v>
      </c>
      <c r="C21" s="48"/>
      <c r="D21" s="49"/>
      <c r="E21" s="10"/>
    </row>
    <row r="22" spans="1:6" ht="18.75" customHeight="1" x14ac:dyDescent="0.25">
      <c r="A22" s="8"/>
      <c r="B22" s="19" t="s">
        <v>19</v>
      </c>
      <c r="C22" s="20">
        <v>1.22</v>
      </c>
      <c r="D22" s="14" t="s">
        <v>33</v>
      </c>
      <c r="E22" s="10"/>
    </row>
    <row r="23" spans="1:6" ht="20.25" customHeight="1" thickBot="1" x14ac:dyDescent="0.3">
      <c r="A23" s="8"/>
      <c r="B23" s="31" t="s">
        <v>10</v>
      </c>
      <c r="C23" s="21">
        <v>77</v>
      </c>
      <c r="D23" s="22" t="s">
        <v>0</v>
      </c>
      <c r="E23" s="10"/>
    </row>
    <row r="24" spans="1:6" ht="16.5" thickBot="1" x14ac:dyDescent="0.3">
      <c r="A24" s="8"/>
      <c r="B24" s="23"/>
      <c r="C24" s="24"/>
      <c r="D24" s="9"/>
      <c r="E24" s="25"/>
    </row>
    <row r="25" spans="1:6" ht="18" customHeight="1" x14ac:dyDescent="0.25">
      <c r="A25" s="50"/>
      <c r="B25" s="51" t="s">
        <v>11</v>
      </c>
      <c r="C25" s="53" t="s">
        <v>82</v>
      </c>
      <c r="D25" s="54"/>
      <c r="E25" s="55"/>
      <c r="F25" s="44"/>
    </row>
    <row r="26" spans="1:6" ht="18" customHeight="1" thickBot="1" x14ac:dyDescent="0.3">
      <c r="A26" s="50"/>
      <c r="B26" s="52"/>
      <c r="C26" s="45" t="s">
        <v>12</v>
      </c>
      <c r="D26" s="46"/>
      <c r="E26" s="55"/>
      <c r="F26" s="44"/>
    </row>
    <row r="27" spans="1:6" thickBot="1" x14ac:dyDescent="0.3">
      <c r="A27" s="17"/>
      <c r="B27" s="26"/>
      <c r="C27" s="26"/>
      <c r="D27" s="26"/>
      <c r="E27" s="18"/>
      <c r="F27" s="2"/>
    </row>
    <row r="28" spans="1:6" x14ac:dyDescent="0.25">
      <c r="B28" s="37" t="s">
        <v>20</v>
      </c>
    </row>
    <row r="35" spans="1:4" x14ac:dyDescent="0.25">
      <c r="A35" s="66" t="s">
        <v>138</v>
      </c>
      <c r="B35" s="66"/>
      <c r="C35" s="66" t="s">
        <v>140</v>
      </c>
      <c r="D35" s="66"/>
    </row>
    <row r="36" spans="1:4" x14ac:dyDescent="0.25">
      <c r="A36" s="66" t="s">
        <v>139</v>
      </c>
      <c r="B36" s="66"/>
      <c r="C36" s="66" t="s">
        <v>139</v>
      </c>
      <c r="D36" s="66"/>
    </row>
    <row r="41" spans="1:4" ht="15.75" customHeight="1" x14ac:dyDescent="0.25"/>
    <row r="43" spans="1:4" x14ac:dyDescent="0.25">
      <c r="A43" s="66" t="s">
        <v>141</v>
      </c>
      <c r="B43" s="66"/>
      <c r="C43" s="66" t="s">
        <v>142</v>
      </c>
      <c r="D43" s="66"/>
    </row>
    <row r="44" spans="1:4" x14ac:dyDescent="0.25">
      <c r="A44" s="66" t="s">
        <v>139</v>
      </c>
      <c r="B44" s="66"/>
      <c r="C44" s="66" t="s">
        <v>139</v>
      </c>
      <c r="D44" s="66"/>
    </row>
  </sheetData>
  <mergeCells count="28">
    <mergeCell ref="A43:B43"/>
    <mergeCell ref="C43:D43"/>
    <mergeCell ref="A44:B44"/>
    <mergeCell ref="C44:D44"/>
    <mergeCell ref="C7:D7"/>
    <mergeCell ref="B1:E1"/>
    <mergeCell ref="A35:B35"/>
    <mergeCell ref="C35:D35"/>
    <mergeCell ref="A36:B36"/>
    <mergeCell ref="C36:D36"/>
    <mergeCell ref="B2:D2"/>
    <mergeCell ref="B3:D3"/>
    <mergeCell ref="C5:D5"/>
    <mergeCell ref="C6:D6"/>
    <mergeCell ref="C12:D12"/>
    <mergeCell ref="C13:D13"/>
    <mergeCell ref="C8:D8"/>
    <mergeCell ref="C9:D9"/>
    <mergeCell ref="C10:D10"/>
    <mergeCell ref="C11:D11"/>
    <mergeCell ref="F25:F26"/>
    <mergeCell ref="C26:D26"/>
    <mergeCell ref="B20:D20"/>
    <mergeCell ref="B21:D21"/>
    <mergeCell ref="A25:A26"/>
    <mergeCell ref="B25:B26"/>
    <mergeCell ref="C25:D25"/>
    <mergeCell ref="E25:E26"/>
  </mergeCells>
  <pageMargins left="0.9055118110236221" right="0.51181102362204722" top="0.74803149606299213" bottom="0.74803149606299213" header="0.31496062992125984" footer="0.31496062992125984"/>
  <pageSetup scale="7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8.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28.5" customHeight="1" thickBot="1" x14ac:dyDescent="0.3">
      <c r="A5" s="8"/>
      <c r="B5" s="11" t="s">
        <v>2</v>
      </c>
      <c r="C5" s="57" t="s">
        <v>86</v>
      </c>
      <c r="D5" s="58"/>
      <c r="E5" s="10"/>
    </row>
    <row r="6" spans="1:6" ht="24" customHeight="1" thickBot="1" x14ac:dyDescent="0.3">
      <c r="A6" s="8"/>
      <c r="B6" s="28" t="s">
        <v>3</v>
      </c>
      <c r="C6" s="59" t="s">
        <v>87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6.25" customHeight="1" thickBot="1" x14ac:dyDescent="0.3">
      <c r="A8" s="8"/>
      <c r="B8" s="29" t="s">
        <v>83</v>
      </c>
      <c r="C8" s="62">
        <v>685625976</v>
      </c>
      <c r="D8" s="63"/>
      <c r="E8" s="10"/>
      <c r="F8" s="1" t="s">
        <v>123</v>
      </c>
    </row>
    <row r="9" spans="1:6" ht="27" customHeight="1" thickBot="1" x14ac:dyDescent="0.3">
      <c r="A9" s="8"/>
      <c r="B9" s="29" t="s">
        <v>84</v>
      </c>
      <c r="C9" s="62">
        <v>986375260</v>
      </c>
      <c r="D9" s="63"/>
      <c r="E9" s="10"/>
      <c r="F9" s="1" t="s">
        <v>123</v>
      </c>
    </row>
    <row r="10" spans="1:6" ht="26.25" customHeight="1" thickBot="1" x14ac:dyDescent="0.3">
      <c r="A10" s="8"/>
      <c r="B10" s="29" t="s">
        <v>85</v>
      </c>
      <c r="C10" s="62">
        <v>910500240</v>
      </c>
      <c r="D10" s="63"/>
      <c r="E10" s="10"/>
      <c r="F10" s="1" t="s">
        <v>123</v>
      </c>
    </row>
    <row r="11" spans="1:6" ht="42" customHeight="1" thickBot="1" x14ac:dyDescent="0.3">
      <c r="A11" s="8"/>
      <c r="B11" s="30" t="s">
        <v>16</v>
      </c>
      <c r="C11" s="62">
        <f>SUM(C8:D10)</f>
        <v>2582501476</v>
      </c>
      <c r="D11" s="63"/>
      <c r="E11" s="10"/>
    </row>
    <row r="12" spans="1:6" ht="48.75" customHeight="1" thickBot="1" x14ac:dyDescent="0.3">
      <c r="A12" s="8"/>
      <c r="B12" s="30" t="s">
        <v>17</v>
      </c>
      <c r="C12" s="62">
        <f>+C11/616000</f>
        <v>4192.3725259740258</v>
      </c>
      <c r="D12" s="63"/>
      <c r="E12" s="10"/>
    </row>
    <row r="13" spans="1:6" ht="13.5" customHeight="1" x14ac:dyDescent="0.25">
      <c r="A13" s="8"/>
      <c r="B13" s="9"/>
      <c r="C13" s="13"/>
      <c r="D13" s="14"/>
      <c r="E13" s="10"/>
    </row>
    <row r="14" spans="1:6" ht="28.5" customHeight="1" thickBot="1" x14ac:dyDescent="0.3">
      <c r="A14" s="8"/>
      <c r="B14" s="9" t="s">
        <v>18</v>
      </c>
      <c r="C14" s="13"/>
      <c r="D14" s="14"/>
      <c r="E14" s="10"/>
    </row>
    <row r="15" spans="1:6" ht="22.5" customHeight="1" x14ac:dyDescent="0.25">
      <c r="A15" s="8"/>
      <c r="B15" s="15" t="s">
        <v>4</v>
      </c>
      <c r="C15" s="33">
        <v>666929642</v>
      </c>
      <c r="D15" s="16"/>
      <c r="E15" s="10"/>
    </row>
    <row r="16" spans="1:6" ht="21.75" customHeight="1" x14ac:dyDescent="0.25">
      <c r="A16" s="8"/>
      <c r="B16" s="8" t="s">
        <v>5</v>
      </c>
      <c r="C16" s="34">
        <v>1642020389</v>
      </c>
      <c r="D16" s="10"/>
      <c r="E16" s="10"/>
    </row>
    <row r="17" spans="1:6" ht="21.75" customHeight="1" x14ac:dyDescent="0.25">
      <c r="A17" s="8"/>
      <c r="B17" s="8" t="s">
        <v>6</v>
      </c>
      <c r="C17" s="34">
        <v>460982984</v>
      </c>
      <c r="D17" s="10"/>
      <c r="E17" s="10"/>
    </row>
    <row r="18" spans="1:6" ht="27" customHeight="1" thickBot="1" x14ac:dyDescent="0.3">
      <c r="A18" s="8"/>
      <c r="B18" s="17" t="s">
        <v>7</v>
      </c>
      <c r="C18" s="35">
        <v>838746972</v>
      </c>
      <c r="D18" s="18"/>
      <c r="E18" s="10"/>
    </row>
    <row r="19" spans="1:6" ht="27" customHeight="1" thickBot="1" x14ac:dyDescent="0.3">
      <c r="A19" s="8"/>
      <c r="B19" s="47" t="s">
        <v>8</v>
      </c>
      <c r="C19" s="48"/>
      <c r="D19" s="49"/>
      <c r="E19" s="10"/>
    </row>
    <row r="20" spans="1:6" ht="20.25" customHeight="1" thickBot="1" x14ac:dyDescent="0.3">
      <c r="A20" s="8"/>
      <c r="B20" s="47" t="s">
        <v>9</v>
      </c>
      <c r="C20" s="48"/>
      <c r="D20" s="49"/>
      <c r="E20" s="10"/>
    </row>
    <row r="21" spans="1:6" ht="19.5" customHeight="1" x14ac:dyDescent="0.25">
      <c r="A21" s="8"/>
      <c r="B21" s="19" t="s">
        <v>19</v>
      </c>
      <c r="C21" s="20">
        <v>1.45</v>
      </c>
      <c r="D21" s="14" t="s">
        <v>33</v>
      </c>
      <c r="E21" s="10"/>
    </row>
    <row r="22" spans="1:6" ht="20.25" customHeight="1" thickBot="1" x14ac:dyDescent="0.3">
      <c r="A22" s="8"/>
      <c r="B22" s="31" t="s">
        <v>10</v>
      </c>
      <c r="C22" s="21">
        <v>51</v>
      </c>
      <c r="D22" s="22" t="s">
        <v>33</v>
      </c>
      <c r="E22" s="10"/>
    </row>
    <row r="23" spans="1:6" ht="16.5" thickBot="1" x14ac:dyDescent="0.3">
      <c r="A23" s="8"/>
      <c r="B23" s="23"/>
      <c r="C23" s="24"/>
      <c r="D23" s="9"/>
      <c r="E23" s="25"/>
    </row>
    <row r="24" spans="1:6" ht="18" customHeight="1" x14ac:dyDescent="0.25">
      <c r="A24" s="50"/>
      <c r="B24" s="51" t="s">
        <v>11</v>
      </c>
      <c r="C24" s="53" t="s">
        <v>34</v>
      </c>
      <c r="D24" s="54"/>
      <c r="E24" s="55"/>
      <c r="F24" s="44"/>
    </row>
    <row r="25" spans="1:6" ht="20.25" customHeight="1" thickBot="1" x14ac:dyDescent="0.3">
      <c r="A25" s="50"/>
      <c r="B25" s="52"/>
      <c r="C25" s="45" t="s">
        <v>12</v>
      </c>
      <c r="D25" s="46"/>
      <c r="E25" s="55"/>
      <c r="F25" s="44"/>
    </row>
    <row r="26" spans="1:6" thickBot="1" x14ac:dyDescent="0.3">
      <c r="A26" s="17"/>
      <c r="B26" s="26"/>
      <c r="C26" s="26"/>
      <c r="D26" s="26"/>
      <c r="E26" s="18"/>
      <c r="F26" s="2"/>
    </row>
    <row r="27" spans="1:6" x14ac:dyDescent="0.25">
      <c r="B27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39" spans="1:4" ht="15.75" customHeight="1" x14ac:dyDescent="0.25"/>
    <row r="41" spans="1:4" x14ac:dyDescent="0.25">
      <c r="A41" s="66" t="s">
        <v>141</v>
      </c>
      <c r="B41" s="66"/>
      <c r="C41" s="66" t="s">
        <v>142</v>
      </c>
      <c r="D41" s="66"/>
    </row>
    <row r="42" spans="1:4" x14ac:dyDescent="0.25">
      <c r="A42" s="66" t="s">
        <v>139</v>
      </c>
      <c r="B42" s="66"/>
      <c r="C42" s="66" t="s">
        <v>139</v>
      </c>
      <c r="D42" s="66"/>
    </row>
  </sheetData>
  <mergeCells count="27">
    <mergeCell ref="A41:B41"/>
    <mergeCell ref="C41:D41"/>
    <mergeCell ref="A42:B42"/>
    <mergeCell ref="C42:D42"/>
    <mergeCell ref="C7:D7"/>
    <mergeCell ref="B1:E1"/>
    <mergeCell ref="A34:B34"/>
    <mergeCell ref="C34:D34"/>
    <mergeCell ref="A35:B35"/>
    <mergeCell ref="C35:D35"/>
    <mergeCell ref="B2:D2"/>
    <mergeCell ref="B3:D3"/>
    <mergeCell ref="C5:D5"/>
    <mergeCell ref="C6:D6"/>
    <mergeCell ref="C8:D8"/>
    <mergeCell ref="C9:D9"/>
    <mergeCell ref="C10:D10"/>
    <mergeCell ref="C11:D11"/>
    <mergeCell ref="C12:D12"/>
    <mergeCell ref="F24:F25"/>
    <mergeCell ref="C25:D25"/>
    <mergeCell ref="B19:D19"/>
    <mergeCell ref="B20:D20"/>
    <mergeCell ref="A24:A25"/>
    <mergeCell ref="B24:B25"/>
    <mergeCell ref="C24:D24"/>
    <mergeCell ref="E24:E25"/>
  </mergeCells>
  <pageMargins left="0.9055118110236221" right="0.51181102362204722" top="0.74803149606299213" bottom="0.74803149606299213" header="0.31496062992125984" footer="0.31496062992125984"/>
  <pageSetup scale="7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.42578125" style="27" customWidth="1"/>
    <col min="3" max="3" width="41.28515625" style="27" customWidth="1"/>
    <col min="4" max="4" width="26.7109375" style="27" customWidth="1"/>
    <col min="5" max="5" width="4.85546875" style="27" customWidth="1"/>
    <col min="6" max="16384" width="11.42578125" style="1"/>
  </cols>
  <sheetData>
    <row r="1" spans="1:6" ht="28.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69" t="s">
        <v>1</v>
      </c>
      <c r="C2" s="69"/>
      <c r="D2" s="69"/>
      <c r="E2" s="5"/>
    </row>
    <row r="3" spans="1:6" ht="21" customHeight="1" x14ac:dyDescent="0.25">
      <c r="A3" s="6"/>
      <c r="B3" s="69" t="s">
        <v>13</v>
      </c>
      <c r="C3" s="69"/>
      <c r="D3" s="69"/>
      <c r="E3" s="7"/>
    </row>
    <row r="4" spans="1:6" thickBot="1" x14ac:dyDescent="0.3">
      <c r="A4" s="8"/>
      <c r="B4" s="38"/>
      <c r="C4" s="38"/>
      <c r="D4" s="38"/>
      <c r="E4" s="10"/>
    </row>
    <row r="5" spans="1:6" ht="43.5" customHeight="1" thickBot="1" x14ac:dyDescent="0.3">
      <c r="A5" s="8"/>
      <c r="B5" s="11" t="s">
        <v>2</v>
      </c>
      <c r="C5" s="57" t="s">
        <v>88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89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67</v>
      </c>
      <c r="C8" s="62">
        <v>1173144540</v>
      </c>
      <c r="D8" s="63"/>
      <c r="E8" s="10"/>
      <c r="F8" s="1" t="s">
        <v>123</v>
      </c>
    </row>
    <row r="9" spans="1:6" ht="23.25" customHeight="1" thickBot="1" x14ac:dyDescent="0.3">
      <c r="A9" s="8"/>
      <c r="B9" s="29"/>
      <c r="C9" s="62"/>
      <c r="D9" s="63"/>
      <c r="E9" s="10"/>
    </row>
    <row r="10" spans="1:6" ht="45.75" customHeight="1" thickBot="1" x14ac:dyDescent="0.3">
      <c r="A10" s="8"/>
      <c r="B10" s="30" t="s">
        <v>16</v>
      </c>
      <c r="C10" s="62">
        <f>SUM(C8:D9)</f>
        <v>1173144540</v>
      </c>
      <c r="D10" s="63"/>
      <c r="E10" s="10"/>
    </row>
    <row r="11" spans="1:6" ht="48.75" customHeight="1" thickBot="1" x14ac:dyDescent="0.3">
      <c r="A11" s="8"/>
      <c r="B11" s="30" t="s">
        <v>17</v>
      </c>
      <c r="C11" s="62">
        <f>+C10/616000</f>
        <v>1904.4554220779221</v>
      </c>
      <c r="D11" s="63"/>
      <c r="E11" s="10"/>
    </row>
    <row r="12" spans="1:6" ht="13.5" customHeight="1" x14ac:dyDescent="0.25">
      <c r="A12" s="8"/>
      <c r="B12" s="38"/>
      <c r="C12" s="39"/>
      <c r="D12" s="14"/>
      <c r="E12" s="10"/>
    </row>
    <row r="13" spans="1:6" ht="28.5" customHeight="1" thickBot="1" x14ac:dyDescent="0.3">
      <c r="A13" s="8"/>
      <c r="B13" s="38" t="s">
        <v>18</v>
      </c>
      <c r="C13" s="39"/>
      <c r="D13" s="14"/>
      <c r="E13" s="10"/>
    </row>
    <row r="14" spans="1:6" ht="22.5" customHeight="1" x14ac:dyDescent="0.25">
      <c r="A14" s="8"/>
      <c r="B14" s="15" t="s">
        <v>4</v>
      </c>
      <c r="C14" s="33">
        <v>44066241000</v>
      </c>
      <c r="D14" s="16"/>
      <c r="E14" s="10"/>
    </row>
    <row r="15" spans="1:6" ht="21.75" customHeight="1" x14ac:dyDescent="0.25">
      <c r="A15" s="8"/>
      <c r="B15" s="8" t="s">
        <v>5</v>
      </c>
      <c r="C15" s="40">
        <v>91352320000</v>
      </c>
      <c r="D15" s="10"/>
      <c r="E15" s="10"/>
    </row>
    <row r="16" spans="1:6" ht="19.5" customHeight="1" x14ac:dyDescent="0.25">
      <c r="A16" s="8"/>
      <c r="B16" s="8" t="s">
        <v>6</v>
      </c>
      <c r="C16" s="40">
        <v>53953357000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53996899000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20.25" customHeight="1" thickBot="1" x14ac:dyDescent="0.3">
      <c r="A19" s="8"/>
      <c r="B19" s="47" t="s">
        <v>9</v>
      </c>
      <c r="C19" s="48"/>
      <c r="D19" s="49"/>
      <c r="E19" s="10"/>
    </row>
    <row r="20" spans="1:6" ht="20.25" customHeight="1" x14ac:dyDescent="0.25">
      <c r="A20" s="8"/>
      <c r="B20" s="19" t="s">
        <v>19</v>
      </c>
      <c r="C20" s="41">
        <v>0.82</v>
      </c>
      <c r="D20" s="14" t="s">
        <v>0</v>
      </c>
      <c r="E20" s="10"/>
    </row>
    <row r="21" spans="1:6" ht="21" customHeight="1" thickBot="1" x14ac:dyDescent="0.3">
      <c r="A21" s="8"/>
      <c r="B21" s="32" t="s">
        <v>10</v>
      </c>
      <c r="C21" s="21">
        <v>59</v>
      </c>
      <c r="D21" s="22" t="s">
        <v>33</v>
      </c>
      <c r="E21" s="10"/>
    </row>
    <row r="22" spans="1:6" ht="16.5" thickBot="1" x14ac:dyDescent="0.3">
      <c r="A22" s="8"/>
      <c r="B22" s="42"/>
      <c r="C22" s="43"/>
      <c r="D22" s="38"/>
      <c r="E22" s="25"/>
    </row>
    <row r="23" spans="1:6" ht="21" customHeight="1" x14ac:dyDescent="0.25">
      <c r="A23" s="50"/>
      <c r="B23" s="51" t="s">
        <v>11</v>
      </c>
      <c r="C23" s="53" t="s">
        <v>90</v>
      </c>
      <c r="D23" s="54"/>
      <c r="E23" s="55"/>
      <c r="F23" s="44"/>
    </row>
    <row r="24" spans="1:6" ht="18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3" spans="1:4" x14ac:dyDescent="0.25">
      <c r="A33" s="66" t="s">
        <v>138</v>
      </c>
      <c r="B33" s="66"/>
      <c r="C33" s="66" t="s">
        <v>140</v>
      </c>
      <c r="D33" s="66"/>
    </row>
    <row r="34" spans="1:4" x14ac:dyDescent="0.25">
      <c r="A34" s="66" t="s">
        <v>139</v>
      </c>
      <c r="B34" s="66"/>
      <c r="C34" s="66" t="s">
        <v>139</v>
      </c>
      <c r="D34" s="66"/>
    </row>
    <row r="38" spans="1:4" ht="15.75" customHeight="1" x14ac:dyDescent="0.25"/>
    <row r="39" spans="1:4" ht="15.75" customHeight="1" x14ac:dyDescent="0.25"/>
    <row r="41" spans="1:4" x14ac:dyDescent="0.25">
      <c r="A41" s="66" t="s">
        <v>141</v>
      </c>
      <c r="B41" s="66"/>
      <c r="C41" s="66" t="s">
        <v>142</v>
      </c>
      <c r="D41" s="66"/>
    </row>
    <row r="42" spans="1:4" x14ac:dyDescent="0.25">
      <c r="A42" s="66" t="s">
        <v>139</v>
      </c>
      <c r="B42" s="66"/>
      <c r="C42" s="66" t="s">
        <v>139</v>
      </c>
      <c r="D42" s="66"/>
    </row>
  </sheetData>
  <mergeCells count="26">
    <mergeCell ref="A41:B41"/>
    <mergeCell ref="C41:D41"/>
    <mergeCell ref="A42:B42"/>
    <mergeCell ref="C42:D42"/>
    <mergeCell ref="C7:D7"/>
    <mergeCell ref="B1:E1"/>
    <mergeCell ref="A33:B33"/>
    <mergeCell ref="C33:D33"/>
    <mergeCell ref="A34:B34"/>
    <mergeCell ref="C34:D34"/>
    <mergeCell ref="B2:D2"/>
    <mergeCell ref="B3:D3"/>
    <mergeCell ref="C5:D5"/>
    <mergeCell ref="C6:D6"/>
    <mergeCell ref="A23:A24"/>
    <mergeCell ref="F23:F24"/>
    <mergeCell ref="C24:D24"/>
    <mergeCell ref="C8:D8"/>
    <mergeCell ref="C9:D9"/>
    <mergeCell ref="C10:D10"/>
    <mergeCell ref="C11:D11"/>
    <mergeCell ref="B18:D18"/>
    <mergeCell ref="B19:D19"/>
    <mergeCell ref="B23:B24"/>
    <mergeCell ref="C23:D23"/>
    <mergeCell ref="E23:E24"/>
  </mergeCells>
  <pageMargins left="0.9055118110236221" right="0.51181102362204722" top="0.74803149606299213" bottom="0.74803149606299213" header="0.31496062992125984" footer="0.31496062992125984"/>
  <pageSetup scale="70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3.2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56.25" customHeight="1" thickBot="1" x14ac:dyDescent="0.3">
      <c r="A5" s="8"/>
      <c r="B5" s="11" t="s">
        <v>2</v>
      </c>
      <c r="C5" s="57" t="s">
        <v>91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92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93</v>
      </c>
      <c r="C8" s="62">
        <v>408110700</v>
      </c>
      <c r="D8" s="63"/>
      <c r="E8" s="10"/>
      <c r="F8" s="1" t="s">
        <v>123</v>
      </c>
    </row>
    <row r="9" spans="1:6" ht="25.5" customHeight="1" thickBot="1" x14ac:dyDescent="0.3">
      <c r="A9" s="8"/>
      <c r="B9" s="29" t="s">
        <v>57</v>
      </c>
      <c r="C9" s="62">
        <v>1336499840</v>
      </c>
      <c r="D9" s="63"/>
      <c r="E9" s="10"/>
      <c r="F9" s="1" t="s">
        <v>123</v>
      </c>
    </row>
    <row r="10" spans="1:6" ht="25.5" customHeight="1" thickBot="1" x14ac:dyDescent="0.3">
      <c r="A10" s="8"/>
      <c r="B10" s="29" t="s">
        <v>94</v>
      </c>
      <c r="C10" s="62">
        <v>533264648</v>
      </c>
      <c r="D10" s="63"/>
      <c r="E10" s="10"/>
      <c r="F10" s="1" t="s">
        <v>123</v>
      </c>
    </row>
    <row r="11" spans="1:6" ht="23.25" customHeight="1" thickBot="1" x14ac:dyDescent="0.3">
      <c r="A11" s="8"/>
      <c r="B11" s="29" t="s">
        <v>26</v>
      </c>
      <c r="C11" s="62">
        <v>1154819393</v>
      </c>
      <c r="D11" s="63"/>
      <c r="E11" s="10"/>
      <c r="F11" s="1" t="s">
        <v>123</v>
      </c>
    </row>
    <row r="12" spans="1:6" ht="42" customHeight="1" thickBot="1" x14ac:dyDescent="0.3">
      <c r="A12" s="8"/>
      <c r="B12" s="30" t="s">
        <v>16</v>
      </c>
      <c r="C12" s="62">
        <f>SUM(C8:D11)</f>
        <v>3432694581</v>
      </c>
      <c r="D12" s="63"/>
      <c r="E12" s="10"/>
    </row>
    <row r="13" spans="1:6" ht="49.5" customHeight="1" thickBot="1" x14ac:dyDescent="0.3">
      <c r="A13" s="8"/>
      <c r="B13" s="30" t="s">
        <v>17</v>
      </c>
      <c r="C13" s="62">
        <f>+C12/616000</f>
        <v>5572.5561379870132</v>
      </c>
      <c r="D13" s="63"/>
      <c r="E13" s="10"/>
    </row>
    <row r="14" spans="1:6" ht="13.5" customHeight="1" x14ac:dyDescent="0.25">
      <c r="A14" s="8"/>
      <c r="B14" s="9"/>
      <c r="C14" s="13"/>
      <c r="D14" s="14"/>
      <c r="E14" s="10"/>
    </row>
    <row r="15" spans="1:6" ht="24.75" customHeight="1" thickBot="1" x14ac:dyDescent="0.3">
      <c r="A15" s="8"/>
      <c r="B15" s="9" t="s">
        <v>18</v>
      </c>
      <c r="C15" s="13"/>
      <c r="D15" s="14"/>
      <c r="E15" s="10"/>
    </row>
    <row r="16" spans="1:6" ht="22.5" customHeight="1" x14ac:dyDescent="0.25">
      <c r="A16" s="8"/>
      <c r="B16" s="15" t="s">
        <v>4</v>
      </c>
      <c r="C16" s="33">
        <v>235899665</v>
      </c>
      <c r="D16" s="16"/>
      <c r="E16" s="10"/>
    </row>
    <row r="17" spans="1:6" ht="21.75" customHeight="1" x14ac:dyDescent="0.25">
      <c r="A17" s="8"/>
      <c r="B17" s="8" t="s">
        <v>5</v>
      </c>
      <c r="C17" s="34">
        <v>278534865</v>
      </c>
      <c r="D17" s="10"/>
      <c r="E17" s="10"/>
    </row>
    <row r="18" spans="1:6" ht="19.5" customHeight="1" x14ac:dyDescent="0.25">
      <c r="A18" s="8"/>
      <c r="B18" s="8" t="s">
        <v>6</v>
      </c>
      <c r="C18" s="34">
        <v>172803138</v>
      </c>
      <c r="D18" s="10"/>
      <c r="E18" s="10"/>
    </row>
    <row r="19" spans="1:6" ht="27" customHeight="1" thickBot="1" x14ac:dyDescent="0.3">
      <c r="A19" s="8"/>
      <c r="B19" s="17" t="s">
        <v>7</v>
      </c>
      <c r="C19" s="35">
        <v>172803138</v>
      </c>
      <c r="D19" s="18"/>
      <c r="E19" s="10"/>
    </row>
    <row r="20" spans="1:6" ht="27" customHeight="1" thickBot="1" x14ac:dyDescent="0.3">
      <c r="A20" s="8"/>
      <c r="B20" s="47" t="s">
        <v>8</v>
      </c>
      <c r="C20" s="48"/>
      <c r="D20" s="49"/>
      <c r="E20" s="10"/>
    </row>
    <row r="21" spans="1:6" ht="16.5" thickBot="1" x14ac:dyDescent="0.3">
      <c r="A21" s="8"/>
      <c r="B21" s="47" t="s">
        <v>9</v>
      </c>
      <c r="C21" s="48"/>
      <c r="D21" s="49"/>
      <c r="E21" s="10"/>
    </row>
    <row r="22" spans="1:6" ht="20.25" customHeight="1" x14ac:dyDescent="0.25">
      <c r="A22" s="8"/>
      <c r="B22" s="19" t="s">
        <v>19</v>
      </c>
      <c r="C22" s="20">
        <v>1.37</v>
      </c>
      <c r="D22" s="14" t="s">
        <v>33</v>
      </c>
      <c r="E22" s="10"/>
    </row>
    <row r="23" spans="1:6" ht="18.75" customHeight="1" thickBot="1" x14ac:dyDescent="0.3">
      <c r="A23" s="8"/>
      <c r="B23" s="31" t="s">
        <v>10</v>
      </c>
      <c r="C23" s="21">
        <v>62.04</v>
      </c>
      <c r="D23" s="22" t="s">
        <v>33</v>
      </c>
      <c r="E23" s="10"/>
    </row>
    <row r="24" spans="1:6" ht="16.5" thickBot="1" x14ac:dyDescent="0.3">
      <c r="A24" s="8"/>
      <c r="B24" s="23"/>
      <c r="C24" s="24"/>
      <c r="D24" s="9"/>
      <c r="E24" s="25"/>
    </row>
    <row r="25" spans="1:6" ht="19.5" customHeight="1" x14ac:dyDescent="0.25">
      <c r="A25" s="50"/>
      <c r="B25" s="51" t="s">
        <v>11</v>
      </c>
      <c r="C25" s="53" t="s">
        <v>95</v>
      </c>
      <c r="D25" s="54"/>
      <c r="E25" s="55"/>
      <c r="F25" s="44"/>
    </row>
    <row r="26" spans="1:6" ht="19.5" customHeight="1" thickBot="1" x14ac:dyDescent="0.3">
      <c r="A26" s="50"/>
      <c r="B26" s="52"/>
      <c r="C26" s="45" t="s">
        <v>12</v>
      </c>
      <c r="D26" s="46"/>
      <c r="E26" s="55"/>
      <c r="F26" s="44"/>
    </row>
    <row r="27" spans="1:6" thickBot="1" x14ac:dyDescent="0.3">
      <c r="A27" s="17"/>
      <c r="B27" s="26"/>
      <c r="C27" s="26"/>
      <c r="D27" s="26"/>
      <c r="E27" s="18"/>
      <c r="F27" s="2"/>
    </row>
    <row r="28" spans="1:6" x14ac:dyDescent="0.25">
      <c r="B28" s="37" t="s">
        <v>20</v>
      </c>
    </row>
    <row r="35" spans="1:4" x14ac:dyDescent="0.25">
      <c r="A35" s="66" t="s">
        <v>138</v>
      </c>
      <c r="B35" s="66"/>
      <c r="C35" s="66" t="s">
        <v>140</v>
      </c>
      <c r="D35" s="66"/>
    </row>
    <row r="36" spans="1:4" x14ac:dyDescent="0.25">
      <c r="A36" s="66" t="s">
        <v>139</v>
      </c>
      <c r="B36" s="66"/>
      <c r="C36" s="66" t="s">
        <v>139</v>
      </c>
      <c r="D36" s="66"/>
    </row>
    <row r="40" spans="1:4" ht="15.75" customHeight="1" x14ac:dyDescent="0.25"/>
    <row r="41" spans="1:4" ht="15.75" customHeight="1" x14ac:dyDescent="0.25"/>
    <row r="43" spans="1:4" x14ac:dyDescent="0.25">
      <c r="A43" s="66" t="s">
        <v>141</v>
      </c>
      <c r="B43" s="66"/>
      <c r="C43" s="66" t="s">
        <v>142</v>
      </c>
      <c r="D43" s="66"/>
    </row>
    <row r="44" spans="1:4" x14ac:dyDescent="0.25">
      <c r="A44" s="66" t="s">
        <v>139</v>
      </c>
      <c r="B44" s="66"/>
      <c r="C44" s="66" t="s">
        <v>139</v>
      </c>
      <c r="D44" s="66"/>
    </row>
  </sheetData>
  <mergeCells count="28">
    <mergeCell ref="A44:B44"/>
    <mergeCell ref="C44:D44"/>
    <mergeCell ref="A35:B35"/>
    <mergeCell ref="C35:D35"/>
    <mergeCell ref="A36:B36"/>
    <mergeCell ref="C36:D36"/>
    <mergeCell ref="A43:B43"/>
    <mergeCell ref="C43:D43"/>
    <mergeCell ref="B21:D21"/>
    <mergeCell ref="C9:D9"/>
    <mergeCell ref="C10:D10"/>
    <mergeCell ref="B2:D2"/>
    <mergeCell ref="B3:D3"/>
    <mergeCell ref="C5:D5"/>
    <mergeCell ref="C6:D6"/>
    <mergeCell ref="C7:D7"/>
    <mergeCell ref="B20:D20"/>
    <mergeCell ref="B1:E1"/>
    <mergeCell ref="C8:D8"/>
    <mergeCell ref="C11:D11"/>
    <mergeCell ref="C12:D12"/>
    <mergeCell ref="C13:D13"/>
    <mergeCell ref="A25:A26"/>
    <mergeCell ref="B25:B26"/>
    <mergeCell ref="C25:D25"/>
    <mergeCell ref="E25:E26"/>
    <mergeCell ref="F25:F26"/>
    <mergeCell ref="C26:D26"/>
  </mergeCells>
  <pageMargins left="0.9055118110236221" right="0.51181102362204722" top="0.74803149606299213" bottom="0.74803149606299213" header="0.31496062992125984" footer="0.31496062992125984"/>
  <pageSetup scale="7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130" zoomScaleNormal="140" zoomScaleSheetLayoutView="130" workbookViewId="0">
      <selection activeCell="E27" sqref="E27"/>
    </sheetView>
  </sheetViews>
  <sheetFormatPr baseColWidth="10" defaultRowHeight="15" x14ac:dyDescent="0.25"/>
  <cols>
    <col min="1" max="1" width="2.28515625" style="1" customWidth="1"/>
    <col min="2" max="2" width="31.140625" style="1" bestFit="1" customWidth="1"/>
    <col min="3" max="3" width="25.28515625" style="1" customWidth="1"/>
    <col min="4" max="4" width="4.42578125" style="1" customWidth="1"/>
    <col min="5" max="5" width="18.85546875" style="1" customWidth="1"/>
    <col min="6" max="6" width="4" style="162" customWidth="1"/>
    <col min="7" max="7" width="19" style="1" customWidth="1"/>
    <col min="8" max="8" width="14" style="162" customWidth="1"/>
    <col min="9" max="9" width="13.140625" style="1" bestFit="1" customWidth="1"/>
    <col min="10" max="16384" width="11.42578125" style="1"/>
  </cols>
  <sheetData>
    <row r="1" spans="1:8" s="70" customFormat="1" ht="24.75" customHeight="1" x14ac:dyDescent="0.25">
      <c r="B1" s="71" t="s">
        <v>137</v>
      </c>
      <c r="C1" s="72"/>
      <c r="D1" s="72"/>
      <c r="E1" s="72"/>
      <c r="F1" s="72"/>
      <c r="G1" s="72"/>
      <c r="H1" s="73"/>
    </row>
    <row r="2" spans="1:8" s="70" customFormat="1" ht="25.5" customHeight="1" x14ac:dyDescent="0.25">
      <c r="A2" s="74"/>
      <c r="B2" s="75" t="s">
        <v>1</v>
      </c>
      <c r="C2" s="76"/>
      <c r="D2" s="76"/>
      <c r="E2" s="76"/>
      <c r="F2" s="76"/>
      <c r="G2" s="76"/>
      <c r="H2" s="77"/>
    </row>
    <row r="3" spans="1:8" s="70" customFormat="1" ht="20.25" customHeight="1" x14ac:dyDescent="0.25">
      <c r="A3" s="78"/>
      <c r="B3" s="75" t="s">
        <v>145</v>
      </c>
      <c r="C3" s="76"/>
      <c r="D3" s="76"/>
      <c r="E3" s="76"/>
      <c r="F3" s="76"/>
      <c r="G3" s="76"/>
      <c r="H3" s="77"/>
    </row>
    <row r="4" spans="1:8" s="70" customFormat="1" ht="14.25" thickBot="1" x14ac:dyDescent="0.3">
      <c r="A4" s="79"/>
      <c r="B4" s="80"/>
      <c r="C4" s="81"/>
      <c r="D4" s="81"/>
      <c r="E4" s="82"/>
      <c r="F4" s="81"/>
      <c r="G4" s="82"/>
      <c r="H4" s="83"/>
    </row>
    <row r="5" spans="1:8" s="70" customFormat="1" ht="26.25" customHeight="1" thickBot="1" x14ac:dyDescent="0.3">
      <c r="A5" s="79"/>
      <c r="B5" s="84" t="s">
        <v>2</v>
      </c>
      <c r="C5" s="85" t="s">
        <v>161</v>
      </c>
      <c r="D5" s="85"/>
      <c r="E5" s="85"/>
      <c r="F5" s="85"/>
      <c r="G5" s="85"/>
      <c r="H5" s="86"/>
    </row>
    <row r="6" spans="1:8" s="70" customFormat="1" ht="15.75" customHeight="1" x14ac:dyDescent="0.25">
      <c r="A6" s="79"/>
      <c r="B6" s="87" t="s">
        <v>146</v>
      </c>
      <c r="C6" s="88">
        <v>3432694581</v>
      </c>
      <c r="D6" s="89"/>
      <c r="E6" s="89"/>
      <c r="F6" s="90"/>
      <c r="G6" s="90"/>
      <c r="H6" s="91"/>
    </row>
    <row r="7" spans="1:8" s="70" customFormat="1" ht="14.25" thickBot="1" x14ac:dyDescent="0.3">
      <c r="A7" s="79"/>
      <c r="B7" s="92" t="s">
        <v>147</v>
      </c>
      <c r="C7" s="93">
        <f>ROUND(C6/616000,0)</f>
        <v>5573</v>
      </c>
      <c r="D7" s="94"/>
      <c r="E7" s="82"/>
      <c r="F7" s="81"/>
      <c r="G7" s="82"/>
      <c r="H7" s="83"/>
    </row>
    <row r="8" spans="1:8" s="100" customFormat="1" ht="13.5" x14ac:dyDescent="0.25">
      <c r="A8" s="95"/>
      <c r="B8" s="96"/>
      <c r="C8" s="97"/>
      <c r="D8" s="98"/>
      <c r="E8" s="95"/>
      <c r="F8" s="95"/>
      <c r="G8" s="95"/>
      <c r="H8" s="99"/>
    </row>
    <row r="9" spans="1:8" s="100" customFormat="1" ht="14.25" thickBot="1" x14ac:dyDescent="0.3">
      <c r="A9" s="95"/>
      <c r="B9" s="101" t="s">
        <v>148</v>
      </c>
      <c r="C9" s="102"/>
      <c r="D9" s="98"/>
      <c r="E9" s="95"/>
      <c r="F9" s="95"/>
      <c r="G9" s="95"/>
      <c r="H9" s="99"/>
    </row>
    <row r="10" spans="1:8" s="100" customFormat="1" ht="14.25" thickBot="1" x14ac:dyDescent="0.3">
      <c r="A10" s="95"/>
      <c r="B10" s="103" t="s">
        <v>149</v>
      </c>
      <c r="C10" s="104">
        <f>+IF($C$7&gt;$B$40,$D$40,IF(AND($C$7&gt;$B$39,$C$7&lt;=$C$39),$D$39,IF(AND($C$7&gt;$B$38,$C$7&lt;=$C$38),$D$38,IF(AND($C$7&gt;$B$37,$C$7&lt;=$C$37),$D$37,IF(AND($C$7&gt;$B$36,$C$7&lt;=$C$36),$D$36,IF(AND($C$7&gt;$B$35,$C$7&lt;=$C$35),$D$35,IF(AND($C$7&gt;$B$34,$C$7&lt;=$C$34),$D$34,IF(AND($C$7&gt;$B$33,$C$7&lt;=$C$33),$D$33))))))))</f>
        <v>1.2</v>
      </c>
      <c r="D10" s="98"/>
      <c r="E10" s="95"/>
      <c r="F10" s="95"/>
      <c r="G10" s="95"/>
      <c r="H10" s="99"/>
    </row>
    <row r="11" spans="1:8" s="100" customFormat="1" ht="14.25" thickBot="1" x14ac:dyDescent="0.3">
      <c r="A11" s="95"/>
      <c r="B11" s="103" t="s">
        <v>10</v>
      </c>
      <c r="C11" s="105">
        <f>+IF($C$7&gt;$B$40,$F$40,IF(AND($C$7&gt;$B$39,$C$7&lt;=$C$39),$F$39,IF(AND($C$7&gt;$B$38,$C$7&lt;=$C$38),$F$38,IF(AND($C$7&gt;$B$37,$C$7&lt;=$C$37),$F$37,IF(AND($C$7&gt;$B$36,$C$7&lt;=$C$36),$F$36,IF(AND($C$7&gt;$B$35,$C$7&lt;=$C$35),$F$35,IF(AND($C$7&gt;$B$34,$C$7&lt;=$C$34),$F$34,IF(AND($C$7&gt;$B$33,$C$7&lt;=$C$33),$F$33))))))))</f>
        <v>0.65</v>
      </c>
      <c r="D11" s="98"/>
      <c r="E11" s="95"/>
      <c r="F11" s="95"/>
      <c r="G11" s="95"/>
      <c r="H11" s="99"/>
    </row>
    <row r="12" spans="1:8" s="100" customFormat="1" ht="14.25" thickBot="1" x14ac:dyDescent="0.3">
      <c r="A12" s="95"/>
      <c r="B12" s="96"/>
      <c r="C12" s="97"/>
      <c r="D12" s="98"/>
      <c r="F12" s="95"/>
      <c r="H12" s="99"/>
    </row>
    <row r="13" spans="1:8" s="111" customFormat="1" ht="32.25" customHeight="1" thickBot="1" x14ac:dyDescent="0.3">
      <c r="A13" s="79"/>
      <c r="B13" s="84" t="s">
        <v>150</v>
      </c>
      <c r="C13" s="106" t="s">
        <v>162</v>
      </c>
      <c r="D13" s="107"/>
      <c r="E13" s="108" t="s">
        <v>163</v>
      </c>
      <c r="F13" s="109"/>
      <c r="G13" s="108" t="s">
        <v>153</v>
      </c>
      <c r="H13" s="110"/>
    </row>
    <row r="14" spans="1:8" s="70" customFormat="1" ht="15.75" customHeight="1" thickBot="1" x14ac:dyDescent="0.3">
      <c r="A14" s="79"/>
      <c r="B14" s="112" t="s">
        <v>3</v>
      </c>
      <c r="C14" s="113"/>
      <c r="D14" s="114"/>
      <c r="E14" s="115"/>
      <c r="F14" s="116"/>
      <c r="G14" s="115"/>
      <c r="H14" s="110"/>
    </row>
    <row r="15" spans="1:8" s="111" customFormat="1" ht="14.25" thickBot="1" x14ac:dyDescent="0.3">
      <c r="A15" s="79"/>
      <c r="B15" s="117"/>
      <c r="C15" s="118"/>
      <c r="D15" s="118"/>
      <c r="E15" s="95"/>
      <c r="F15" s="95"/>
      <c r="G15" s="95"/>
      <c r="H15" s="99"/>
    </row>
    <row r="16" spans="1:8" s="70" customFormat="1" ht="15" customHeight="1" thickBot="1" x14ac:dyDescent="0.3">
      <c r="A16" s="79"/>
      <c r="B16" s="119" t="s">
        <v>4</v>
      </c>
      <c r="C16" s="120">
        <v>216287310</v>
      </c>
      <c r="D16" s="121"/>
      <c r="E16" s="120">
        <v>19612355</v>
      </c>
      <c r="F16" s="122"/>
      <c r="G16" s="120">
        <f>+E16+C16</f>
        <v>235899665</v>
      </c>
      <c r="H16" s="91"/>
    </row>
    <row r="17" spans="1:9" s="70" customFormat="1" ht="14.25" thickBot="1" x14ac:dyDescent="0.3">
      <c r="A17" s="79"/>
      <c r="B17" s="123" t="s">
        <v>5</v>
      </c>
      <c r="C17" s="124">
        <v>248487310</v>
      </c>
      <c r="D17" s="125"/>
      <c r="E17" s="124">
        <v>30047555</v>
      </c>
      <c r="F17" s="102"/>
      <c r="G17" s="120">
        <f>+E17+C17</f>
        <v>278534865</v>
      </c>
      <c r="H17" s="99"/>
    </row>
    <row r="18" spans="1:9" s="70" customFormat="1" ht="14.25" thickBot="1" x14ac:dyDescent="0.3">
      <c r="A18" s="79"/>
      <c r="B18" s="123" t="s">
        <v>6</v>
      </c>
      <c r="C18" s="124">
        <v>170752060</v>
      </c>
      <c r="D18" s="125"/>
      <c r="E18" s="124">
        <v>2051078</v>
      </c>
      <c r="F18" s="102"/>
      <c r="G18" s="120">
        <f>+E18+C18</f>
        <v>172803138</v>
      </c>
      <c r="H18" s="99"/>
    </row>
    <row r="19" spans="1:9" s="70" customFormat="1" ht="14.25" thickBot="1" x14ac:dyDescent="0.3">
      <c r="A19" s="79"/>
      <c r="B19" s="126" t="s">
        <v>7</v>
      </c>
      <c r="C19" s="127">
        <v>170752060</v>
      </c>
      <c r="D19" s="128"/>
      <c r="E19" s="127">
        <v>2051078</v>
      </c>
      <c r="F19" s="129"/>
      <c r="G19" s="120">
        <f>+E19+C19</f>
        <v>172803138</v>
      </c>
      <c r="H19" s="83"/>
    </row>
    <row r="20" spans="1:9" s="70" customFormat="1" ht="19.5" customHeight="1" thickBot="1" x14ac:dyDescent="0.3">
      <c r="A20" s="79"/>
      <c r="B20" s="130" t="s">
        <v>8</v>
      </c>
      <c r="C20" s="131"/>
      <c r="D20" s="131"/>
      <c r="E20" s="131"/>
      <c r="F20" s="131"/>
      <c r="G20" s="131"/>
      <c r="H20" s="132"/>
    </row>
    <row r="21" spans="1:9" s="70" customFormat="1" ht="18.75" customHeight="1" thickBot="1" x14ac:dyDescent="0.3">
      <c r="A21" s="79"/>
      <c r="B21" s="130" t="s">
        <v>9</v>
      </c>
      <c r="C21" s="131"/>
      <c r="D21" s="131"/>
      <c r="E21" s="131"/>
      <c r="F21" s="131"/>
      <c r="G21" s="131"/>
      <c r="H21" s="132"/>
    </row>
    <row r="22" spans="1:9" s="70" customFormat="1" ht="15" customHeight="1" x14ac:dyDescent="0.25">
      <c r="A22" s="79"/>
      <c r="B22" s="133" t="s">
        <v>149</v>
      </c>
      <c r="C22" s="134">
        <f>+IFERROR(C16/C18,"INDETERMINADO")</f>
        <v>1.2666746743787454</v>
      </c>
      <c r="D22" s="135"/>
      <c r="E22" s="134">
        <f>+IFERROR(E16/E18,"INDETERMINADO")</f>
        <v>9.5619742398875136</v>
      </c>
      <c r="F22" s="136"/>
      <c r="G22" s="134">
        <f>+IFERROR(G16/G18,"INDETERMINADO")</f>
        <v>1.3651353079016424</v>
      </c>
      <c r="H22" s="137" t="str">
        <f>+IF(G22&gt;=C10,"CUMPLE","NO CUMPLE")</f>
        <v>CUMPLE</v>
      </c>
    </row>
    <row r="23" spans="1:9" s="70" customFormat="1" ht="14.25" thickBot="1" x14ac:dyDescent="0.3">
      <c r="A23" s="79"/>
      <c r="B23" s="138" t="s">
        <v>10</v>
      </c>
      <c r="C23" s="139">
        <f>+C19/C17</f>
        <v>0.6871661172556458</v>
      </c>
      <c r="D23" s="140"/>
      <c r="E23" s="139">
        <f>+E19/E17</f>
        <v>6.8261061507333964E-2</v>
      </c>
      <c r="F23" s="141"/>
      <c r="G23" s="139">
        <f>+G19/G17</f>
        <v>0.62040038686000765</v>
      </c>
      <c r="H23" s="142" t="str">
        <f>+IF(G23&lt;=C11,"CUMPLE","NO CUMPLE")</f>
        <v>CUMPLE</v>
      </c>
    </row>
    <row r="24" spans="1:9" s="100" customFormat="1" ht="14.25" thickBot="1" x14ac:dyDescent="0.3">
      <c r="A24" s="79"/>
      <c r="B24" s="143"/>
      <c r="C24" s="144"/>
      <c r="D24" s="102"/>
      <c r="F24" s="95"/>
      <c r="H24" s="99"/>
    </row>
    <row r="25" spans="1:9" s="70" customFormat="1" ht="27" customHeight="1" thickBot="1" x14ac:dyDescent="0.3">
      <c r="A25" s="79"/>
      <c r="B25" s="84" t="s">
        <v>11</v>
      </c>
      <c r="C25" s="145" t="s">
        <v>154</v>
      </c>
      <c r="D25" s="145"/>
      <c r="E25" s="145"/>
      <c r="F25" s="145"/>
      <c r="G25" s="145"/>
      <c r="H25" s="146"/>
    </row>
    <row r="26" spans="1:9" s="95" customFormat="1" ht="14.25" thickBot="1" x14ac:dyDescent="0.3">
      <c r="B26" s="147"/>
      <c r="C26" s="148"/>
      <c r="D26" s="148"/>
      <c r="E26" s="81"/>
      <c r="F26" s="81"/>
      <c r="G26" s="81"/>
      <c r="H26" s="83"/>
    </row>
    <row r="27" spans="1:9" x14ac:dyDescent="0.25">
      <c r="D27" s="111"/>
      <c r="E27" s="111"/>
      <c r="F27" s="111"/>
      <c r="G27" s="111"/>
      <c r="H27" s="111"/>
      <c r="I27" s="111"/>
    </row>
    <row r="28" spans="1:9" x14ac:dyDescent="0.25">
      <c r="D28" s="111"/>
      <c r="E28" s="111"/>
      <c r="F28" s="111"/>
      <c r="G28" s="111"/>
      <c r="H28" s="111"/>
      <c r="I28" s="111"/>
    </row>
    <row r="29" spans="1:9" x14ac:dyDescent="0.25">
      <c r="D29" s="111"/>
      <c r="E29" s="111"/>
      <c r="F29" s="111"/>
      <c r="G29" s="111"/>
      <c r="H29" s="111"/>
      <c r="I29" s="111"/>
    </row>
    <row r="30" spans="1:9" x14ac:dyDescent="0.25">
      <c r="B30" s="144"/>
      <c r="C30" s="95"/>
      <c r="D30" s="111"/>
      <c r="E30" s="111"/>
      <c r="F30" s="111"/>
      <c r="G30" s="111"/>
      <c r="H30" s="111"/>
      <c r="I30" s="111"/>
    </row>
    <row r="31" spans="1:9" x14ac:dyDescent="0.25">
      <c r="B31" s="149">
        <v>616000</v>
      </c>
      <c r="C31" s="111"/>
      <c r="D31" s="111"/>
      <c r="E31" s="111"/>
      <c r="F31" s="111"/>
      <c r="G31" s="111"/>
      <c r="H31" s="111"/>
      <c r="I31" s="111"/>
    </row>
    <row r="32" spans="1:9" ht="15" customHeight="1" x14ac:dyDescent="0.25">
      <c r="B32" s="150" t="s">
        <v>155</v>
      </c>
      <c r="C32" s="150" t="s">
        <v>156</v>
      </c>
      <c r="D32" s="151" t="s">
        <v>157</v>
      </c>
      <c r="E32" s="152"/>
      <c r="F32" s="151" t="s">
        <v>158</v>
      </c>
      <c r="G32" s="152"/>
      <c r="H32" s="111"/>
      <c r="I32" s="111"/>
    </row>
    <row r="33" spans="2:9" x14ac:dyDescent="0.25">
      <c r="B33" s="153">
        <v>0</v>
      </c>
      <c r="C33" s="153">
        <v>250</v>
      </c>
      <c r="D33" s="154">
        <v>0.8</v>
      </c>
      <c r="E33" s="155"/>
      <c r="F33" s="156">
        <v>0.8</v>
      </c>
      <c r="G33" s="157"/>
      <c r="H33" s="158"/>
      <c r="I33" s="159">
        <f>+C33*$B$31</f>
        <v>154000000</v>
      </c>
    </row>
    <row r="34" spans="2:9" x14ac:dyDescent="0.25">
      <c r="B34" s="153">
        <v>251</v>
      </c>
      <c r="C34" s="153">
        <v>1000</v>
      </c>
      <c r="D34" s="154">
        <v>0.8</v>
      </c>
      <c r="E34" s="155"/>
      <c r="F34" s="156">
        <v>0.75</v>
      </c>
      <c r="G34" s="157"/>
      <c r="H34" s="158">
        <f>+B34*$B$31</f>
        <v>154616000</v>
      </c>
      <c r="I34" s="159">
        <f t="shared" ref="H34:I40" si="0">+C34*$B$31</f>
        <v>616000000</v>
      </c>
    </row>
    <row r="35" spans="2:9" x14ac:dyDescent="0.25">
      <c r="B35" s="153">
        <v>1001</v>
      </c>
      <c r="C35" s="153">
        <v>1500</v>
      </c>
      <c r="D35" s="154">
        <v>0.9</v>
      </c>
      <c r="E35" s="155"/>
      <c r="F35" s="156">
        <v>0.75</v>
      </c>
      <c r="G35" s="157"/>
      <c r="H35" s="158">
        <f t="shared" si="0"/>
        <v>616616000</v>
      </c>
      <c r="I35" s="159">
        <f t="shared" si="0"/>
        <v>924000000</v>
      </c>
    </row>
    <row r="36" spans="2:9" x14ac:dyDescent="0.25">
      <c r="B36" s="153">
        <v>1501</v>
      </c>
      <c r="C36" s="153">
        <v>2500</v>
      </c>
      <c r="D36" s="154">
        <v>0.9</v>
      </c>
      <c r="E36" s="155"/>
      <c r="F36" s="156">
        <v>0.7</v>
      </c>
      <c r="G36" s="157"/>
      <c r="H36" s="158">
        <f t="shared" si="0"/>
        <v>924616000</v>
      </c>
      <c r="I36" s="159">
        <f t="shared" si="0"/>
        <v>1540000000</v>
      </c>
    </row>
    <row r="37" spans="2:9" x14ac:dyDescent="0.25">
      <c r="B37" s="153">
        <v>2501</v>
      </c>
      <c r="C37" s="153">
        <v>3000</v>
      </c>
      <c r="D37" s="154">
        <v>1</v>
      </c>
      <c r="E37" s="155"/>
      <c r="F37" s="156">
        <v>0.7</v>
      </c>
      <c r="G37" s="157"/>
      <c r="H37" s="158">
        <f t="shared" si="0"/>
        <v>1540616000</v>
      </c>
      <c r="I37" s="159">
        <f t="shared" si="0"/>
        <v>1848000000</v>
      </c>
    </row>
    <row r="38" spans="2:9" x14ac:dyDescent="0.25">
      <c r="B38" s="153">
        <v>3001</v>
      </c>
      <c r="C38" s="153">
        <v>3500</v>
      </c>
      <c r="D38" s="154">
        <v>1</v>
      </c>
      <c r="E38" s="155"/>
      <c r="F38" s="156">
        <v>0.68</v>
      </c>
      <c r="G38" s="157"/>
      <c r="H38" s="158">
        <f t="shared" si="0"/>
        <v>1848616000</v>
      </c>
      <c r="I38" s="159">
        <f t="shared" si="0"/>
        <v>2156000000</v>
      </c>
    </row>
    <row r="39" spans="2:9" x14ac:dyDescent="0.25">
      <c r="B39" s="153">
        <v>3501</v>
      </c>
      <c r="C39" s="153">
        <v>4500</v>
      </c>
      <c r="D39" s="154">
        <v>1.1000000000000001</v>
      </c>
      <c r="E39" s="155"/>
      <c r="F39" s="156">
        <v>0.68</v>
      </c>
      <c r="G39" s="157"/>
      <c r="H39" s="158">
        <f t="shared" si="0"/>
        <v>2156616000</v>
      </c>
      <c r="I39" s="159">
        <f t="shared" si="0"/>
        <v>2772000000</v>
      </c>
    </row>
    <row r="40" spans="2:9" x14ac:dyDescent="0.25">
      <c r="B40" s="160">
        <v>4501</v>
      </c>
      <c r="C40" s="161"/>
      <c r="D40" s="154">
        <v>1.2</v>
      </c>
      <c r="E40" s="155"/>
      <c r="F40" s="156">
        <v>0.65</v>
      </c>
      <c r="G40" s="157"/>
      <c r="H40" s="158">
        <f t="shared" si="0"/>
        <v>2772616000</v>
      </c>
      <c r="I40" s="159">
        <f t="shared" si="0"/>
        <v>0</v>
      </c>
    </row>
  </sheetData>
  <mergeCells count="25"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C25:H25"/>
    <mergeCell ref="D32:E32"/>
    <mergeCell ref="F32:G32"/>
    <mergeCell ref="D33:E33"/>
    <mergeCell ref="F33:G33"/>
    <mergeCell ref="D34:E34"/>
    <mergeCell ref="F34:G34"/>
    <mergeCell ref="B1:H1"/>
    <mergeCell ref="B2:H2"/>
    <mergeCell ref="B3:H3"/>
    <mergeCell ref="C5:H5"/>
    <mergeCell ref="B20:H20"/>
    <mergeCell ref="B21:H21"/>
  </mergeCells>
  <pageMargins left="0.7" right="0.7" top="0.75" bottom="0.75" header="0.3" footer="0.3"/>
  <pageSetup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7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35.25" customHeight="1" thickBot="1" x14ac:dyDescent="0.3">
      <c r="A5" s="8"/>
      <c r="B5" s="11" t="s">
        <v>2</v>
      </c>
      <c r="C5" s="57" t="s">
        <v>96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97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8.5" customHeight="1" thickBot="1" x14ac:dyDescent="0.3">
      <c r="A8" s="8"/>
      <c r="B8" s="29" t="s">
        <v>98</v>
      </c>
      <c r="C8" s="62">
        <v>421714390</v>
      </c>
      <c r="D8" s="63"/>
      <c r="E8" s="10"/>
      <c r="F8" s="1" t="s">
        <v>123</v>
      </c>
    </row>
    <row r="9" spans="1:6" ht="28.5" customHeight="1" thickBot="1" x14ac:dyDescent="0.3">
      <c r="A9" s="8"/>
      <c r="B9" s="29" t="s">
        <v>57</v>
      </c>
      <c r="C9" s="62">
        <v>1336499840</v>
      </c>
      <c r="D9" s="63"/>
      <c r="E9" s="10"/>
      <c r="F9" s="1" t="s">
        <v>123</v>
      </c>
    </row>
    <row r="10" spans="1:6" ht="42" customHeight="1" thickBot="1" x14ac:dyDescent="0.3">
      <c r="A10" s="8"/>
      <c r="B10" s="30" t="s">
        <v>16</v>
      </c>
      <c r="C10" s="62">
        <f>SUM(C8:D9)</f>
        <v>1758214230</v>
      </c>
      <c r="D10" s="63"/>
      <c r="E10" s="10"/>
    </row>
    <row r="11" spans="1:6" ht="49.5" customHeight="1" thickBot="1" x14ac:dyDescent="0.3">
      <c r="A11" s="8"/>
      <c r="B11" s="30" t="s">
        <v>17</v>
      </c>
      <c r="C11" s="62">
        <f>+C10/616000</f>
        <v>2854.2438798701301</v>
      </c>
      <c r="D11" s="63"/>
      <c r="E11" s="10"/>
    </row>
    <row r="12" spans="1:6" ht="13.5" customHeight="1" x14ac:dyDescent="0.25">
      <c r="A12" s="8"/>
      <c r="B12" s="9"/>
      <c r="C12" s="13"/>
      <c r="D12" s="14"/>
      <c r="E12" s="10"/>
    </row>
    <row r="13" spans="1:6" ht="24.75" customHeight="1" thickBot="1" x14ac:dyDescent="0.3">
      <c r="A13" s="8"/>
      <c r="B13" s="9" t="s">
        <v>18</v>
      </c>
      <c r="C13" s="13"/>
      <c r="D13" s="14"/>
      <c r="E13" s="10"/>
    </row>
    <row r="14" spans="1:6" ht="22.5" customHeight="1" x14ac:dyDescent="0.25">
      <c r="A14" s="8"/>
      <c r="B14" s="15" t="s">
        <v>4</v>
      </c>
      <c r="C14" s="33">
        <v>60045999</v>
      </c>
      <c r="D14" s="16"/>
      <c r="E14" s="10"/>
    </row>
    <row r="15" spans="1:6" ht="21.75" customHeight="1" x14ac:dyDescent="0.25">
      <c r="A15" s="8"/>
      <c r="B15" s="8" t="s">
        <v>5</v>
      </c>
      <c r="C15" s="34">
        <v>148845999</v>
      </c>
      <c r="D15" s="10"/>
      <c r="E15" s="10"/>
    </row>
    <row r="16" spans="1:6" ht="21.75" customHeight="1" x14ac:dyDescent="0.25">
      <c r="A16" s="8"/>
      <c r="B16" s="8" t="s">
        <v>6</v>
      </c>
      <c r="C16" s="34">
        <v>5000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5000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20.25" customHeight="1" thickBot="1" x14ac:dyDescent="0.3">
      <c r="A19" s="8"/>
      <c r="B19" s="47" t="s">
        <v>9</v>
      </c>
      <c r="C19" s="48"/>
      <c r="D19" s="49"/>
      <c r="E19" s="10"/>
    </row>
    <row r="20" spans="1:6" ht="17.25" customHeight="1" x14ac:dyDescent="0.25">
      <c r="A20" s="8"/>
      <c r="B20" s="19" t="s">
        <v>19</v>
      </c>
      <c r="C20" s="20">
        <v>12009.2</v>
      </c>
      <c r="D20" s="14" t="s">
        <v>33</v>
      </c>
      <c r="E20" s="10"/>
    </row>
    <row r="21" spans="1:6" ht="20.25" customHeight="1" thickBot="1" x14ac:dyDescent="0.3">
      <c r="A21" s="8"/>
      <c r="B21" s="31" t="s">
        <v>10</v>
      </c>
      <c r="C21" s="21">
        <v>0</v>
      </c>
      <c r="D21" s="22" t="s">
        <v>33</v>
      </c>
      <c r="E21" s="10"/>
    </row>
    <row r="22" spans="1:6" ht="16.5" thickBot="1" x14ac:dyDescent="0.3">
      <c r="A22" s="8"/>
      <c r="B22" s="23"/>
      <c r="C22" s="24"/>
      <c r="D22" s="9"/>
      <c r="E22" s="25"/>
    </row>
    <row r="23" spans="1:6" ht="17.25" customHeight="1" x14ac:dyDescent="0.25">
      <c r="A23" s="50"/>
      <c r="B23" s="51" t="s">
        <v>11</v>
      </c>
      <c r="C23" s="53" t="s">
        <v>95</v>
      </c>
      <c r="D23" s="54"/>
      <c r="E23" s="55"/>
      <c r="F23" s="44"/>
    </row>
    <row r="24" spans="1:6" ht="19.5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39" spans="1:4" ht="15.75" customHeight="1" x14ac:dyDescent="0.25"/>
    <row r="40" spans="1:4" ht="15.75" customHeight="1" x14ac:dyDescent="0.25"/>
    <row r="42" spans="1:4" x14ac:dyDescent="0.25">
      <c r="A42" s="66" t="s">
        <v>141</v>
      </c>
      <c r="B42" s="66"/>
      <c r="C42" s="66" t="s">
        <v>142</v>
      </c>
      <c r="D42" s="66"/>
    </row>
    <row r="43" spans="1:4" x14ac:dyDescent="0.25">
      <c r="A43" s="66" t="s">
        <v>139</v>
      </c>
      <c r="B43" s="66"/>
      <c r="C43" s="66" t="s">
        <v>139</v>
      </c>
      <c r="D43" s="66"/>
    </row>
  </sheetData>
  <mergeCells count="26">
    <mergeCell ref="A43:B43"/>
    <mergeCell ref="C43:D43"/>
    <mergeCell ref="A34:B34"/>
    <mergeCell ref="C34:D34"/>
    <mergeCell ref="A35:B35"/>
    <mergeCell ref="C35:D35"/>
    <mergeCell ref="A42:B42"/>
    <mergeCell ref="C42:D42"/>
    <mergeCell ref="F23:F24"/>
    <mergeCell ref="C24:D24"/>
    <mergeCell ref="B18:D18"/>
    <mergeCell ref="B19:D19"/>
    <mergeCell ref="C8:D8"/>
    <mergeCell ref="C9:D9"/>
    <mergeCell ref="C10:D10"/>
    <mergeCell ref="C11:D11"/>
    <mergeCell ref="A23:A24"/>
    <mergeCell ref="B23:B24"/>
    <mergeCell ref="C23:D23"/>
    <mergeCell ref="E23:E24"/>
    <mergeCell ref="B1:E1"/>
    <mergeCell ref="B2:D2"/>
    <mergeCell ref="B3:D3"/>
    <mergeCell ref="C5:D5"/>
    <mergeCell ref="C6:D6"/>
    <mergeCell ref="C7:D7"/>
  </mergeCells>
  <pageMargins left="0.9055118110236221" right="0.51181102362204722" top="0.74803149606299213" bottom="0.74803149606299213" header="0.31496062992125984" footer="0.31496062992125984"/>
  <pageSetup scale="70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8.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0.5" customHeight="1" thickBot="1" x14ac:dyDescent="0.3">
      <c r="A5" s="8"/>
      <c r="B5" s="11" t="s">
        <v>2</v>
      </c>
      <c r="C5" s="57" t="s">
        <v>102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103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23</v>
      </c>
      <c r="C8" s="62">
        <v>2242813794</v>
      </c>
      <c r="D8" s="63"/>
      <c r="E8" s="10"/>
      <c r="F8" s="1" t="s">
        <v>123</v>
      </c>
    </row>
    <row r="9" spans="1:6" ht="25.5" customHeight="1" thickBot="1" x14ac:dyDescent="0.3">
      <c r="A9" s="8"/>
      <c r="B9" s="29"/>
      <c r="C9" s="62"/>
      <c r="D9" s="63"/>
      <c r="E9" s="10"/>
    </row>
    <row r="10" spans="1:6" ht="42" customHeight="1" thickBot="1" x14ac:dyDescent="0.3">
      <c r="A10" s="8"/>
      <c r="B10" s="30" t="s">
        <v>16</v>
      </c>
      <c r="C10" s="62">
        <f>SUM(C8:D9)</f>
        <v>2242813794</v>
      </c>
      <c r="D10" s="63"/>
      <c r="E10" s="10"/>
    </row>
    <row r="11" spans="1:6" ht="47.25" customHeight="1" thickBot="1" x14ac:dyDescent="0.3">
      <c r="A11" s="8"/>
      <c r="B11" s="30" t="s">
        <v>17</v>
      </c>
      <c r="C11" s="62">
        <f>+C10/616000</f>
        <v>3640.9314837662337</v>
      </c>
      <c r="D11" s="63"/>
      <c r="E11" s="10"/>
    </row>
    <row r="12" spans="1:6" ht="13.5" customHeight="1" x14ac:dyDescent="0.25">
      <c r="A12" s="8"/>
      <c r="B12" s="9"/>
      <c r="C12" s="13"/>
      <c r="D12" s="14"/>
      <c r="E12" s="10"/>
    </row>
    <row r="13" spans="1:6" ht="24.75" customHeight="1" thickBot="1" x14ac:dyDescent="0.3">
      <c r="A13" s="8"/>
      <c r="B13" s="9" t="s">
        <v>18</v>
      </c>
      <c r="C13" s="13"/>
      <c r="D13" s="14"/>
      <c r="E13" s="10"/>
    </row>
    <row r="14" spans="1:6" ht="24" customHeight="1" x14ac:dyDescent="0.25">
      <c r="A14" s="8"/>
      <c r="B14" s="15" t="s">
        <v>4</v>
      </c>
      <c r="C14" s="33">
        <v>33482656</v>
      </c>
      <c r="D14" s="16"/>
      <c r="E14" s="10"/>
    </row>
    <row r="15" spans="1:6" ht="21.75" customHeight="1" x14ac:dyDescent="0.25">
      <c r="A15" s="8"/>
      <c r="B15" s="8" t="s">
        <v>5</v>
      </c>
      <c r="C15" s="34">
        <v>33482656</v>
      </c>
      <c r="D15" s="10"/>
      <c r="E15" s="10"/>
    </row>
    <row r="16" spans="1:6" ht="19.5" customHeight="1" x14ac:dyDescent="0.25">
      <c r="A16" s="8"/>
      <c r="B16" s="8" t="s">
        <v>6</v>
      </c>
      <c r="C16" s="34">
        <v>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18" customHeight="1" thickBot="1" x14ac:dyDescent="0.3">
      <c r="A19" s="8"/>
      <c r="B19" s="47" t="s">
        <v>9</v>
      </c>
      <c r="C19" s="48"/>
      <c r="D19" s="49"/>
      <c r="E19" s="10"/>
    </row>
    <row r="20" spans="1:6" ht="18" customHeight="1" x14ac:dyDescent="0.25">
      <c r="A20" s="8"/>
      <c r="B20" s="19" t="s">
        <v>19</v>
      </c>
      <c r="C20" s="20" t="s">
        <v>104</v>
      </c>
      <c r="D20" s="14" t="s">
        <v>33</v>
      </c>
      <c r="E20" s="10"/>
    </row>
    <row r="21" spans="1:6" ht="19.5" customHeight="1" thickBot="1" x14ac:dyDescent="0.3">
      <c r="A21" s="8"/>
      <c r="B21" s="31" t="s">
        <v>10</v>
      </c>
      <c r="C21" s="21">
        <v>0</v>
      </c>
      <c r="D21" s="22" t="s">
        <v>33</v>
      </c>
      <c r="E21" s="10"/>
    </row>
    <row r="22" spans="1:6" ht="16.5" thickBot="1" x14ac:dyDescent="0.3">
      <c r="A22" s="8"/>
      <c r="B22" s="23"/>
      <c r="C22" s="24"/>
      <c r="D22" s="9"/>
      <c r="E22" s="25"/>
    </row>
    <row r="23" spans="1:6" ht="18.75" customHeight="1" x14ac:dyDescent="0.25">
      <c r="A23" s="50"/>
      <c r="B23" s="51" t="s">
        <v>11</v>
      </c>
      <c r="C23" s="53" t="s">
        <v>95</v>
      </c>
      <c r="D23" s="54"/>
      <c r="E23" s="55"/>
      <c r="F23" s="44"/>
    </row>
    <row r="24" spans="1:6" ht="17.25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39" spans="1:4" ht="15.75" customHeight="1" x14ac:dyDescent="0.25"/>
    <row r="40" spans="1:4" ht="15.75" customHeight="1" x14ac:dyDescent="0.25"/>
    <row r="42" spans="1:4" x14ac:dyDescent="0.25">
      <c r="A42" s="66" t="s">
        <v>141</v>
      </c>
      <c r="B42" s="66"/>
      <c r="C42" s="66" t="s">
        <v>142</v>
      </c>
      <c r="D42" s="66"/>
    </row>
    <row r="43" spans="1:4" x14ac:dyDescent="0.25">
      <c r="A43" s="66" t="s">
        <v>139</v>
      </c>
      <c r="B43" s="66"/>
      <c r="C43" s="66" t="s">
        <v>139</v>
      </c>
      <c r="D43" s="66"/>
    </row>
  </sheetData>
  <mergeCells count="26">
    <mergeCell ref="A43:B43"/>
    <mergeCell ref="C43:D43"/>
    <mergeCell ref="A34:B34"/>
    <mergeCell ref="C34:D34"/>
    <mergeCell ref="A35:B35"/>
    <mergeCell ref="C35:D35"/>
    <mergeCell ref="A42:B42"/>
    <mergeCell ref="C42:D42"/>
    <mergeCell ref="B19:D19"/>
    <mergeCell ref="B2:D2"/>
    <mergeCell ref="B3:D3"/>
    <mergeCell ref="C5:D5"/>
    <mergeCell ref="C6:D6"/>
    <mergeCell ref="C7:D7"/>
    <mergeCell ref="B18:D18"/>
    <mergeCell ref="B1:E1"/>
    <mergeCell ref="C8:D8"/>
    <mergeCell ref="C9:D9"/>
    <mergeCell ref="C10:D10"/>
    <mergeCell ref="C11:D11"/>
    <mergeCell ref="A23:A24"/>
    <mergeCell ref="B23:B24"/>
    <mergeCell ref="C23:D23"/>
    <mergeCell ref="E23:E24"/>
    <mergeCell ref="F23:F24"/>
    <mergeCell ref="C24:D24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5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5.5" customHeight="1" x14ac:dyDescent="0.25">
      <c r="A1" s="36"/>
      <c r="B1" s="61" t="s">
        <v>137</v>
      </c>
      <c r="C1" s="61"/>
      <c r="D1" s="61"/>
      <c r="E1" s="68"/>
    </row>
    <row r="2" spans="1:6" ht="24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0.5" customHeight="1" thickBot="1" x14ac:dyDescent="0.3">
      <c r="A5" s="8"/>
      <c r="B5" s="11" t="s">
        <v>2</v>
      </c>
      <c r="C5" s="57" t="s">
        <v>105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106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30</v>
      </c>
      <c r="C8" s="62">
        <v>939726450</v>
      </c>
      <c r="D8" s="63"/>
      <c r="E8" s="10"/>
      <c r="F8" s="1" t="s">
        <v>123</v>
      </c>
    </row>
    <row r="9" spans="1:6" ht="25.5" customHeight="1" thickBot="1" x14ac:dyDescent="0.3">
      <c r="A9" s="8"/>
      <c r="B9" s="29" t="s">
        <v>69</v>
      </c>
      <c r="C9" s="62">
        <v>626484300</v>
      </c>
      <c r="D9" s="63"/>
      <c r="E9" s="10"/>
      <c r="F9" s="1" t="s">
        <v>123</v>
      </c>
    </row>
    <row r="10" spans="1:6" ht="25.5" customHeight="1" thickBot="1" x14ac:dyDescent="0.3">
      <c r="A10" s="8"/>
      <c r="B10" s="29" t="s">
        <v>70</v>
      </c>
      <c r="C10" s="62">
        <v>626484300</v>
      </c>
      <c r="D10" s="63"/>
      <c r="E10" s="10"/>
      <c r="F10" s="1" t="s">
        <v>123</v>
      </c>
    </row>
    <row r="11" spans="1:6" ht="25.5" customHeight="1" thickBot="1" x14ac:dyDescent="0.3">
      <c r="A11" s="8"/>
      <c r="B11" s="29" t="s">
        <v>126</v>
      </c>
      <c r="C11" s="62">
        <v>6059129446</v>
      </c>
      <c r="D11" s="63"/>
      <c r="E11" s="10"/>
    </row>
    <row r="12" spans="1:6" ht="42" customHeight="1" thickBot="1" x14ac:dyDescent="0.3">
      <c r="A12" s="8"/>
      <c r="B12" s="30" t="s">
        <v>16</v>
      </c>
      <c r="C12" s="62">
        <f>SUM(C8:D11)</f>
        <v>8251824496</v>
      </c>
      <c r="D12" s="63"/>
      <c r="E12" s="10"/>
    </row>
    <row r="13" spans="1:6" ht="50.25" customHeight="1" thickBot="1" x14ac:dyDescent="0.3">
      <c r="A13" s="8"/>
      <c r="B13" s="30" t="s">
        <v>17</v>
      </c>
      <c r="C13" s="62">
        <f>+C12/616000</f>
        <v>13395.818987012986</v>
      </c>
      <c r="D13" s="63"/>
      <c r="E13" s="10"/>
    </row>
    <row r="14" spans="1:6" ht="13.5" customHeight="1" x14ac:dyDescent="0.25">
      <c r="A14" s="8"/>
      <c r="B14" s="9"/>
      <c r="C14" s="13"/>
      <c r="D14" s="14"/>
      <c r="E14" s="10"/>
    </row>
    <row r="15" spans="1:6" ht="24.75" customHeight="1" thickBot="1" x14ac:dyDescent="0.3">
      <c r="A15" s="8"/>
      <c r="B15" s="9" t="s">
        <v>18</v>
      </c>
      <c r="C15" s="13"/>
      <c r="D15" s="14"/>
      <c r="E15" s="10"/>
    </row>
    <row r="16" spans="1:6" ht="22.5" customHeight="1" x14ac:dyDescent="0.25">
      <c r="A16" s="8"/>
      <c r="B16" s="15" t="s">
        <v>4</v>
      </c>
      <c r="C16" s="33">
        <v>164398953</v>
      </c>
      <c r="D16" s="16"/>
      <c r="E16" s="10"/>
    </row>
    <row r="17" spans="1:6" ht="21.75" customHeight="1" x14ac:dyDescent="0.25">
      <c r="A17" s="8"/>
      <c r="B17" s="8" t="s">
        <v>5</v>
      </c>
      <c r="C17" s="34">
        <v>216139309</v>
      </c>
      <c r="D17" s="10"/>
      <c r="E17" s="10"/>
    </row>
    <row r="18" spans="1:6" ht="18.75" customHeight="1" x14ac:dyDescent="0.25">
      <c r="A18" s="8"/>
      <c r="B18" s="8" t="s">
        <v>6</v>
      </c>
      <c r="C18" s="34">
        <v>22250036</v>
      </c>
      <c r="D18" s="10"/>
      <c r="E18" s="10"/>
    </row>
    <row r="19" spans="1:6" ht="27" customHeight="1" thickBot="1" x14ac:dyDescent="0.3">
      <c r="A19" s="8"/>
      <c r="B19" s="17" t="s">
        <v>7</v>
      </c>
      <c r="C19" s="35">
        <v>34034150</v>
      </c>
      <c r="D19" s="18"/>
      <c r="E19" s="10"/>
    </row>
    <row r="20" spans="1:6" ht="27" customHeight="1" thickBot="1" x14ac:dyDescent="0.3">
      <c r="A20" s="8"/>
      <c r="B20" s="47" t="s">
        <v>8</v>
      </c>
      <c r="C20" s="48"/>
      <c r="D20" s="49"/>
      <c r="E20" s="10"/>
    </row>
    <row r="21" spans="1:6" ht="19.5" customHeight="1" thickBot="1" x14ac:dyDescent="0.3">
      <c r="A21" s="8"/>
      <c r="B21" s="47" t="s">
        <v>9</v>
      </c>
      <c r="C21" s="48"/>
      <c r="D21" s="49"/>
      <c r="E21" s="10"/>
    </row>
    <row r="22" spans="1:6" ht="21" customHeight="1" x14ac:dyDescent="0.25">
      <c r="A22" s="8"/>
      <c r="B22" s="19" t="s">
        <v>19</v>
      </c>
      <c r="C22" s="20">
        <v>7.39</v>
      </c>
      <c r="D22" s="14" t="s">
        <v>33</v>
      </c>
      <c r="E22" s="10"/>
    </row>
    <row r="23" spans="1:6" ht="20.25" customHeight="1" thickBot="1" x14ac:dyDescent="0.3">
      <c r="A23" s="8"/>
      <c r="B23" s="31" t="s">
        <v>10</v>
      </c>
      <c r="C23" s="21">
        <v>16</v>
      </c>
      <c r="D23" s="22" t="s">
        <v>33</v>
      </c>
      <c r="E23" s="10"/>
    </row>
    <row r="24" spans="1:6" ht="16.5" thickBot="1" x14ac:dyDescent="0.3">
      <c r="A24" s="8"/>
      <c r="B24" s="23"/>
      <c r="C24" s="24"/>
      <c r="D24" s="9"/>
      <c r="E24" s="25"/>
    </row>
    <row r="25" spans="1:6" ht="19.5" customHeight="1" x14ac:dyDescent="0.25">
      <c r="A25" s="50"/>
      <c r="B25" s="51" t="s">
        <v>11</v>
      </c>
      <c r="C25" s="53" t="s">
        <v>95</v>
      </c>
      <c r="D25" s="54"/>
      <c r="E25" s="55"/>
      <c r="F25" s="44"/>
    </row>
    <row r="26" spans="1:6" ht="20.25" customHeight="1" thickBot="1" x14ac:dyDescent="0.3">
      <c r="A26" s="50"/>
      <c r="B26" s="52"/>
      <c r="C26" s="45" t="s">
        <v>12</v>
      </c>
      <c r="D26" s="46"/>
      <c r="E26" s="55"/>
      <c r="F26" s="44"/>
    </row>
    <row r="27" spans="1:6" thickBot="1" x14ac:dyDescent="0.3">
      <c r="A27" s="17"/>
      <c r="B27" s="26"/>
      <c r="C27" s="26"/>
      <c r="D27" s="26"/>
      <c r="E27" s="18"/>
      <c r="F27" s="2"/>
    </row>
    <row r="28" spans="1:6" x14ac:dyDescent="0.25">
      <c r="B28" s="37" t="s">
        <v>20</v>
      </c>
    </row>
    <row r="36" spans="1:4" x14ac:dyDescent="0.25">
      <c r="A36" s="66" t="s">
        <v>138</v>
      </c>
      <c r="B36" s="66"/>
      <c r="C36" s="66" t="s">
        <v>140</v>
      </c>
      <c r="D36" s="66"/>
    </row>
    <row r="37" spans="1:4" x14ac:dyDescent="0.25">
      <c r="A37" s="66" t="s">
        <v>139</v>
      </c>
      <c r="B37" s="66"/>
      <c r="C37" s="66" t="s">
        <v>139</v>
      </c>
      <c r="D37" s="66"/>
    </row>
    <row r="41" spans="1:4" ht="15.75" customHeight="1" x14ac:dyDescent="0.25"/>
    <row r="42" spans="1:4" ht="15.75" customHeight="1" x14ac:dyDescent="0.25"/>
    <row r="44" spans="1:4" x14ac:dyDescent="0.25">
      <c r="A44" s="66" t="s">
        <v>141</v>
      </c>
      <c r="B44" s="66"/>
      <c r="C44" s="66" t="s">
        <v>142</v>
      </c>
      <c r="D44" s="66"/>
    </row>
    <row r="45" spans="1:4" x14ac:dyDescent="0.25">
      <c r="A45" s="66" t="s">
        <v>139</v>
      </c>
      <c r="B45" s="66"/>
      <c r="C45" s="66" t="s">
        <v>139</v>
      </c>
      <c r="D45" s="66"/>
    </row>
  </sheetData>
  <mergeCells count="28">
    <mergeCell ref="A45:B45"/>
    <mergeCell ref="C45:D45"/>
    <mergeCell ref="A36:B36"/>
    <mergeCell ref="C36:D36"/>
    <mergeCell ref="A37:B37"/>
    <mergeCell ref="C37:D37"/>
    <mergeCell ref="A44:B44"/>
    <mergeCell ref="C44:D44"/>
    <mergeCell ref="B21:D21"/>
    <mergeCell ref="C9:D9"/>
    <mergeCell ref="B2:D2"/>
    <mergeCell ref="B3:D3"/>
    <mergeCell ref="C5:D5"/>
    <mergeCell ref="C6:D6"/>
    <mergeCell ref="C7:D7"/>
    <mergeCell ref="C11:D11"/>
    <mergeCell ref="B20:D20"/>
    <mergeCell ref="B1:E1"/>
    <mergeCell ref="C8:D8"/>
    <mergeCell ref="C10:D10"/>
    <mergeCell ref="C12:D12"/>
    <mergeCell ref="C13:D13"/>
    <mergeCell ref="A25:A26"/>
    <mergeCell ref="B25:B26"/>
    <mergeCell ref="C25:D25"/>
    <mergeCell ref="E25:E26"/>
    <mergeCell ref="F25:F26"/>
    <mergeCell ref="C26:D26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4.85546875" style="27" customWidth="1"/>
    <col min="6" max="16384" width="11.42578125" style="1"/>
  </cols>
  <sheetData>
    <row r="1" spans="1:6" ht="31.5" customHeight="1" x14ac:dyDescent="0.25">
      <c r="A1" s="36"/>
      <c r="B1" s="61" t="s">
        <v>137</v>
      </c>
      <c r="C1" s="61"/>
      <c r="D1" s="61"/>
      <c r="E1" s="68"/>
    </row>
    <row r="2" spans="1:6" ht="24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7.25" customHeight="1" thickBot="1" x14ac:dyDescent="0.3">
      <c r="A5" s="8"/>
      <c r="B5" s="11" t="s">
        <v>2</v>
      </c>
      <c r="C5" s="57" t="s">
        <v>107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108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109</v>
      </c>
      <c r="C8" s="62">
        <v>549589076</v>
      </c>
      <c r="D8" s="63"/>
      <c r="E8" s="10"/>
      <c r="F8" s="1" t="s">
        <v>123</v>
      </c>
    </row>
    <row r="9" spans="1:6" ht="25.5" customHeight="1" thickBot="1" x14ac:dyDescent="0.3">
      <c r="A9" s="8"/>
      <c r="B9" s="29" t="s">
        <v>127</v>
      </c>
      <c r="C9" s="62">
        <v>555030552</v>
      </c>
      <c r="D9" s="63"/>
      <c r="E9" s="10"/>
    </row>
    <row r="10" spans="1:6" ht="25.5" customHeight="1" thickBot="1" x14ac:dyDescent="0.3">
      <c r="A10" s="8"/>
      <c r="B10" s="29" t="s">
        <v>128</v>
      </c>
      <c r="C10" s="62">
        <v>1392431233</v>
      </c>
      <c r="D10" s="63"/>
      <c r="E10" s="10"/>
    </row>
    <row r="11" spans="1:6" ht="25.5" customHeight="1" thickBot="1" x14ac:dyDescent="0.3">
      <c r="A11" s="8"/>
      <c r="B11" s="29" t="s">
        <v>129</v>
      </c>
      <c r="C11" s="62">
        <v>1252968600</v>
      </c>
      <c r="D11" s="63"/>
      <c r="E11" s="10"/>
    </row>
    <row r="12" spans="1:6" ht="29.25" customHeight="1" thickBot="1" x14ac:dyDescent="0.3">
      <c r="A12" s="8"/>
      <c r="B12" s="29" t="s">
        <v>130</v>
      </c>
      <c r="C12" s="62">
        <v>598562360</v>
      </c>
      <c r="D12" s="63"/>
      <c r="E12" s="10"/>
    </row>
    <row r="13" spans="1:6" ht="42" customHeight="1" thickBot="1" x14ac:dyDescent="0.3">
      <c r="A13" s="8"/>
      <c r="B13" s="30" t="s">
        <v>16</v>
      </c>
      <c r="C13" s="62">
        <f>SUM(C8:D12)</f>
        <v>4348581821</v>
      </c>
      <c r="D13" s="63"/>
      <c r="E13" s="10"/>
    </row>
    <row r="14" spans="1:6" ht="48.75" customHeight="1" thickBot="1" x14ac:dyDescent="0.3">
      <c r="A14" s="8"/>
      <c r="B14" s="30" t="s">
        <v>17</v>
      </c>
      <c r="C14" s="62">
        <f>+C13/616000</f>
        <v>7059.3860730519482</v>
      </c>
      <c r="D14" s="63"/>
      <c r="E14" s="10"/>
    </row>
    <row r="15" spans="1:6" ht="13.5" customHeight="1" x14ac:dyDescent="0.25">
      <c r="A15" s="8"/>
      <c r="B15" s="9"/>
      <c r="C15" s="13"/>
      <c r="D15" s="14"/>
      <c r="E15" s="10"/>
    </row>
    <row r="16" spans="1:6" ht="24.75" customHeight="1" thickBot="1" x14ac:dyDescent="0.3">
      <c r="A16" s="8"/>
      <c r="B16" s="9" t="s">
        <v>18</v>
      </c>
      <c r="C16" s="13"/>
      <c r="D16" s="14"/>
      <c r="E16" s="10"/>
    </row>
    <row r="17" spans="1:6" ht="22.5" customHeight="1" x14ac:dyDescent="0.25">
      <c r="A17" s="8"/>
      <c r="B17" s="15" t="s">
        <v>4</v>
      </c>
      <c r="C17" s="33">
        <v>9332881185</v>
      </c>
      <c r="D17" s="16"/>
      <c r="E17" s="10"/>
    </row>
    <row r="18" spans="1:6" ht="21.75" customHeight="1" x14ac:dyDescent="0.25">
      <c r="A18" s="8"/>
      <c r="B18" s="8" t="s">
        <v>5</v>
      </c>
      <c r="C18" s="34">
        <v>30722321809</v>
      </c>
      <c r="D18" s="10"/>
      <c r="E18" s="10"/>
    </row>
    <row r="19" spans="1:6" ht="18.75" customHeight="1" x14ac:dyDescent="0.25">
      <c r="A19" s="8"/>
      <c r="B19" s="8" t="s">
        <v>6</v>
      </c>
      <c r="C19" s="34">
        <v>6510789384</v>
      </c>
      <c r="D19" s="10"/>
      <c r="E19" s="10"/>
    </row>
    <row r="20" spans="1:6" ht="27" customHeight="1" thickBot="1" x14ac:dyDescent="0.3">
      <c r="A20" s="8"/>
      <c r="B20" s="17" t="s">
        <v>7</v>
      </c>
      <c r="C20" s="35">
        <v>6510789384</v>
      </c>
      <c r="D20" s="18"/>
      <c r="E20" s="10"/>
    </row>
    <row r="21" spans="1:6" ht="27" customHeight="1" thickBot="1" x14ac:dyDescent="0.3">
      <c r="A21" s="8"/>
      <c r="B21" s="47" t="s">
        <v>8</v>
      </c>
      <c r="C21" s="48"/>
      <c r="D21" s="49"/>
      <c r="E21" s="10"/>
    </row>
    <row r="22" spans="1:6" ht="21.75" customHeight="1" thickBot="1" x14ac:dyDescent="0.3">
      <c r="A22" s="8"/>
      <c r="B22" s="47" t="s">
        <v>9</v>
      </c>
      <c r="C22" s="48"/>
      <c r="D22" s="49"/>
      <c r="E22" s="10"/>
    </row>
    <row r="23" spans="1:6" ht="20.25" customHeight="1" x14ac:dyDescent="0.25">
      <c r="A23" s="8"/>
      <c r="B23" s="19" t="s">
        <v>19</v>
      </c>
      <c r="C23" s="20">
        <v>1.43</v>
      </c>
      <c r="D23" s="14" t="s">
        <v>33</v>
      </c>
      <c r="E23" s="10"/>
    </row>
    <row r="24" spans="1:6" ht="21" customHeight="1" thickBot="1" x14ac:dyDescent="0.3">
      <c r="A24" s="8"/>
      <c r="B24" s="31" t="s">
        <v>10</v>
      </c>
      <c r="C24" s="21">
        <v>21</v>
      </c>
      <c r="D24" s="22" t="s">
        <v>33</v>
      </c>
      <c r="E24" s="10"/>
    </row>
    <row r="25" spans="1:6" ht="16.5" thickBot="1" x14ac:dyDescent="0.3">
      <c r="A25" s="8"/>
      <c r="B25" s="23"/>
      <c r="C25" s="24"/>
      <c r="D25" s="9"/>
      <c r="E25" s="25"/>
    </row>
    <row r="26" spans="1:6" ht="20.25" customHeight="1" x14ac:dyDescent="0.25">
      <c r="A26" s="50"/>
      <c r="B26" s="51" t="s">
        <v>11</v>
      </c>
      <c r="C26" s="53" t="s">
        <v>95</v>
      </c>
      <c r="D26" s="54"/>
      <c r="E26" s="55"/>
      <c r="F26" s="44"/>
    </row>
    <row r="27" spans="1:6" ht="18.75" customHeight="1" thickBot="1" x14ac:dyDescent="0.3">
      <c r="A27" s="50"/>
      <c r="B27" s="52"/>
      <c r="C27" s="45" t="s">
        <v>12</v>
      </c>
      <c r="D27" s="46"/>
      <c r="E27" s="55"/>
      <c r="F27" s="44"/>
    </row>
    <row r="28" spans="1:6" thickBot="1" x14ac:dyDescent="0.3">
      <c r="A28" s="17"/>
      <c r="B28" s="26"/>
      <c r="C28" s="26"/>
      <c r="D28" s="26"/>
      <c r="E28" s="18"/>
      <c r="F28" s="2"/>
    </row>
    <row r="29" spans="1:6" x14ac:dyDescent="0.25">
      <c r="B29" s="37" t="s">
        <v>20</v>
      </c>
    </row>
    <row r="37" spans="1:4" x14ac:dyDescent="0.25">
      <c r="A37" s="66" t="s">
        <v>138</v>
      </c>
      <c r="B37" s="66"/>
      <c r="C37" s="66" t="s">
        <v>140</v>
      </c>
      <c r="D37" s="66"/>
    </row>
    <row r="38" spans="1:4" x14ac:dyDescent="0.25">
      <c r="A38" s="66" t="s">
        <v>139</v>
      </c>
      <c r="B38" s="66"/>
      <c r="C38" s="66" t="s">
        <v>139</v>
      </c>
      <c r="D38" s="66"/>
    </row>
    <row r="42" spans="1:4" ht="15.75" customHeight="1" x14ac:dyDescent="0.25"/>
    <row r="43" spans="1:4" ht="15.75" customHeight="1" x14ac:dyDescent="0.25"/>
    <row r="45" spans="1:4" x14ac:dyDescent="0.25">
      <c r="A45" s="66" t="s">
        <v>141</v>
      </c>
      <c r="B45" s="66"/>
      <c r="C45" s="66" t="s">
        <v>142</v>
      </c>
      <c r="D45" s="66"/>
    </row>
    <row r="46" spans="1:4" x14ac:dyDescent="0.25">
      <c r="A46" s="66" t="s">
        <v>139</v>
      </c>
      <c r="B46" s="66"/>
      <c r="C46" s="66" t="s">
        <v>139</v>
      </c>
      <c r="D46" s="66"/>
    </row>
  </sheetData>
  <mergeCells count="29">
    <mergeCell ref="A46:B46"/>
    <mergeCell ref="C46:D46"/>
    <mergeCell ref="A37:B37"/>
    <mergeCell ref="C37:D37"/>
    <mergeCell ref="A38:B38"/>
    <mergeCell ref="C38:D38"/>
    <mergeCell ref="A45:B45"/>
    <mergeCell ref="C45:D45"/>
    <mergeCell ref="B1:E1"/>
    <mergeCell ref="B2:D2"/>
    <mergeCell ref="B3:D3"/>
    <mergeCell ref="C5:D5"/>
    <mergeCell ref="C6:D6"/>
    <mergeCell ref="B22:D22"/>
    <mergeCell ref="C7:D7"/>
    <mergeCell ref="C9:D9"/>
    <mergeCell ref="C11:D11"/>
    <mergeCell ref="C10:D10"/>
    <mergeCell ref="C8:D8"/>
    <mergeCell ref="C12:D12"/>
    <mergeCell ref="C13:D13"/>
    <mergeCell ref="C14:D14"/>
    <mergeCell ref="B21:D21"/>
    <mergeCell ref="A26:A27"/>
    <mergeCell ref="B26:B27"/>
    <mergeCell ref="C26:D26"/>
    <mergeCell ref="E26:E27"/>
    <mergeCell ref="F26:F27"/>
    <mergeCell ref="C27:D27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5"/>
  <sheetViews>
    <sheetView zoomScale="110" zoomScaleNormal="110" workbookViewId="0">
      <selection activeCell="C15" sqref="C15:D1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4.85546875" style="27" customWidth="1"/>
    <col min="6" max="16384" width="11.42578125" style="1"/>
  </cols>
  <sheetData>
    <row r="1" spans="1:6" ht="24.75" customHeight="1" x14ac:dyDescent="0.25">
      <c r="A1" s="36"/>
      <c r="B1" s="61" t="s">
        <v>137</v>
      </c>
      <c r="C1" s="61"/>
      <c r="D1" s="61"/>
      <c r="E1" s="3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34.5" customHeight="1" thickBot="1" x14ac:dyDescent="0.3">
      <c r="A5" s="8"/>
      <c r="B5" s="11" t="s">
        <v>2</v>
      </c>
      <c r="C5" s="57" t="s">
        <v>35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36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37</v>
      </c>
      <c r="C8" s="62">
        <v>2290844257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38</v>
      </c>
      <c r="C9" s="62">
        <v>649455391</v>
      </c>
      <c r="D9" s="63"/>
      <c r="E9" s="10"/>
      <c r="F9" s="1" t="s">
        <v>123</v>
      </c>
    </row>
    <row r="10" spans="1:6" ht="26.25" customHeight="1" thickBot="1" x14ac:dyDescent="0.3">
      <c r="A10" s="8"/>
      <c r="B10" s="29" t="s">
        <v>39</v>
      </c>
      <c r="C10" s="62">
        <v>2088281000</v>
      </c>
      <c r="D10" s="63"/>
      <c r="E10" s="10"/>
      <c r="F10" s="1" t="s">
        <v>123</v>
      </c>
    </row>
    <row r="11" spans="1:6" ht="26.25" customHeight="1" thickBot="1" x14ac:dyDescent="0.3">
      <c r="A11" s="8"/>
      <c r="B11" s="29" t="s">
        <v>40</v>
      </c>
      <c r="C11" s="62">
        <v>730898350</v>
      </c>
      <c r="D11" s="63"/>
      <c r="E11" s="10"/>
      <c r="F11" s="1" t="s">
        <v>123</v>
      </c>
    </row>
    <row r="12" spans="1:6" ht="26.25" customHeight="1" thickBot="1" x14ac:dyDescent="0.3">
      <c r="A12" s="8"/>
      <c r="B12" s="29" t="s">
        <v>41</v>
      </c>
      <c r="C12" s="62">
        <v>1025345971</v>
      </c>
      <c r="D12" s="63"/>
      <c r="E12" s="10"/>
      <c r="F12" s="1" t="s">
        <v>123</v>
      </c>
    </row>
    <row r="13" spans="1:6" ht="26.25" customHeight="1" thickBot="1" x14ac:dyDescent="0.3">
      <c r="A13" s="8"/>
      <c r="B13" s="29" t="s">
        <v>42</v>
      </c>
      <c r="C13" s="62">
        <v>818606152</v>
      </c>
      <c r="D13" s="63"/>
      <c r="E13" s="10"/>
      <c r="F13" s="1" t="s">
        <v>123</v>
      </c>
    </row>
    <row r="14" spans="1:6" ht="26.25" customHeight="1" thickBot="1" x14ac:dyDescent="0.3">
      <c r="A14" s="8"/>
      <c r="B14" s="29" t="s">
        <v>43</v>
      </c>
      <c r="C14" s="62">
        <v>626484300</v>
      </c>
      <c r="D14" s="63"/>
      <c r="E14" s="10"/>
      <c r="F14" s="1" t="s">
        <v>123</v>
      </c>
    </row>
    <row r="15" spans="1:6" ht="42" customHeight="1" thickBot="1" x14ac:dyDescent="0.3">
      <c r="A15" s="8"/>
      <c r="B15" s="30" t="s">
        <v>16</v>
      </c>
      <c r="C15" s="62">
        <f>SUM(C8:D14)</f>
        <v>8229915421</v>
      </c>
      <c r="D15" s="63"/>
      <c r="E15" s="10"/>
    </row>
    <row r="16" spans="1:6" ht="48" customHeight="1" thickBot="1" x14ac:dyDescent="0.3">
      <c r="A16" s="8"/>
      <c r="B16" s="30" t="s">
        <v>17</v>
      </c>
      <c r="C16" s="62">
        <f>+C15/616000</f>
        <v>13360.252306818182</v>
      </c>
      <c r="D16" s="63"/>
      <c r="E16" s="10"/>
    </row>
    <row r="17" spans="1:6" ht="13.5" customHeight="1" x14ac:dyDescent="0.25">
      <c r="A17" s="8"/>
      <c r="B17" s="9"/>
      <c r="C17" s="13"/>
      <c r="D17" s="14"/>
      <c r="E17" s="10"/>
    </row>
    <row r="18" spans="1:6" ht="23.25" customHeight="1" thickBot="1" x14ac:dyDescent="0.3">
      <c r="A18" s="8"/>
      <c r="B18" s="9" t="s">
        <v>18</v>
      </c>
      <c r="C18" s="13"/>
      <c r="D18" s="14"/>
      <c r="E18" s="10"/>
    </row>
    <row r="19" spans="1:6" ht="22.5" customHeight="1" x14ac:dyDescent="0.25">
      <c r="A19" s="8"/>
      <c r="B19" s="15" t="s">
        <v>4</v>
      </c>
      <c r="C19" s="33">
        <v>1508756000</v>
      </c>
      <c r="D19" s="16"/>
      <c r="E19" s="10"/>
    </row>
    <row r="20" spans="1:6" ht="21.75" customHeight="1" x14ac:dyDescent="0.25">
      <c r="A20" s="8"/>
      <c r="B20" s="8" t="s">
        <v>5</v>
      </c>
      <c r="C20" s="34">
        <v>1755006500</v>
      </c>
      <c r="D20" s="10"/>
      <c r="E20" s="10"/>
    </row>
    <row r="21" spans="1:6" ht="15" x14ac:dyDescent="0.25">
      <c r="A21" s="8"/>
      <c r="B21" s="8" t="s">
        <v>6</v>
      </c>
      <c r="C21" s="34">
        <v>1141490497</v>
      </c>
      <c r="D21" s="10"/>
      <c r="E21" s="10"/>
    </row>
    <row r="22" spans="1:6" ht="27" customHeight="1" thickBot="1" x14ac:dyDescent="0.3">
      <c r="A22" s="8"/>
      <c r="B22" s="17" t="s">
        <v>7</v>
      </c>
      <c r="C22" s="35">
        <v>1141490497</v>
      </c>
      <c r="D22" s="18"/>
      <c r="E22" s="10"/>
    </row>
    <row r="23" spans="1:6" ht="27" customHeight="1" thickBot="1" x14ac:dyDescent="0.3">
      <c r="A23" s="8"/>
      <c r="B23" s="47" t="s">
        <v>8</v>
      </c>
      <c r="C23" s="48"/>
      <c r="D23" s="49"/>
      <c r="E23" s="10"/>
    </row>
    <row r="24" spans="1:6" ht="16.5" thickBot="1" x14ac:dyDescent="0.3">
      <c r="A24" s="8"/>
      <c r="B24" s="47" t="s">
        <v>9</v>
      </c>
      <c r="C24" s="48"/>
      <c r="D24" s="49"/>
      <c r="E24" s="10"/>
    </row>
    <row r="25" spans="1:6" ht="20.25" customHeight="1" x14ac:dyDescent="0.25">
      <c r="A25" s="8"/>
      <c r="B25" s="19" t="s">
        <v>19</v>
      </c>
      <c r="C25" s="20">
        <v>1.32</v>
      </c>
      <c r="D25" s="14" t="s">
        <v>33</v>
      </c>
      <c r="E25" s="10"/>
    </row>
    <row r="26" spans="1:6" ht="18.75" customHeight="1" thickBot="1" x14ac:dyDescent="0.3">
      <c r="A26" s="8"/>
      <c r="B26" s="31" t="s">
        <v>10</v>
      </c>
      <c r="C26" s="21">
        <v>65</v>
      </c>
      <c r="D26" s="22" t="s">
        <v>33</v>
      </c>
      <c r="E26" s="10"/>
    </row>
    <row r="27" spans="1:6" ht="16.5" thickBot="1" x14ac:dyDescent="0.3">
      <c r="A27" s="8"/>
      <c r="B27" s="23"/>
      <c r="C27" s="24"/>
      <c r="D27" s="9"/>
      <c r="E27" s="25"/>
    </row>
    <row r="28" spans="1:6" x14ac:dyDescent="0.25">
      <c r="A28" s="50"/>
      <c r="B28" s="51" t="s">
        <v>11</v>
      </c>
      <c r="C28" s="53" t="s">
        <v>34</v>
      </c>
      <c r="D28" s="54"/>
      <c r="E28" s="55"/>
      <c r="F28" s="44"/>
    </row>
    <row r="29" spans="1:6" ht="18.75" customHeight="1" thickBot="1" x14ac:dyDescent="0.3">
      <c r="A29" s="50"/>
      <c r="B29" s="52"/>
      <c r="C29" s="45" t="s">
        <v>12</v>
      </c>
      <c r="D29" s="46"/>
      <c r="E29" s="55"/>
      <c r="F29" s="44"/>
    </row>
    <row r="30" spans="1:6" thickBot="1" x14ac:dyDescent="0.3">
      <c r="A30" s="17"/>
      <c r="B30" s="26"/>
      <c r="C30" s="26"/>
      <c r="D30" s="26"/>
      <c r="E30" s="18"/>
      <c r="F30" s="2"/>
    </row>
    <row r="31" spans="1:6" x14ac:dyDescent="0.25">
      <c r="B31" s="37" t="s">
        <v>20</v>
      </c>
    </row>
    <row r="33" spans="1:4" ht="12.75" customHeight="1" x14ac:dyDescent="0.25"/>
    <row r="34" spans="1:4" ht="12.75" customHeight="1" x14ac:dyDescent="0.25"/>
    <row r="35" spans="1:4" ht="12.75" customHeight="1" x14ac:dyDescent="0.25"/>
    <row r="37" spans="1:4" x14ac:dyDescent="0.25">
      <c r="A37" s="66" t="s">
        <v>138</v>
      </c>
      <c r="B37" s="66"/>
      <c r="C37" s="66" t="s">
        <v>140</v>
      </c>
      <c r="D37" s="66"/>
    </row>
    <row r="38" spans="1:4" x14ac:dyDescent="0.25">
      <c r="A38" s="66" t="s">
        <v>139</v>
      </c>
      <c r="B38" s="66"/>
      <c r="C38" s="66" t="s">
        <v>139</v>
      </c>
      <c r="D38" s="66"/>
    </row>
    <row r="41" spans="1:4" ht="12" customHeight="1" x14ac:dyDescent="0.25"/>
    <row r="42" spans="1:4" ht="12" customHeight="1" x14ac:dyDescent="0.25"/>
    <row r="44" spans="1:4" x14ac:dyDescent="0.25">
      <c r="A44" s="66" t="s">
        <v>141</v>
      </c>
      <c r="B44" s="66"/>
      <c r="C44" s="66" t="s">
        <v>142</v>
      </c>
      <c r="D44" s="66"/>
    </row>
    <row r="45" spans="1:4" x14ac:dyDescent="0.25">
      <c r="A45" s="66" t="s">
        <v>139</v>
      </c>
      <c r="B45" s="66"/>
      <c r="C45" s="66" t="s">
        <v>139</v>
      </c>
      <c r="D45" s="66"/>
    </row>
  </sheetData>
  <mergeCells count="31">
    <mergeCell ref="A45:B45"/>
    <mergeCell ref="C45:D45"/>
    <mergeCell ref="A37:B37"/>
    <mergeCell ref="C37:D37"/>
    <mergeCell ref="A38:B38"/>
    <mergeCell ref="C38:D38"/>
    <mergeCell ref="A44:B44"/>
    <mergeCell ref="C44:D44"/>
    <mergeCell ref="C13:D13"/>
    <mergeCell ref="B2:D2"/>
    <mergeCell ref="B3:D3"/>
    <mergeCell ref="C5:D5"/>
    <mergeCell ref="C6:D6"/>
    <mergeCell ref="C7:D7"/>
    <mergeCell ref="C12:D12"/>
    <mergeCell ref="B1:D1"/>
    <mergeCell ref="C8:D8"/>
    <mergeCell ref="C9:D9"/>
    <mergeCell ref="C10:D10"/>
    <mergeCell ref="C11:D11"/>
    <mergeCell ref="A28:A29"/>
    <mergeCell ref="B28:B29"/>
    <mergeCell ref="C28:D28"/>
    <mergeCell ref="C14:D14"/>
    <mergeCell ref="C15:D15"/>
    <mergeCell ref="E28:E29"/>
    <mergeCell ref="F28:F29"/>
    <mergeCell ref="C29:D29"/>
    <mergeCell ref="C16:D16"/>
    <mergeCell ref="B23:D23"/>
    <mergeCell ref="B24:D24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8.5" customHeight="1" x14ac:dyDescent="0.25">
      <c r="A1" s="36"/>
      <c r="B1" s="61" t="s">
        <v>137</v>
      </c>
      <c r="C1" s="61"/>
      <c r="D1" s="61"/>
      <c r="E1" s="68"/>
    </row>
    <row r="2" spans="1:6" ht="23.2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39" customHeight="1" thickBot="1" x14ac:dyDescent="0.3">
      <c r="A5" s="8"/>
      <c r="B5" s="11" t="s">
        <v>2</v>
      </c>
      <c r="C5" s="57" t="s">
        <v>110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111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112</v>
      </c>
      <c r="C8" s="62">
        <v>756365164</v>
      </c>
      <c r="D8" s="63"/>
      <c r="E8" s="10"/>
      <c r="F8" s="1" t="s">
        <v>123</v>
      </c>
    </row>
    <row r="9" spans="1:6" ht="25.5" customHeight="1" thickBot="1" x14ac:dyDescent="0.3">
      <c r="A9" s="8"/>
      <c r="B9" s="29" t="s">
        <v>64</v>
      </c>
      <c r="C9" s="62">
        <v>1871099776</v>
      </c>
      <c r="D9" s="63"/>
      <c r="E9" s="10"/>
      <c r="F9" s="1" t="s">
        <v>123</v>
      </c>
    </row>
    <row r="10" spans="1:6" ht="43.5" customHeight="1" thickBot="1" x14ac:dyDescent="0.3">
      <c r="A10" s="8"/>
      <c r="B10" s="30" t="s">
        <v>16</v>
      </c>
      <c r="C10" s="62">
        <f>SUM(C8:D9)</f>
        <v>2627464940</v>
      </c>
      <c r="D10" s="63"/>
      <c r="E10" s="10"/>
    </row>
    <row r="11" spans="1:6" ht="48.75" customHeight="1" thickBot="1" x14ac:dyDescent="0.3">
      <c r="A11" s="8"/>
      <c r="B11" s="30" t="s">
        <v>17</v>
      </c>
      <c r="C11" s="62">
        <f>+C10/616000</f>
        <v>4265.3651623376627</v>
      </c>
      <c r="D11" s="63"/>
      <c r="E11" s="10"/>
    </row>
    <row r="12" spans="1:6" ht="13.5" customHeight="1" x14ac:dyDescent="0.25">
      <c r="A12" s="8"/>
      <c r="B12" s="9"/>
      <c r="C12" s="13"/>
      <c r="D12" s="14"/>
      <c r="E12" s="10"/>
    </row>
    <row r="13" spans="1:6" ht="24.75" customHeight="1" thickBot="1" x14ac:dyDescent="0.3">
      <c r="A13" s="8"/>
      <c r="B13" s="9" t="s">
        <v>18</v>
      </c>
      <c r="C13" s="13"/>
      <c r="D13" s="14"/>
      <c r="E13" s="10"/>
    </row>
    <row r="14" spans="1:6" ht="22.5" customHeight="1" x14ac:dyDescent="0.25">
      <c r="A14" s="8"/>
      <c r="B14" s="15" t="s">
        <v>4</v>
      </c>
      <c r="C14" s="33">
        <v>262814000</v>
      </c>
      <c r="D14" s="16"/>
      <c r="E14" s="10"/>
    </row>
    <row r="15" spans="1:6" ht="21.75" customHeight="1" x14ac:dyDescent="0.25">
      <c r="A15" s="8"/>
      <c r="B15" s="8" t="s">
        <v>5</v>
      </c>
      <c r="C15" s="34">
        <v>358010000</v>
      </c>
      <c r="D15" s="10"/>
      <c r="E15" s="10"/>
    </row>
    <row r="16" spans="1:6" ht="20.25" customHeight="1" x14ac:dyDescent="0.25">
      <c r="A16" s="8"/>
      <c r="B16" s="8" t="s">
        <v>6</v>
      </c>
      <c r="C16" s="34">
        <v>57686000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57686000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19.5" customHeight="1" thickBot="1" x14ac:dyDescent="0.3">
      <c r="A19" s="8"/>
      <c r="B19" s="47" t="s">
        <v>9</v>
      </c>
      <c r="C19" s="48"/>
      <c r="D19" s="49"/>
      <c r="E19" s="10"/>
    </row>
    <row r="20" spans="1:6" ht="20.25" customHeight="1" x14ac:dyDescent="0.25">
      <c r="A20" s="8"/>
      <c r="B20" s="19" t="s">
        <v>19</v>
      </c>
      <c r="C20" s="20">
        <v>4.5599999999999996</v>
      </c>
      <c r="D20" s="14" t="s">
        <v>33</v>
      </c>
      <c r="E20" s="10"/>
    </row>
    <row r="21" spans="1:6" ht="20.25" customHeight="1" thickBot="1" x14ac:dyDescent="0.3">
      <c r="A21" s="8"/>
      <c r="B21" s="31" t="s">
        <v>10</v>
      </c>
      <c r="C21" s="21">
        <v>16</v>
      </c>
      <c r="D21" s="22" t="s">
        <v>33</v>
      </c>
      <c r="E21" s="10"/>
    </row>
    <row r="22" spans="1:6" ht="16.5" thickBot="1" x14ac:dyDescent="0.3">
      <c r="A22" s="8"/>
      <c r="B22" s="23"/>
      <c r="C22" s="24"/>
      <c r="D22" s="9"/>
      <c r="E22" s="25"/>
    </row>
    <row r="23" spans="1:6" ht="20.25" customHeight="1" x14ac:dyDescent="0.25">
      <c r="A23" s="50"/>
      <c r="B23" s="51" t="s">
        <v>11</v>
      </c>
      <c r="C23" s="53" t="s">
        <v>95</v>
      </c>
      <c r="D23" s="54"/>
      <c r="E23" s="55"/>
      <c r="F23" s="44"/>
    </row>
    <row r="24" spans="1:6" ht="20.25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39" spans="1:4" ht="15.75" customHeight="1" x14ac:dyDescent="0.25"/>
    <row r="40" spans="1:4" ht="15.75" customHeight="1" x14ac:dyDescent="0.25"/>
    <row r="42" spans="1:4" x14ac:dyDescent="0.25">
      <c r="A42" s="66" t="s">
        <v>141</v>
      </c>
      <c r="B42" s="66"/>
      <c r="C42" s="66" t="s">
        <v>142</v>
      </c>
      <c r="D42" s="66"/>
    </row>
    <row r="43" spans="1:4" x14ac:dyDescent="0.25">
      <c r="A43" s="66" t="s">
        <v>139</v>
      </c>
      <c r="B43" s="66"/>
      <c r="C43" s="66" t="s">
        <v>139</v>
      </c>
      <c r="D43" s="66"/>
    </row>
  </sheetData>
  <mergeCells count="26">
    <mergeCell ref="A43:B43"/>
    <mergeCell ref="C43:D43"/>
    <mergeCell ref="A34:B34"/>
    <mergeCell ref="C34:D34"/>
    <mergeCell ref="A35:B35"/>
    <mergeCell ref="C35:D35"/>
    <mergeCell ref="A42:B42"/>
    <mergeCell ref="C42:D42"/>
    <mergeCell ref="B19:D19"/>
    <mergeCell ref="B2:D2"/>
    <mergeCell ref="B3:D3"/>
    <mergeCell ref="C5:D5"/>
    <mergeCell ref="C6:D6"/>
    <mergeCell ref="C7:D7"/>
    <mergeCell ref="B18:D18"/>
    <mergeCell ref="B1:E1"/>
    <mergeCell ref="C8:D8"/>
    <mergeCell ref="C9:D9"/>
    <mergeCell ref="C10:D10"/>
    <mergeCell ref="C11:D11"/>
    <mergeCell ref="A23:A24"/>
    <mergeCell ref="B23:B24"/>
    <mergeCell ref="C23:D23"/>
    <mergeCell ref="E23:E24"/>
    <mergeCell ref="F23:F24"/>
    <mergeCell ref="C24:D24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5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140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35.2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7.25" customHeight="1" thickBot="1" x14ac:dyDescent="0.3">
      <c r="A5" s="8"/>
      <c r="B5" s="11" t="s">
        <v>2</v>
      </c>
      <c r="C5" s="57" t="s">
        <v>113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114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115</v>
      </c>
      <c r="C8" s="62">
        <v>688711720</v>
      </c>
      <c r="D8" s="63"/>
      <c r="E8" s="10"/>
      <c r="F8" s="1" t="s">
        <v>123</v>
      </c>
    </row>
    <row r="9" spans="1:6" ht="25.5" customHeight="1" thickBot="1" x14ac:dyDescent="0.3">
      <c r="A9" s="8"/>
      <c r="B9" s="29" t="s">
        <v>116</v>
      </c>
      <c r="C9" s="62">
        <v>677038640</v>
      </c>
      <c r="D9" s="63"/>
      <c r="E9" s="10"/>
      <c r="F9" s="1" t="s">
        <v>123</v>
      </c>
    </row>
    <row r="10" spans="1:6" ht="25.5" customHeight="1" thickBot="1" x14ac:dyDescent="0.3">
      <c r="A10" s="8"/>
      <c r="B10" s="29" t="s">
        <v>98</v>
      </c>
      <c r="C10" s="62">
        <v>421714390</v>
      </c>
      <c r="D10" s="63"/>
      <c r="E10" s="10"/>
      <c r="F10" s="1" t="s">
        <v>123</v>
      </c>
    </row>
    <row r="11" spans="1:6" ht="25.5" customHeight="1" thickBot="1" x14ac:dyDescent="0.3">
      <c r="A11" s="8"/>
      <c r="B11" s="29" t="s">
        <v>68</v>
      </c>
      <c r="C11" s="62">
        <v>837987304</v>
      </c>
      <c r="D11" s="63"/>
      <c r="E11" s="10"/>
      <c r="F11" s="1" t="s">
        <v>123</v>
      </c>
    </row>
    <row r="12" spans="1:6" ht="42" customHeight="1" thickBot="1" x14ac:dyDescent="0.3">
      <c r="A12" s="8"/>
      <c r="B12" s="30" t="s">
        <v>16</v>
      </c>
      <c r="C12" s="62">
        <f>SUM(C8:D11)</f>
        <v>2625452054</v>
      </c>
      <c r="D12" s="63"/>
      <c r="E12" s="10"/>
    </row>
    <row r="13" spans="1:6" ht="51.75" customHeight="1" thickBot="1" x14ac:dyDescent="0.3">
      <c r="A13" s="8"/>
      <c r="B13" s="30" t="s">
        <v>17</v>
      </c>
      <c r="C13" s="62">
        <f>+C12/616000</f>
        <v>4262.09749025974</v>
      </c>
      <c r="D13" s="63"/>
      <c r="E13" s="10"/>
    </row>
    <row r="14" spans="1:6" ht="13.5" customHeight="1" x14ac:dyDescent="0.25">
      <c r="A14" s="8"/>
      <c r="B14" s="9"/>
      <c r="C14" s="13"/>
      <c r="D14" s="14"/>
      <c r="E14" s="10"/>
    </row>
    <row r="15" spans="1:6" ht="24.75" customHeight="1" thickBot="1" x14ac:dyDescent="0.3">
      <c r="A15" s="8"/>
      <c r="B15" s="9" t="s">
        <v>18</v>
      </c>
      <c r="C15" s="13"/>
      <c r="D15" s="14"/>
      <c r="E15" s="10"/>
    </row>
    <row r="16" spans="1:6" ht="22.5" customHeight="1" x14ac:dyDescent="0.25">
      <c r="A16" s="8"/>
      <c r="B16" s="15" t="s">
        <v>4</v>
      </c>
      <c r="C16" s="33">
        <v>123910391</v>
      </c>
      <c r="D16" s="16"/>
      <c r="E16" s="10"/>
    </row>
    <row r="17" spans="1:6" ht="21.75" customHeight="1" x14ac:dyDescent="0.25">
      <c r="A17" s="8"/>
      <c r="B17" s="8" t="s">
        <v>5</v>
      </c>
      <c r="C17" s="34">
        <v>132010391</v>
      </c>
      <c r="D17" s="10"/>
      <c r="E17" s="10"/>
    </row>
    <row r="18" spans="1:6" ht="21" customHeight="1" x14ac:dyDescent="0.25">
      <c r="A18" s="8"/>
      <c r="B18" s="8" t="s">
        <v>6</v>
      </c>
      <c r="C18" s="34">
        <v>66098221</v>
      </c>
      <c r="D18" s="10"/>
      <c r="E18" s="10"/>
    </row>
    <row r="19" spans="1:6" ht="27" customHeight="1" thickBot="1" x14ac:dyDescent="0.3">
      <c r="A19" s="8"/>
      <c r="B19" s="17" t="s">
        <v>7</v>
      </c>
      <c r="C19" s="35">
        <v>66098221</v>
      </c>
      <c r="D19" s="18"/>
      <c r="E19" s="10"/>
    </row>
    <row r="20" spans="1:6" ht="27" customHeight="1" thickBot="1" x14ac:dyDescent="0.3">
      <c r="A20" s="8"/>
      <c r="B20" s="47" t="s">
        <v>8</v>
      </c>
      <c r="C20" s="48"/>
      <c r="D20" s="49"/>
      <c r="E20" s="10"/>
    </row>
    <row r="21" spans="1:6" ht="16.5" thickBot="1" x14ac:dyDescent="0.3">
      <c r="A21" s="8"/>
      <c r="B21" s="47" t="s">
        <v>9</v>
      </c>
      <c r="C21" s="48"/>
      <c r="D21" s="49"/>
      <c r="E21" s="10"/>
    </row>
    <row r="22" spans="1:6" ht="19.5" customHeight="1" x14ac:dyDescent="0.25">
      <c r="A22" s="8"/>
      <c r="B22" s="19" t="s">
        <v>19</v>
      </c>
      <c r="C22" s="20">
        <v>1.87</v>
      </c>
      <c r="D22" s="14" t="s">
        <v>33</v>
      </c>
      <c r="E22" s="10"/>
    </row>
    <row r="23" spans="1:6" ht="21" customHeight="1" thickBot="1" x14ac:dyDescent="0.3">
      <c r="A23" s="8"/>
      <c r="B23" s="31" t="s">
        <v>10</v>
      </c>
      <c r="C23" s="21">
        <v>50</v>
      </c>
      <c r="D23" s="22" t="s">
        <v>33</v>
      </c>
      <c r="E23" s="10"/>
    </row>
    <row r="24" spans="1:6" ht="16.5" thickBot="1" x14ac:dyDescent="0.3">
      <c r="A24" s="8"/>
      <c r="B24" s="23"/>
      <c r="C24" s="24"/>
      <c r="D24" s="9"/>
      <c r="E24" s="25"/>
    </row>
    <row r="25" spans="1:6" ht="19.5" customHeight="1" x14ac:dyDescent="0.25">
      <c r="A25" s="50"/>
      <c r="B25" s="51" t="s">
        <v>11</v>
      </c>
      <c r="C25" s="53" t="s">
        <v>95</v>
      </c>
      <c r="D25" s="54"/>
      <c r="E25" s="55"/>
      <c r="F25" s="44"/>
    </row>
    <row r="26" spans="1:6" ht="20.25" customHeight="1" thickBot="1" x14ac:dyDescent="0.3">
      <c r="A26" s="50"/>
      <c r="B26" s="52"/>
      <c r="C26" s="45" t="s">
        <v>12</v>
      </c>
      <c r="D26" s="46"/>
      <c r="E26" s="55"/>
      <c r="F26" s="44"/>
    </row>
    <row r="27" spans="1:6" thickBot="1" x14ac:dyDescent="0.3">
      <c r="A27" s="17"/>
      <c r="B27" s="26"/>
      <c r="C27" s="26"/>
      <c r="D27" s="26"/>
      <c r="E27" s="18"/>
      <c r="F27" s="2"/>
    </row>
    <row r="28" spans="1:6" x14ac:dyDescent="0.25">
      <c r="B28" s="37" t="s">
        <v>20</v>
      </c>
    </row>
    <row r="36" spans="1:4" x14ac:dyDescent="0.25">
      <c r="A36" s="66" t="s">
        <v>138</v>
      </c>
      <c r="B36" s="66"/>
      <c r="C36" s="66" t="s">
        <v>140</v>
      </c>
      <c r="D36" s="66"/>
    </row>
    <row r="37" spans="1:4" x14ac:dyDescent="0.25">
      <c r="A37" s="66" t="s">
        <v>139</v>
      </c>
      <c r="B37" s="66"/>
      <c r="C37" s="66" t="s">
        <v>139</v>
      </c>
      <c r="D37" s="66"/>
    </row>
    <row r="41" spans="1:4" ht="15.75" customHeight="1" x14ac:dyDescent="0.25"/>
    <row r="42" spans="1:4" ht="15.75" customHeight="1" x14ac:dyDescent="0.25"/>
    <row r="44" spans="1:4" x14ac:dyDescent="0.25">
      <c r="A44" s="66" t="s">
        <v>141</v>
      </c>
      <c r="B44" s="66"/>
      <c r="C44" s="66" t="s">
        <v>142</v>
      </c>
      <c r="D44" s="66"/>
    </row>
    <row r="45" spans="1:4" x14ac:dyDescent="0.25">
      <c r="A45" s="66" t="s">
        <v>139</v>
      </c>
      <c r="B45" s="66"/>
      <c r="C45" s="66" t="s">
        <v>139</v>
      </c>
      <c r="D45" s="66"/>
    </row>
  </sheetData>
  <mergeCells count="28">
    <mergeCell ref="A45:B45"/>
    <mergeCell ref="C45:D45"/>
    <mergeCell ref="A36:B36"/>
    <mergeCell ref="C36:D36"/>
    <mergeCell ref="A37:B37"/>
    <mergeCell ref="C37:D37"/>
    <mergeCell ref="A44:B44"/>
    <mergeCell ref="C44:D44"/>
    <mergeCell ref="B21:D21"/>
    <mergeCell ref="C9:D9"/>
    <mergeCell ref="C10:D10"/>
    <mergeCell ref="B2:D2"/>
    <mergeCell ref="B3:D3"/>
    <mergeCell ref="C5:D5"/>
    <mergeCell ref="C6:D6"/>
    <mergeCell ref="C7:D7"/>
    <mergeCell ref="B20:D20"/>
    <mergeCell ref="B1:E1"/>
    <mergeCell ref="C8:D8"/>
    <mergeCell ref="C11:D11"/>
    <mergeCell ref="C12:D12"/>
    <mergeCell ref="C13:D13"/>
    <mergeCell ref="A25:A26"/>
    <mergeCell ref="B25:B26"/>
    <mergeCell ref="C25:D25"/>
    <mergeCell ref="E25:E26"/>
    <mergeCell ref="F25:F26"/>
    <mergeCell ref="C26:D26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3" style="27" customWidth="1"/>
    <col min="3" max="3" width="41.28515625" style="27" customWidth="1"/>
    <col min="4" max="4" width="26.7109375" style="27" customWidth="1"/>
    <col min="5" max="5" width="5.140625" style="27" customWidth="1"/>
    <col min="6" max="16384" width="11.42578125" style="1"/>
  </cols>
  <sheetData>
    <row r="1" spans="1:6" ht="31.5" customHeight="1" x14ac:dyDescent="0.25">
      <c r="A1" s="36"/>
      <c r="B1" s="61" t="s">
        <v>137</v>
      </c>
      <c r="C1" s="61"/>
      <c r="D1" s="61"/>
      <c r="E1" s="68"/>
    </row>
    <row r="2" spans="1:6" ht="19.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1.25" customHeight="1" thickBot="1" x14ac:dyDescent="0.3">
      <c r="A5" s="8"/>
      <c r="B5" s="11" t="s">
        <v>2</v>
      </c>
      <c r="C5" s="57" t="s">
        <v>117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118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119</v>
      </c>
      <c r="C8" s="62">
        <v>1028438964</v>
      </c>
      <c r="D8" s="63"/>
      <c r="E8" s="10"/>
      <c r="F8" s="1" t="s">
        <v>123</v>
      </c>
    </row>
    <row r="9" spans="1:6" ht="25.5" customHeight="1" thickBot="1" x14ac:dyDescent="0.3">
      <c r="A9" s="8"/>
      <c r="B9" s="29"/>
      <c r="C9" s="62"/>
      <c r="D9" s="63"/>
      <c r="E9" s="10"/>
    </row>
    <row r="10" spans="1:6" ht="42" customHeight="1" thickBot="1" x14ac:dyDescent="0.3">
      <c r="A10" s="8"/>
      <c r="B10" s="30" t="s">
        <v>16</v>
      </c>
      <c r="C10" s="62">
        <f>SUM(C8:D9)</f>
        <v>1028438964</v>
      </c>
      <c r="D10" s="63"/>
      <c r="E10" s="10"/>
    </row>
    <row r="11" spans="1:6" ht="45.75" customHeight="1" thickBot="1" x14ac:dyDescent="0.3">
      <c r="A11" s="8"/>
      <c r="B11" s="30" t="s">
        <v>17</v>
      </c>
      <c r="C11" s="62">
        <f>+C10/616000</f>
        <v>1669.5437727272727</v>
      </c>
      <c r="D11" s="63"/>
      <c r="E11" s="10"/>
    </row>
    <row r="12" spans="1:6" ht="13.5" customHeight="1" x14ac:dyDescent="0.25">
      <c r="A12" s="8"/>
      <c r="B12" s="9"/>
      <c r="C12" s="13"/>
      <c r="D12" s="14"/>
      <c r="E12" s="10"/>
    </row>
    <row r="13" spans="1:6" ht="24.75" customHeight="1" thickBot="1" x14ac:dyDescent="0.3">
      <c r="A13" s="8"/>
      <c r="B13" s="9" t="s">
        <v>18</v>
      </c>
      <c r="C13" s="13"/>
      <c r="D13" s="14"/>
      <c r="E13" s="10"/>
    </row>
    <row r="14" spans="1:6" ht="22.5" customHeight="1" x14ac:dyDescent="0.25">
      <c r="A14" s="8"/>
      <c r="B14" s="15" t="s">
        <v>4</v>
      </c>
      <c r="C14" s="33">
        <v>21541053</v>
      </c>
      <c r="D14" s="16"/>
      <c r="E14" s="10"/>
    </row>
    <row r="15" spans="1:6" ht="21.75" customHeight="1" x14ac:dyDescent="0.25">
      <c r="A15" s="8"/>
      <c r="B15" s="8" t="s">
        <v>5</v>
      </c>
      <c r="C15" s="34">
        <v>468606782</v>
      </c>
      <c r="D15" s="10"/>
      <c r="E15" s="10"/>
    </row>
    <row r="16" spans="1:6" ht="18.75" customHeight="1" x14ac:dyDescent="0.25">
      <c r="A16" s="8"/>
      <c r="B16" s="8" t="s">
        <v>6</v>
      </c>
      <c r="C16" s="34">
        <v>21430000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21430000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16.5" thickBot="1" x14ac:dyDescent="0.3">
      <c r="A19" s="8"/>
      <c r="B19" s="47" t="s">
        <v>9</v>
      </c>
      <c r="C19" s="48"/>
      <c r="D19" s="49"/>
      <c r="E19" s="10"/>
    </row>
    <row r="20" spans="1:6" ht="19.5" customHeight="1" x14ac:dyDescent="0.25">
      <c r="A20" s="8"/>
      <c r="B20" s="19" t="s">
        <v>19</v>
      </c>
      <c r="C20" s="20">
        <v>1.01</v>
      </c>
      <c r="D20" s="14" t="s">
        <v>33</v>
      </c>
      <c r="E20" s="10"/>
    </row>
    <row r="21" spans="1:6" ht="20.25" customHeight="1" thickBot="1" x14ac:dyDescent="0.3">
      <c r="A21" s="8"/>
      <c r="B21" s="31" t="s">
        <v>10</v>
      </c>
      <c r="C21" s="21">
        <v>4.57</v>
      </c>
      <c r="D21" s="22" t="s">
        <v>33</v>
      </c>
      <c r="E21" s="10"/>
    </row>
    <row r="22" spans="1:6" ht="16.5" thickBot="1" x14ac:dyDescent="0.3">
      <c r="A22" s="8"/>
      <c r="B22" s="23"/>
      <c r="C22" s="24"/>
      <c r="D22" s="9"/>
      <c r="E22" s="25"/>
    </row>
    <row r="23" spans="1:6" ht="18.75" customHeight="1" x14ac:dyDescent="0.25">
      <c r="A23" s="50"/>
      <c r="B23" s="51" t="s">
        <v>11</v>
      </c>
      <c r="C23" s="53" t="s">
        <v>95</v>
      </c>
      <c r="D23" s="54"/>
      <c r="E23" s="55"/>
      <c r="F23" s="44"/>
    </row>
    <row r="24" spans="1:6" ht="21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39" spans="1:4" ht="15.75" customHeight="1" x14ac:dyDescent="0.25"/>
    <row r="40" spans="1:4" ht="15.75" customHeight="1" x14ac:dyDescent="0.25"/>
    <row r="42" spans="1:4" x14ac:dyDescent="0.25">
      <c r="A42" s="66" t="s">
        <v>141</v>
      </c>
      <c r="B42" s="66"/>
      <c r="C42" s="66" t="s">
        <v>142</v>
      </c>
      <c r="D42" s="66"/>
    </row>
    <row r="43" spans="1:4" x14ac:dyDescent="0.25">
      <c r="A43" s="66" t="s">
        <v>139</v>
      </c>
      <c r="B43" s="66"/>
      <c r="C43" s="66" t="s">
        <v>139</v>
      </c>
      <c r="D43" s="66"/>
    </row>
  </sheetData>
  <mergeCells count="26">
    <mergeCell ref="A43:B43"/>
    <mergeCell ref="C43:D43"/>
    <mergeCell ref="A34:B34"/>
    <mergeCell ref="C34:D34"/>
    <mergeCell ref="A35:B35"/>
    <mergeCell ref="C35:D35"/>
    <mergeCell ref="A42:B42"/>
    <mergeCell ref="C42:D42"/>
    <mergeCell ref="F23:F24"/>
    <mergeCell ref="C24:D24"/>
    <mergeCell ref="B18:D18"/>
    <mergeCell ref="B19:D19"/>
    <mergeCell ref="C8:D8"/>
    <mergeCell ref="C9:D9"/>
    <mergeCell ref="C10:D10"/>
    <mergeCell ref="C11:D11"/>
    <mergeCell ref="A23:A24"/>
    <mergeCell ref="B23:B24"/>
    <mergeCell ref="C23:D23"/>
    <mergeCell ref="E23:E24"/>
    <mergeCell ref="B1:E1"/>
    <mergeCell ref="B2:D2"/>
    <mergeCell ref="B3:D3"/>
    <mergeCell ref="C5:D5"/>
    <mergeCell ref="C6:D6"/>
    <mergeCell ref="C7:D7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130" zoomScaleNormal="140" zoomScaleSheetLayoutView="130" workbookViewId="0">
      <selection activeCell="C22" sqref="C22"/>
    </sheetView>
  </sheetViews>
  <sheetFormatPr baseColWidth="10" defaultRowHeight="15" x14ac:dyDescent="0.25"/>
  <cols>
    <col min="1" max="1" width="2.28515625" style="1" customWidth="1"/>
    <col min="2" max="2" width="31.140625" style="1" bestFit="1" customWidth="1"/>
    <col min="3" max="3" width="25.28515625" style="1" customWidth="1"/>
    <col min="4" max="4" width="4.42578125" style="1" customWidth="1"/>
    <col min="5" max="5" width="18.85546875" style="1" customWidth="1"/>
    <col min="6" max="6" width="4" style="162" customWidth="1"/>
    <col min="7" max="7" width="19" style="1" customWidth="1"/>
    <col min="8" max="8" width="14" style="162" customWidth="1"/>
    <col min="9" max="9" width="13.140625" style="1" bestFit="1" customWidth="1"/>
    <col min="10" max="16384" width="11.42578125" style="1"/>
  </cols>
  <sheetData>
    <row r="1" spans="1:8" s="70" customFormat="1" ht="24.75" customHeight="1" x14ac:dyDescent="0.25">
      <c r="B1" s="71" t="s">
        <v>137</v>
      </c>
      <c r="C1" s="72"/>
      <c r="D1" s="72"/>
      <c r="E1" s="72"/>
      <c r="F1" s="72"/>
      <c r="G1" s="72"/>
      <c r="H1" s="73"/>
    </row>
    <row r="2" spans="1:8" s="70" customFormat="1" ht="25.5" customHeight="1" x14ac:dyDescent="0.25">
      <c r="A2" s="74"/>
      <c r="B2" s="75" t="s">
        <v>1</v>
      </c>
      <c r="C2" s="76"/>
      <c r="D2" s="76"/>
      <c r="E2" s="76"/>
      <c r="F2" s="76"/>
      <c r="G2" s="76"/>
      <c r="H2" s="77"/>
    </row>
    <row r="3" spans="1:8" s="70" customFormat="1" ht="20.25" customHeight="1" x14ac:dyDescent="0.25">
      <c r="A3" s="78"/>
      <c r="B3" s="75" t="s">
        <v>145</v>
      </c>
      <c r="C3" s="76"/>
      <c r="D3" s="76"/>
      <c r="E3" s="76"/>
      <c r="F3" s="76"/>
      <c r="G3" s="76"/>
      <c r="H3" s="77"/>
    </row>
    <row r="4" spans="1:8" s="70" customFormat="1" ht="14.25" thickBot="1" x14ac:dyDescent="0.3">
      <c r="A4" s="79"/>
      <c r="B4" s="80"/>
      <c r="C4" s="81"/>
      <c r="D4" s="81"/>
      <c r="E4" s="82"/>
      <c r="F4" s="81"/>
      <c r="G4" s="82"/>
      <c r="H4" s="83"/>
    </row>
    <row r="5" spans="1:8" s="70" customFormat="1" ht="26.25" customHeight="1" thickBot="1" x14ac:dyDescent="0.3">
      <c r="A5" s="79"/>
      <c r="B5" s="84" t="s">
        <v>2</v>
      </c>
      <c r="C5" s="85" t="s">
        <v>117</v>
      </c>
      <c r="D5" s="85"/>
      <c r="E5" s="85"/>
      <c r="F5" s="85"/>
      <c r="G5" s="85"/>
      <c r="H5" s="86"/>
    </row>
    <row r="6" spans="1:8" s="70" customFormat="1" ht="15.75" customHeight="1" x14ac:dyDescent="0.25">
      <c r="A6" s="79"/>
      <c r="B6" s="87" t="s">
        <v>146</v>
      </c>
      <c r="C6" s="88">
        <v>1028438964</v>
      </c>
      <c r="D6" s="89"/>
      <c r="E6" s="89"/>
      <c r="F6" s="90"/>
      <c r="G6" s="90"/>
      <c r="H6" s="91"/>
    </row>
    <row r="7" spans="1:8" s="70" customFormat="1" ht="14.25" thickBot="1" x14ac:dyDescent="0.3">
      <c r="A7" s="79"/>
      <c r="B7" s="92" t="s">
        <v>147</v>
      </c>
      <c r="C7" s="93">
        <f>ROUND(C6/616000,0)</f>
        <v>1670</v>
      </c>
      <c r="D7" s="94"/>
      <c r="E7" s="82"/>
      <c r="F7" s="81"/>
      <c r="G7" s="82"/>
      <c r="H7" s="83"/>
    </row>
    <row r="8" spans="1:8" s="100" customFormat="1" ht="13.5" x14ac:dyDescent="0.25">
      <c r="A8" s="95"/>
      <c r="B8" s="96"/>
      <c r="C8" s="97"/>
      <c r="D8" s="98"/>
      <c r="E8" s="95"/>
      <c r="F8" s="95"/>
      <c r="G8" s="95"/>
      <c r="H8" s="99"/>
    </row>
    <row r="9" spans="1:8" s="100" customFormat="1" ht="14.25" thickBot="1" x14ac:dyDescent="0.3">
      <c r="A9" s="95"/>
      <c r="B9" s="101" t="s">
        <v>148</v>
      </c>
      <c r="C9" s="102"/>
      <c r="D9" s="98"/>
      <c r="E9" s="95"/>
      <c r="F9" s="95"/>
      <c r="G9" s="95"/>
      <c r="H9" s="99"/>
    </row>
    <row r="10" spans="1:8" s="100" customFormat="1" ht="14.25" thickBot="1" x14ac:dyDescent="0.3">
      <c r="A10" s="95"/>
      <c r="B10" s="103" t="s">
        <v>149</v>
      </c>
      <c r="C10" s="104">
        <f>+IF($C$7&gt;$B$40,$D$40,IF(AND($C$7&gt;$B$39,$C$7&lt;=$C$39),$D$39,IF(AND($C$7&gt;$B$38,$C$7&lt;=$C$38),$D$38,IF(AND($C$7&gt;$B$37,$C$7&lt;=$C$37),$D$37,IF(AND($C$7&gt;$B$36,$C$7&lt;=$C$36),$D$36,IF(AND($C$7&gt;$B$35,$C$7&lt;=$C$35),$D$35,IF(AND($C$7&gt;$B$34,$C$7&lt;=$C$34),$D$34,IF(AND($C$7&gt;$B$33,$C$7&lt;=$C$33),$D$33))))))))</f>
        <v>0.9</v>
      </c>
      <c r="D10" s="98"/>
      <c r="E10" s="95"/>
      <c r="F10" s="95"/>
      <c r="G10" s="95"/>
      <c r="H10" s="99"/>
    </row>
    <row r="11" spans="1:8" s="100" customFormat="1" ht="14.25" thickBot="1" x14ac:dyDescent="0.3">
      <c r="A11" s="95"/>
      <c r="B11" s="103" t="s">
        <v>10</v>
      </c>
      <c r="C11" s="105">
        <f>+IF($C$7&gt;$B$40,$F$40,IF(AND($C$7&gt;$B$39,$C$7&lt;=$C$39),$F$39,IF(AND($C$7&gt;$B$38,$C$7&lt;=$C$38),$F$38,IF(AND($C$7&gt;$B$37,$C$7&lt;=$C$37),$F$37,IF(AND($C$7&gt;$B$36,$C$7&lt;=$C$36),$F$36,IF(AND($C$7&gt;$B$35,$C$7&lt;=$C$35),$F$35,IF(AND($C$7&gt;$B$34,$C$7&lt;=$C$34),$F$34,IF(AND($C$7&gt;$B$33,$C$7&lt;=$C$33),$F$33))))))))</f>
        <v>0.7</v>
      </c>
      <c r="D11" s="98"/>
      <c r="E11" s="95"/>
      <c r="F11" s="95"/>
      <c r="G11" s="95"/>
      <c r="H11" s="99"/>
    </row>
    <row r="12" spans="1:8" s="100" customFormat="1" ht="14.25" thickBot="1" x14ac:dyDescent="0.3">
      <c r="A12" s="95"/>
      <c r="B12" s="96"/>
      <c r="C12" s="97"/>
      <c r="D12" s="98"/>
      <c r="F12" s="95"/>
      <c r="H12" s="99"/>
    </row>
    <row r="13" spans="1:8" s="111" customFormat="1" ht="32.25" customHeight="1" thickBot="1" x14ac:dyDescent="0.3">
      <c r="A13" s="79"/>
      <c r="B13" s="84" t="s">
        <v>150</v>
      </c>
      <c r="C13" s="106" t="s">
        <v>151</v>
      </c>
      <c r="D13" s="107"/>
      <c r="E13" s="108" t="s">
        <v>152</v>
      </c>
      <c r="F13" s="109"/>
      <c r="G13" s="108" t="s">
        <v>153</v>
      </c>
      <c r="H13" s="110"/>
    </row>
    <row r="14" spans="1:8" s="70" customFormat="1" ht="15.75" customHeight="1" thickBot="1" x14ac:dyDescent="0.3">
      <c r="A14" s="79"/>
      <c r="B14" s="112" t="s">
        <v>3</v>
      </c>
      <c r="C14" s="113"/>
      <c r="D14" s="114"/>
      <c r="E14" s="115"/>
      <c r="F14" s="116"/>
      <c r="G14" s="115"/>
      <c r="H14" s="110"/>
    </row>
    <row r="15" spans="1:8" s="111" customFormat="1" ht="14.25" thickBot="1" x14ac:dyDescent="0.3">
      <c r="A15" s="79"/>
      <c r="B15" s="117"/>
      <c r="C15" s="118"/>
      <c r="D15" s="118"/>
      <c r="E15" s="95"/>
      <c r="F15" s="95"/>
      <c r="G15" s="95"/>
      <c r="H15" s="99"/>
    </row>
    <row r="16" spans="1:8" s="70" customFormat="1" ht="15" customHeight="1" thickBot="1" x14ac:dyDescent="0.3">
      <c r="A16" s="79"/>
      <c r="B16" s="119" t="s">
        <v>4</v>
      </c>
      <c r="C16" s="120">
        <v>20441053</v>
      </c>
      <c r="D16" s="121"/>
      <c r="E16" s="120">
        <v>1100000</v>
      </c>
      <c r="F16" s="122"/>
      <c r="G16" s="120">
        <f>+E16+C16</f>
        <v>21541053</v>
      </c>
      <c r="H16" s="91"/>
    </row>
    <row r="17" spans="1:9" s="70" customFormat="1" ht="14.25" thickBot="1" x14ac:dyDescent="0.3">
      <c r="A17" s="79"/>
      <c r="B17" s="123" t="s">
        <v>5</v>
      </c>
      <c r="C17" s="124">
        <v>459506782</v>
      </c>
      <c r="D17" s="125"/>
      <c r="E17" s="124">
        <v>9100000</v>
      </c>
      <c r="F17" s="102"/>
      <c r="G17" s="120">
        <f>+E17+C17</f>
        <v>468606782</v>
      </c>
      <c r="H17" s="99"/>
    </row>
    <row r="18" spans="1:9" s="70" customFormat="1" ht="14.25" thickBot="1" x14ac:dyDescent="0.3">
      <c r="A18" s="79"/>
      <c r="B18" s="123" t="s">
        <v>6</v>
      </c>
      <c r="C18" s="124">
        <v>21430000</v>
      </c>
      <c r="D18" s="125"/>
      <c r="E18" s="124">
        <v>0</v>
      </c>
      <c r="F18" s="102"/>
      <c r="G18" s="120">
        <f>+E18+C18</f>
        <v>21430000</v>
      </c>
      <c r="H18" s="99"/>
    </row>
    <row r="19" spans="1:9" s="70" customFormat="1" ht="14.25" thickBot="1" x14ac:dyDescent="0.3">
      <c r="A19" s="79"/>
      <c r="B19" s="126" t="s">
        <v>7</v>
      </c>
      <c r="C19" s="127">
        <v>21430000</v>
      </c>
      <c r="D19" s="128"/>
      <c r="E19" s="127">
        <v>0</v>
      </c>
      <c r="F19" s="129"/>
      <c r="G19" s="120">
        <f>+E19+C19</f>
        <v>21430000</v>
      </c>
      <c r="H19" s="83"/>
    </row>
    <row r="20" spans="1:9" s="70" customFormat="1" ht="19.5" customHeight="1" thickBot="1" x14ac:dyDescent="0.3">
      <c r="A20" s="79"/>
      <c r="B20" s="130" t="s">
        <v>8</v>
      </c>
      <c r="C20" s="131"/>
      <c r="D20" s="131"/>
      <c r="E20" s="131"/>
      <c r="F20" s="131"/>
      <c r="G20" s="131"/>
      <c r="H20" s="132"/>
    </row>
    <row r="21" spans="1:9" s="70" customFormat="1" ht="18.75" customHeight="1" thickBot="1" x14ac:dyDescent="0.3">
      <c r="A21" s="79"/>
      <c r="B21" s="130" t="s">
        <v>9</v>
      </c>
      <c r="C21" s="131"/>
      <c r="D21" s="131"/>
      <c r="E21" s="131"/>
      <c r="F21" s="131"/>
      <c r="G21" s="131"/>
      <c r="H21" s="132"/>
    </row>
    <row r="22" spans="1:9" s="70" customFormat="1" ht="15" customHeight="1" x14ac:dyDescent="0.25">
      <c r="A22" s="79"/>
      <c r="B22" s="133" t="s">
        <v>149</v>
      </c>
      <c r="C22" s="134">
        <f>+IFERROR(C16/C18,"INDETERMINADO")</f>
        <v>0.95385221651889873</v>
      </c>
      <c r="D22" s="135"/>
      <c r="E22" s="134" t="str">
        <f>+IFERROR(E16/E18,"INDETERMINADO")</f>
        <v>INDETERMINADO</v>
      </c>
      <c r="F22" s="136"/>
      <c r="G22" s="134">
        <f>+IFERROR(G16/G18,"INDETERMINADO")</f>
        <v>1.0051821278581428</v>
      </c>
      <c r="H22" s="137" t="str">
        <f>+IF(G22&gt;=C10,"CUMPLE","NO CUMPLE")</f>
        <v>CUMPLE</v>
      </c>
    </row>
    <row r="23" spans="1:9" s="70" customFormat="1" ht="14.25" thickBot="1" x14ac:dyDescent="0.3">
      <c r="A23" s="79"/>
      <c r="B23" s="138" t="s">
        <v>10</v>
      </c>
      <c r="C23" s="139">
        <f>+C19/C17</f>
        <v>4.6636961279931666E-2</v>
      </c>
      <c r="D23" s="140"/>
      <c r="E23" s="139">
        <f>+E19/E17</f>
        <v>0</v>
      </c>
      <c r="F23" s="141"/>
      <c r="G23" s="139">
        <f>+G19/G17</f>
        <v>4.5731305698430973E-2</v>
      </c>
      <c r="H23" s="142" t="str">
        <f>+IF(G23&lt;=C11,"CUMPLE","NO CUMPLE")</f>
        <v>CUMPLE</v>
      </c>
    </row>
    <row r="24" spans="1:9" s="100" customFormat="1" ht="14.25" thickBot="1" x14ac:dyDescent="0.3">
      <c r="A24" s="79"/>
      <c r="B24" s="143"/>
      <c r="C24" s="144"/>
      <c r="D24" s="102"/>
      <c r="F24" s="95"/>
      <c r="H24" s="99"/>
    </row>
    <row r="25" spans="1:9" s="70" customFormat="1" ht="27" customHeight="1" thickBot="1" x14ac:dyDescent="0.3">
      <c r="A25" s="79"/>
      <c r="B25" s="84" t="s">
        <v>11</v>
      </c>
      <c r="C25" s="145" t="s">
        <v>154</v>
      </c>
      <c r="D25" s="145"/>
      <c r="E25" s="145"/>
      <c r="F25" s="145"/>
      <c r="G25" s="145"/>
      <c r="H25" s="146"/>
    </row>
    <row r="26" spans="1:9" s="95" customFormat="1" ht="14.25" thickBot="1" x14ac:dyDescent="0.3">
      <c r="B26" s="147"/>
      <c r="C26" s="148"/>
      <c r="D26" s="148"/>
      <c r="E26" s="81"/>
      <c r="F26" s="81"/>
      <c r="G26" s="81"/>
      <c r="H26" s="83"/>
    </row>
    <row r="27" spans="1:9" x14ac:dyDescent="0.25">
      <c r="D27" s="111"/>
      <c r="E27" s="111"/>
      <c r="F27" s="111"/>
      <c r="G27" s="111"/>
      <c r="H27" s="111"/>
      <c r="I27" s="111"/>
    </row>
    <row r="28" spans="1:9" x14ac:dyDescent="0.25">
      <c r="D28" s="111"/>
      <c r="E28" s="111"/>
      <c r="F28" s="111"/>
      <c r="G28" s="111"/>
      <c r="H28" s="111"/>
      <c r="I28" s="111"/>
    </row>
    <row r="29" spans="1:9" x14ac:dyDescent="0.25">
      <c r="D29" s="111"/>
      <c r="E29" s="111"/>
      <c r="F29" s="111"/>
      <c r="G29" s="111"/>
      <c r="H29" s="111"/>
      <c r="I29" s="111"/>
    </row>
    <row r="30" spans="1:9" x14ac:dyDescent="0.25">
      <c r="B30" s="144"/>
      <c r="C30" s="95"/>
      <c r="D30" s="111"/>
      <c r="E30" s="111"/>
      <c r="F30" s="111"/>
      <c r="G30" s="111"/>
      <c r="H30" s="111"/>
      <c r="I30" s="111"/>
    </row>
    <row r="31" spans="1:9" x14ac:dyDescent="0.25">
      <c r="B31" s="149">
        <v>616000</v>
      </c>
      <c r="C31" s="111"/>
      <c r="D31" s="111"/>
      <c r="E31" s="111"/>
      <c r="F31" s="111"/>
      <c r="G31" s="111"/>
      <c r="H31" s="111"/>
      <c r="I31" s="111"/>
    </row>
    <row r="32" spans="1:9" ht="15" customHeight="1" x14ac:dyDescent="0.25">
      <c r="B32" s="150" t="s">
        <v>155</v>
      </c>
      <c r="C32" s="150" t="s">
        <v>156</v>
      </c>
      <c r="D32" s="151" t="s">
        <v>157</v>
      </c>
      <c r="E32" s="152"/>
      <c r="F32" s="151" t="s">
        <v>158</v>
      </c>
      <c r="G32" s="152"/>
      <c r="H32" s="111"/>
      <c r="I32" s="111"/>
    </row>
    <row r="33" spans="2:9" x14ac:dyDescent="0.25">
      <c r="B33" s="153">
        <v>0</v>
      </c>
      <c r="C33" s="153">
        <v>250</v>
      </c>
      <c r="D33" s="154">
        <v>0.8</v>
      </c>
      <c r="E33" s="155"/>
      <c r="F33" s="156">
        <v>0.8</v>
      </c>
      <c r="G33" s="157"/>
      <c r="H33" s="158"/>
      <c r="I33" s="159">
        <f>+C33*$B$31</f>
        <v>154000000</v>
      </c>
    </row>
    <row r="34" spans="2:9" x14ac:dyDescent="0.25">
      <c r="B34" s="153">
        <v>251</v>
      </c>
      <c r="C34" s="153">
        <v>1000</v>
      </c>
      <c r="D34" s="154">
        <v>0.8</v>
      </c>
      <c r="E34" s="155"/>
      <c r="F34" s="156">
        <v>0.75</v>
      </c>
      <c r="G34" s="157"/>
      <c r="H34" s="158">
        <f>+B34*$B$31</f>
        <v>154616000</v>
      </c>
      <c r="I34" s="159">
        <f t="shared" ref="H34:I40" si="0">+C34*$B$31</f>
        <v>616000000</v>
      </c>
    </row>
    <row r="35" spans="2:9" x14ac:dyDescent="0.25">
      <c r="B35" s="153">
        <v>1001</v>
      </c>
      <c r="C35" s="153">
        <v>1500</v>
      </c>
      <c r="D35" s="154">
        <v>0.9</v>
      </c>
      <c r="E35" s="155"/>
      <c r="F35" s="156">
        <v>0.75</v>
      </c>
      <c r="G35" s="157"/>
      <c r="H35" s="158">
        <f t="shared" si="0"/>
        <v>616616000</v>
      </c>
      <c r="I35" s="159">
        <f t="shared" si="0"/>
        <v>924000000</v>
      </c>
    </row>
    <row r="36" spans="2:9" x14ac:dyDescent="0.25">
      <c r="B36" s="153">
        <v>1501</v>
      </c>
      <c r="C36" s="153">
        <v>2500</v>
      </c>
      <c r="D36" s="154">
        <v>0.9</v>
      </c>
      <c r="E36" s="155"/>
      <c r="F36" s="156">
        <v>0.7</v>
      </c>
      <c r="G36" s="157"/>
      <c r="H36" s="158">
        <f t="shared" si="0"/>
        <v>924616000</v>
      </c>
      <c r="I36" s="159">
        <f t="shared" si="0"/>
        <v>1540000000</v>
      </c>
    </row>
    <row r="37" spans="2:9" x14ac:dyDescent="0.25">
      <c r="B37" s="153">
        <v>2501</v>
      </c>
      <c r="C37" s="153">
        <v>3000</v>
      </c>
      <c r="D37" s="154">
        <v>1</v>
      </c>
      <c r="E37" s="155"/>
      <c r="F37" s="156">
        <v>0.7</v>
      </c>
      <c r="G37" s="157"/>
      <c r="H37" s="158">
        <f t="shared" si="0"/>
        <v>1540616000</v>
      </c>
      <c r="I37" s="159">
        <f t="shared" si="0"/>
        <v>1848000000</v>
      </c>
    </row>
    <row r="38" spans="2:9" x14ac:dyDescent="0.25">
      <c r="B38" s="153">
        <v>3001</v>
      </c>
      <c r="C38" s="153">
        <v>3500</v>
      </c>
      <c r="D38" s="154">
        <v>1</v>
      </c>
      <c r="E38" s="155"/>
      <c r="F38" s="156">
        <v>0.68</v>
      </c>
      <c r="G38" s="157"/>
      <c r="H38" s="158">
        <f t="shared" si="0"/>
        <v>1848616000</v>
      </c>
      <c r="I38" s="159">
        <f t="shared" si="0"/>
        <v>2156000000</v>
      </c>
    </row>
    <row r="39" spans="2:9" x14ac:dyDescent="0.25">
      <c r="B39" s="153">
        <v>3501</v>
      </c>
      <c r="C39" s="153">
        <v>4500</v>
      </c>
      <c r="D39" s="154">
        <v>1.1000000000000001</v>
      </c>
      <c r="E39" s="155"/>
      <c r="F39" s="156">
        <v>0.68</v>
      </c>
      <c r="G39" s="157"/>
      <c r="H39" s="158">
        <f t="shared" si="0"/>
        <v>2156616000</v>
      </c>
      <c r="I39" s="159">
        <f t="shared" si="0"/>
        <v>2772000000</v>
      </c>
    </row>
    <row r="40" spans="2:9" x14ac:dyDescent="0.25">
      <c r="B40" s="160">
        <v>4501</v>
      </c>
      <c r="C40" s="161"/>
      <c r="D40" s="154">
        <v>1.2</v>
      </c>
      <c r="E40" s="155"/>
      <c r="F40" s="156">
        <v>0.65</v>
      </c>
      <c r="G40" s="157"/>
      <c r="H40" s="158">
        <f t="shared" si="0"/>
        <v>2772616000</v>
      </c>
      <c r="I40" s="159">
        <f t="shared" si="0"/>
        <v>0</v>
      </c>
    </row>
  </sheetData>
  <mergeCells count="25"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C25:H25"/>
    <mergeCell ref="D32:E32"/>
    <mergeCell ref="F32:G32"/>
    <mergeCell ref="D33:E33"/>
    <mergeCell ref="F33:G33"/>
    <mergeCell ref="D34:E34"/>
    <mergeCell ref="F34:G34"/>
    <mergeCell ref="B1:H1"/>
    <mergeCell ref="B2:H2"/>
    <mergeCell ref="B3:H3"/>
    <mergeCell ref="C5:H5"/>
    <mergeCell ref="B20:H20"/>
    <mergeCell ref="B21:H21"/>
  </mergeCells>
  <pageMargins left="0.7" right="0.7" top="0.75" bottom="0.75" header="0.3" footer="0.3"/>
  <pageSetup scale="7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3" style="27" customWidth="1"/>
    <col min="3" max="3" width="41.28515625" style="27" customWidth="1"/>
    <col min="4" max="4" width="26.7109375" style="27" customWidth="1"/>
    <col min="5" max="5" width="4.85546875" style="27" customWidth="1"/>
    <col min="6" max="16384" width="11.42578125" style="1"/>
  </cols>
  <sheetData>
    <row r="1" spans="1:6" ht="27" customHeight="1" x14ac:dyDescent="0.25">
      <c r="A1" s="36"/>
      <c r="B1" s="61" t="s">
        <v>137</v>
      </c>
      <c r="C1" s="61"/>
      <c r="D1" s="61"/>
      <c r="E1" s="68"/>
    </row>
    <row r="2" spans="1:6" ht="19.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36" customHeight="1" thickBot="1" x14ac:dyDescent="0.3">
      <c r="A5" s="8"/>
      <c r="B5" s="11" t="s">
        <v>2</v>
      </c>
      <c r="C5" s="57" t="s">
        <v>120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121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122</v>
      </c>
      <c r="C8" s="62">
        <v>538706124</v>
      </c>
      <c r="D8" s="63"/>
      <c r="E8" s="10"/>
      <c r="F8" s="1" t="s">
        <v>123</v>
      </c>
    </row>
    <row r="9" spans="1:6" ht="25.5" customHeight="1" thickBot="1" x14ac:dyDescent="0.3">
      <c r="A9" s="8"/>
      <c r="B9" s="29"/>
      <c r="C9" s="62"/>
      <c r="D9" s="63"/>
      <c r="E9" s="10"/>
    </row>
    <row r="10" spans="1:6" ht="42" customHeight="1" thickBot="1" x14ac:dyDescent="0.3">
      <c r="A10" s="8"/>
      <c r="B10" s="30" t="s">
        <v>16</v>
      </c>
      <c r="C10" s="62">
        <f>SUM(C8:D9)</f>
        <v>538706124</v>
      </c>
      <c r="D10" s="63"/>
      <c r="E10" s="10"/>
    </row>
    <row r="11" spans="1:6" ht="51" customHeight="1" thickBot="1" x14ac:dyDescent="0.3">
      <c r="A11" s="8"/>
      <c r="B11" s="30" t="s">
        <v>17</v>
      </c>
      <c r="C11" s="62">
        <f>+C10/616000</f>
        <v>874.52292857142857</v>
      </c>
      <c r="D11" s="63"/>
      <c r="E11" s="10"/>
    </row>
    <row r="12" spans="1:6" ht="13.5" customHeight="1" x14ac:dyDescent="0.25">
      <c r="A12" s="8"/>
      <c r="B12" s="9"/>
      <c r="C12" s="13"/>
      <c r="D12" s="14"/>
      <c r="E12" s="10"/>
    </row>
    <row r="13" spans="1:6" ht="24.75" customHeight="1" thickBot="1" x14ac:dyDescent="0.3">
      <c r="A13" s="8"/>
      <c r="B13" s="9" t="s">
        <v>18</v>
      </c>
      <c r="C13" s="13"/>
      <c r="D13" s="14"/>
      <c r="E13" s="10"/>
    </row>
    <row r="14" spans="1:6" ht="22.5" customHeight="1" x14ac:dyDescent="0.25">
      <c r="A14" s="8"/>
      <c r="B14" s="15" t="s">
        <v>4</v>
      </c>
      <c r="C14" s="33">
        <v>58816192</v>
      </c>
      <c r="D14" s="16"/>
      <c r="E14" s="10"/>
    </row>
    <row r="15" spans="1:6" ht="21.75" customHeight="1" x14ac:dyDescent="0.25">
      <c r="A15" s="8"/>
      <c r="B15" s="8" t="s">
        <v>5</v>
      </c>
      <c r="C15" s="34">
        <v>72316192</v>
      </c>
      <c r="D15" s="10"/>
      <c r="E15" s="10"/>
    </row>
    <row r="16" spans="1:6" ht="19.5" customHeight="1" x14ac:dyDescent="0.25">
      <c r="A16" s="8"/>
      <c r="B16" s="8" t="s">
        <v>6</v>
      </c>
      <c r="C16" s="34">
        <v>26169100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26169100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16.5" thickBot="1" x14ac:dyDescent="0.3">
      <c r="A19" s="8"/>
      <c r="B19" s="47" t="s">
        <v>9</v>
      </c>
      <c r="C19" s="48"/>
      <c r="D19" s="49"/>
      <c r="E19" s="10"/>
    </row>
    <row r="20" spans="1:6" ht="21.75" customHeight="1" x14ac:dyDescent="0.25">
      <c r="A20" s="8"/>
      <c r="B20" s="19" t="s">
        <v>19</v>
      </c>
      <c r="C20" s="20">
        <v>2.25</v>
      </c>
      <c r="D20" s="14" t="s">
        <v>33</v>
      </c>
      <c r="E20" s="10"/>
    </row>
    <row r="21" spans="1:6" ht="21.75" customHeight="1" thickBot="1" x14ac:dyDescent="0.3">
      <c r="A21" s="8"/>
      <c r="B21" s="31" t="s">
        <v>10</v>
      </c>
      <c r="C21" s="21">
        <v>36</v>
      </c>
      <c r="D21" s="22" t="s">
        <v>33</v>
      </c>
      <c r="E21" s="10"/>
    </row>
    <row r="22" spans="1:6" ht="16.5" thickBot="1" x14ac:dyDescent="0.3">
      <c r="A22" s="8"/>
      <c r="B22" s="23"/>
      <c r="C22" s="24"/>
      <c r="D22" s="9"/>
      <c r="E22" s="25"/>
    </row>
    <row r="23" spans="1:6" ht="21.75" customHeight="1" x14ac:dyDescent="0.25">
      <c r="A23" s="50"/>
      <c r="B23" s="51" t="s">
        <v>11</v>
      </c>
      <c r="C23" s="53" t="s">
        <v>95</v>
      </c>
      <c r="D23" s="54"/>
      <c r="E23" s="55"/>
      <c r="F23" s="44"/>
    </row>
    <row r="24" spans="1:6" ht="20.25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4" spans="1:4" x14ac:dyDescent="0.25">
      <c r="A34" s="66" t="s">
        <v>138</v>
      </c>
      <c r="B34" s="66"/>
      <c r="C34" s="66" t="s">
        <v>140</v>
      </c>
      <c r="D34" s="66"/>
    </row>
    <row r="35" spans="1:4" x14ac:dyDescent="0.25">
      <c r="A35" s="66" t="s">
        <v>139</v>
      </c>
      <c r="B35" s="66"/>
      <c r="C35" s="66" t="s">
        <v>139</v>
      </c>
      <c r="D35" s="66"/>
    </row>
    <row r="39" spans="1:4" ht="15.75" customHeight="1" x14ac:dyDescent="0.25"/>
    <row r="40" spans="1:4" ht="15.75" customHeight="1" x14ac:dyDescent="0.25"/>
    <row r="42" spans="1:4" x14ac:dyDescent="0.25">
      <c r="A42" s="66" t="s">
        <v>141</v>
      </c>
      <c r="B42" s="66"/>
      <c r="C42" s="66" t="s">
        <v>142</v>
      </c>
      <c r="D42" s="66"/>
    </row>
    <row r="43" spans="1:4" x14ac:dyDescent="0.25">
      <c r="A43" s="66" t="s">
        <v>139</v>
      </c>
      <c r="B43" s="66"/>
      <c r="C43" s="66" t="s">
        <v>139</v>
      </c>
      <c r="D43" s="66"/>
    </row>
  </sheetData>
  <mergeCells count="26">
    <mergeCell ref="A43:B43"/>
    <mergeCell ref="C43:D43"/>
    <mergeCell ref="A34:B34"/>
    <mergeCell ref="C34:D34"/>
    <mergeCell ref="A35:B35"/>
    <mergeCell ref="C35:D35"/>
    <mergeCell ref="A42:B42"/>
    <mergeCell ref="C42:D42"/>
    <mergeCell ref="B19:D19"/>
    <mergeCell ref="B2:D2"/>
    <mergeCell ref="B3:D3"/>
    <mergeCell ref="C5:D5"/>
    <mergeCell ref="C6:D6"/>
    <mergeCell ref="C7:D7"/>
    <mergeCell ref="B18:D18"/>
    <mergeCell ref="B1:E1"/>
    <mergeCell ref="C8:D8"/>
    <mergeCell ref="C9:D9"/>
    <mergeCell ref="C10:D10"/>
    <mergeCell ref="C11:D11"/>
    <mergeCell ref="A23:A24"/>
    <mergeCell ref="B23:B24"/>
    <mergeCell ref="C23:D23"/>
    <mergeCell ref="E23:E24"/>
    <mergeCell ref="F23:F24"/>
    <mergeCell ref="C24:D24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4.75" customHeight="1" x14ac:dyDescent="0.25">
      <c r="A1" s="36"/>
      <c r="B1" s="61" t="s">
        <v>137</v>
      </c>
      <c r="C1" s="61"/>
      <c r="D1" s="61"/>
      <c r="E1" s="3"/>
    </row>
    <row r="2" spans="1:6" ht="27.75" customHeight="1" x14ac:dyDescent="0.25">
      <c r="A2" s="67" t="s">
        <v>1</v>
      </c>
      <c r="B2" s="56"/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ht="10.5" customHeight="1" thickBot="1" x14ac:dyDescent="0.3">
      <c r="A4" s="8"/>
      <c r="B4" s="9"/>
      <c r="C4" s="9"/>
      <c r="D4" s="9"/>
      <c r="E4" s="10"/>
    </row>
    <row r="5" spans="1:6" ht="39" customHeight="1" thickBot="1" x14ac:dyDescent="0.3">
      <c r="A5" s="8"/>
      <c r="B5" s="11" t="s">
        <v>2</v>
      </c>
      <c r="C5" s="57" t="s">
        <v>99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44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45</v>
      </c>
      <c r="C8" s="62">
        <v>1699860734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46</v>
      </c>
      <c r="C9" s="62">
        <v>1438825609</v>
      </c>
      <c r="D9" s="63"/>
      <c r="E9" s="10"/>
      <c r="F9" s="1" t="s">
        <v>123</v>
      </c>
    </row>
    <row r="10" spans="1:6" ht="26.25" customHeight="1" thickBot="1" x14ac:dyDescent="0.3">
      <c r="A10" s="8"/>
      <c r="B10" s="29" t="s">
        <v>30</v>
      </c>
      <c r="C10" s="62">
        <v>939726450</v>
      </c>
      <c r="D10" s="63"/>
      <c r="E10" s="10"/>
      <c r="F10" s="1" t="s">
        <v>123</v>
      </c>
    </row>
    <row r="11" spans="1:6" ht="26.25" customHeight="1" thickBot="1" x14ac:dyDescent="0.3">
      <c r="A11" s="8"/>
      <c r="B11" s="29" t="s">
        <v>47</v>
      </c>
      <c r="C11" s="62">
        <v>668249920</v>
      </c>
      <c r="D11" s="63"/>
      <c r="E11" s="10"/>
      <c r="F11" s="1" t="s">
        <v>123</v>
      </c>
    </row>
    <row r="12" spans="1:6" ht="26.25" customHeight="1" thickBot="1" x14ac:dyDescent="0.3">
      <c r="A12" s="8"/>
      <c r="B12" s="29" t="s">
        <v>48</v>
      </c>
      <c r="C12" s="62">
        <v>661985077</v>
      </c>
      <c r="D12" s="63"/>
      <c r="E12" s="10"/>
      <c r="F12" s="1" t="s">
        <v>123</v>
      </c>
    </row>
    <row r="13" spans="1:6" ht="26.25" customHeight="1" thickBot="1" x14ac:dyDescent="0.3">
      <c r="A13" s="8"/>
      <c r="B13" s="29" t="s">
        <v>49</v>
      </c>
      <c r="C13" s="62">
        <v>1826837020</v>
      </c>
      <c r="D13" s="63"/>
      <c r="E13" s="10"/>
      <c r="F13" s="1" t="s">
        <v>123</v>
      </c>
    </row>
    <row r="14" spans="1:6" ht="26.25" customHeight="1" thickBot="1" x14ac:dyDescent="0.3">
      <c r="A14" s="8"/>
      <c r="B14" s="29" t="s">
        <v>101</v>
      </c>
      <c r="C14" s="62">
        <v>1806363065</v>
      </c>
      <c r="D14" s="63"/>
      <c r="E14" s="10"/>
      <c r="F14" s="1" t="s">
        <v>123</v>
      </c>
    </row>
    <row r="15" spans="1:6" ht="26.25" customHeight="1" thickBot="1" x14ac:dyDescent="0.3">
      <c r="A15" s="8"/>
      <c r="B15" s="29" t="s">
        <v>100</v>
      </c>
      <c r="C15" s="62">
        <v>1687331048</v>
      </c>
      <c r="D15" s="63"/>
      <c r="E15" s="10"/>
      <c r="F15" s="1" t="s">
        <v>123</v>
      </c>
    </row>
    <row r="16" spans="1:6" ht="42" customHeight="1" thickBot="1" x14ac:dyDescent="0.3">
      <c r="A16" s="8"/>
      <c r="B16" s="30" t="s">
        <v>16</v>
      </c>
      <c r="C16" s="62">
        <f>SUM(C8:D15)</f>
        <v>10729178923</v>
      </c>
      <c r="D16" s="63"/>
      <c r="E16" s="10"/>
    </row>
    <row r="17" spans="1:6" ht="45.75" customHeight="1" thickBot="1" x14ac:dyDescent="0.3">
      <c r="A17" s="8"/>
      <c r="B17" s="30" t="s">
        <v>17</v>
      </c>
      <c r="C17" s="62">
        <f>+C16/616000</f>
        <v>17417.498251623376</v>
      </c>
      <c r="D17" s="63"/>
      <c r="E17" s="10"/>
    </row>
    <row r="18" spans="1:6" ht="13.5" customHeight="1" x14ac:dyDescent="0.25">
      <c r="A18" s="8"/>
      <c r="B18" s="9"/>
      <c r="C18" s="13"/>
      <c r="D18" s="14"/>
      <c r="E18" s="10"/>
    </row>
    <row r="19" spans="1:6" ht="24.75" customHeight="1" thickBot="1" x14ac:dyDescent="0.3">
      <c r="A19" s="8"/>
      <c r="B19" s="9" t="s">
        <v>18</v>
      </c>
      <c r="C19" s="13"/>
      <c r="D19" s="14"/>
      <c r="E19" s="10"/>
    </row>
    <row r="20" spans="1:6" ht="22.5" customHeight="1" x14ac:dyDescent="0.25">
      <c r="A20" s="8"/>
      <c r="B20" s="15" t="s">
        <v>4</v>
      </c>
      <c r="C20" s="33">
        <v>1735634086</v>
      </c>
      <c r="D20" s="16"/>
      <c r="E20" s="10"/>
    </row>
    <row r="21" spans="1:6" ht="21.75" customHeight="1" x14ac:dyDescent="0.25">
      <c r="A21" s="8"/>
      <c r="B21" s="8" t="s">
        <v>5</v>
      </c>
      <c r="C21" s="34">
        <v>1735634086</v>
      </c>
      <c r="D21" s="10"/>
      <c r="E21" s="10"/>
    </row>
    <row r="22" spans="1:6" ht="15" x14ac:dyDescent="0.25">
      <c r="A22" s="8"/>
      <c r="B22" s="8" t="s">
        <v>6</v>
      </c>
      <c r="C22" s="34">
        <v>410007624</v>
      </c>
      <c r="D22" s="10"/>
      <c r="E22" s="10"/>
    </row>
    <row r="23" spans="1:6" ht="27" customHeight="1" thickBot="1" x14ac:dyDescent="0.3">
      <c r="A23" s="8"/>
      <c r="B23" s="17" t="s">
        <v>7</v>
      </c>
      <c r="C23" s="35">
        <v>410007624</v>
      </c>
      <c r="D23" s="18"/>
      <c r="E23" s="10"/>
    </row>
    <row r="24" spans="1:6" ht="27" customHeight="1" thickBot="1" x14ac:dyDescent="0.3">
      <c r="A24" s="8"/>
      <c r="B24" s="47" t="s">
        <v>8</v>
      </c>
      <c r="C24" s="48"/>
      <c r="D24" s="49"/>
      <c r="E24" s="10"/>
    </row>
    <row r="25" spans="1:6" ht="16.5" thickBot="1" x14ac:dyDescent="0.3">
      <c r="A25" s="8"/>
      <c r="B25" s="47" t="s">
        <v>9</v>
      </c>
      <c r="C25" s="48"/>
      <c r="D25" s="49"/>
      <c r="E25" s="10"/>
    </row>
    <row r="26" spans="1:6" ht="16.5" customHeight="1" x14ac:dyDescent="0.25">
      <c r="A26" s="8"/>
      <c r="B26" s="19" t="s">
        <v>19</v>
      </c>
      <c r="C26" s="20">
        <v>4.2300000000000004</v>
      </c>
      <c r="D26" s="14" t="s">
        <v>33</v>
      </c>
      <c r="E26" s="10"/>
    </row>
    <row r="27" spans="1:6" ht="20.25" customHeight="1" thickBot="1" x14ac:dyDescent="0.3">
      <c r="A27" s="8"/>
      <c r="B27" s="31" t="s">
        <v>10</v>
      </c>
      <c r="C27" s="21">
        <v>24</v>
      </c>
      <c r="D27" s="22" t="s">
        <v>33</v>
      </c>
      <c r="E27" s="10"/>
    </row>
    <row r="28" spans="1:6" ht="16.5" thickBot="1" x14ac:dyDescent="0.3">
      <c r="A28" s="8"/>
      <c r="B28" s="23"/>
      <c r="C28" s="24"/>
      <c r="D28" s="9"/>
      <c r="E28" s="25"/>
    </row>
    <row r="29" spans="1:6" x14ac:dyDescent="0.25">
      <c r="A29" s="50"/>
      <c r="B29" s="51" t="s">
        <v>11</v>
      </c>
      <c r="C29" s="53" t="s">
        <v>34</v>
      </c>
      <c r="D29" s="54"/>
      <c r="E29" s="55"/>
      <c r="F29" s="44"/>
    </row>
    <row r="30" spans="1:6" ht="16.5" thickBot="1" x14ac:dyDescent="0.3">
      <c r="A30" s="50"/>
      <c r="B30" s="52"/>
      <c r="C30" s="45" t="s">
        <v>12</v>
      </c>
      <c r="D30" s="46"/>
      <c r="E30" s="55"/>
      <c r="F30" s="44"/>
    </row>
    <row r="31" spans="1:6" thickBot="1" x14ac:dyDescent="0.3">
      <c r="A31" s="17"/>
      <c r="B31" s="26"/>
      <c r="C31" s="26"/>
      <c r="D31" s="26"/>
      <c r="E31" s="18"/>
      <c r="F31" s="2"/>
    </row>
    <row r="32" spans="1:6" x14ac:dyDescent="0.25">
      <c r="B32" s="37" t="s">
        <v>20</v>
      </c>
    </row>
    <row r="39" spans="1:4" x14ac:dyDescent="0.25">
      <c r="A39" s="66" t="s">
        <v>138</v>
      </c>
      <c r="B39" s="66"/>
      <c r="C39" s="66" t="s">
        <v>140</v>
      </c>
      <c r="D39" s="66"/>
    </row>
    <row r="40" spans="1:4" x14ac:dyDescent="0.25">
      <c r="A40" s="66" t="s">
        <v>139</v>
      </c>
      <c r="B40" s="66"/>
      <c r="C40" s="66" t="s">
        <v>139</v>
      </c>
      <c r="D40" s="66"/>
    </row>
    <row r="43" spans="1:4" ht="12" customHeight="1" x14ac:dyDescent="0.25"/>
    <row r="44" spans="1:4" ht="12" customHeight="1" x14ac:dyDescent="0.25"/>
    <row r="46" spans="1:4" x14ac:dyDescent="0.25">
      <c r="A46" s="66" t="s">
        <v>141</v>
      </c>
      <c r="B46" s="66"/>
      <c r="C46" s="66" t="s">
        <v>142</v>
      </c>
      <c r="D46" s="66"/>
    </row>
    <row r="47" spans="1:4" x14ac:dyDescent="0.25">
      <c r="A47" s="66" t="s">
        <v>139</v>
      </c>
      <c r="B47" s="66"/>
      <c r="C47" s="66" t="s">
        <v>139</v>
      </c>
      <c r="D47" s="66"/>
    </row>
  </sheetData>
  <mergeCells count="32">
    <mergeCell ref="A40:B40"/>
    <mergeCell ref="C40:D40"/>
    <mergeCell ref="A46:B46"/>
    <mergeCell ref="C46:D46"/>
    <mergeCell ref="A47:B47"/>
    <mergeCell ref="C47:D47"/>
    <mergeCell ref="C7:D7"/>
    <mergeCell ref="A2:D2"/>
    <mergeCell ref="B1:D1"/>
    <mergeCell ref="A39:B39"/>
    <mergeCell ref="C39:D39"/>
    <mergeCell ref="B3:D3"/>
    <mergeCell ref="C5:D5"/>
    <mergeCell ref="C6:D6"/>
    <mergeCell ref="A29:A30"/>
    <mergeCell ref="B29:B30"/>
    <mergeCell ref="C29:D29"/>
    <mergeCell ref="C8:D8"/>
    <mergeCell ref="C9:D9"/>
    <mergeCell ref="C10:D10"/>
    <mergeCell ref="C11:D11"/>
    <mergeCell ref="C12:D12"/>
    <mergeCell ref="C13:D13"/>
    <mergeCell ref="E29:E30"/>
    <mergeCell ref="F29:F30"/>
    <mergeCell ref="C30:D30"/>
    <mergeCell ref="C15:D15"/>
    <mergeCell ref="C14:D14"/>
    <mergeCell ref="C16:D16"/>
    <mergeCell ref="C17:D17"/>
    <mergeCell ref="B24:D24"/>
    <mergeCell ref="B25:D25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5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5.140625" style="27" customWidth="1"/>
    <col min="6" max="16384" width="11.42578125" style="1"/>
  </cols>
  <sheetData>
    <row r="1" spans="1:6" ht="21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39.75" customHeight="1" thickBot="1" x14ac:dyDescent="0.3">
      <c r="A5" s="8"/>
      <c r="B5" s="11" t="s">
        <v>2</v>
      </c>
      <c r="C5" s="57" t="s">
        <v>50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51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52</v>
      </c>
      <c r="C8" s="62">
        <v>1879452900</v>
      </c>
      <c r="D8" s="63"/>
      <c r="E8" s="10"/>
      <c r="F8" s="1" t="s">
        <v>123</v>
      </c>
    </row>
    <row r="9" spans="1:6" ht="25.5" customHeight="1" thickBot="1" x14ac:dyDescent="0.3">
      <c r="A9" s="8"/>
      <c r="B9" s="29" t="s">
        <v>132</v>
      </c>
      <c r="C9" s="62">
        <v>998198318</v>
      </c>
      <c r="D9" s="63"/>
      <c r="E9" s="10"/>
    </row>
    <row r="10" spans="1:6" ht="25.5" customHeight="1" thickBot="1" x14ac:dyDescent="0.3">
      <c r="A10" s="8"/>
      <c r="B10" s="29" t="s">
        <v>133</v>
      </c>
      <c r="C10" s="62">
        <v>730898350</v>
      </c>
      <c r="D10" s="63"/>
      <c r="E10" s="10"/>
    </row>
    <row r="11" spans="1:6" ht="25.5" customHeight="1" thickBot="1" x14ac:dyDescent="0.3">
      <c r="A11" s="8"/>
      <c r="B11" s="29" t="s">
        <v>134</v>
      </c>
      <c r="C11" s="62">
        <v>1336499840</v>
      </c>
      <c r="D11" s="63"/>
      <c r="E11" s="10"/>
    </row>
    <row r="12" spans="1:6" ht="25.5" customHeight="1" thickBot="1" x14ac:dyDescent="0.3">
      <c r="A12" s="8"/>
      <c r="B12" s="29" t="s">
        <v>135</v>
      </c>
      <c r="C12" s="62">
        <v>839488962</v>
      </c>
      <c r="D12" s="63"/>
      <c r="E12" s="10"/>
    </row>
    <row r="13" spans="1:6" ht="26.25" customHeight="1" thickBot="1" x14ac:dyDescent="0.3">
      <c r="A13" s="8"/>
      <c r="B13" s="29" t="s">
        <v>136</v>
      </c>
      <c r="C13" s="62">
        <v>1146466269</v>
      </c>
      <c r="D13" s="63"/>
      <c r="E13" s="10"/>
    </row>
    <row r="14" spans="1:6" ht="42" customHeight="1" thickBot="1" x14ac:dyDescent="0.3">
      <c r="A14" s="8"/>
      <c r="B14" s="30" t="s">
        <v>16</v>
      </c>
      <c r="C14" s="62">
        <f>SUM(C8:D13)</f>
        <v>6931004639</v>
      </c>
      <c r="D14" s="63"/>
      <c r="E14" s="10"/>
    </row>
    <row r="15" spans="1:6" ht="49.5" customHeight="1" thickBot="1" x14ac:dyDescent="0.3">
      <c r="A15" s="8"/>
      <c r="B15" s="30" t="s">
        <v>17</v>
      </c>
      <c r="C15" s="62">
        <f>+C14/616000</f>
        <v>11251.630907467532</v>
      </c>
      <c r="D15" s="63"/>
      <c r="E15" s="10"/>
    </row>
    <row r="16" spans="1:6" ht="13.5" customHeight="1" x14ac:dyDescent="0.25">
      <c r="A16" s="8"/>
      <c r="B16" s="9"/>
      <c r="C16" s="13"/>
      <c r="D16" s="14"/>
      <c r="E16" s="10"/>
    </row>
    <row r="17" spans="1:6" ht="24.75" customHeight="1" thickBot="1" x14ac:dyDescent="0.3">
      <c r="A17" s="8"/>
      <c r="B17" s="9" t="s">
        <v>18</v>
      </c>
      <c r="C17" s="13"/>
      <c r="D17" s="14"/>
      <c r="E17" s="10"/>
    </row>
    <row r="18" spans="1:6" ht="22.5" customHeight="1" x14ac:dyDescent="0.25">
      <c r="A18" s="8"/>
      <c r="B18" s="15" t="s">
        <v>4</v>
      </c>
      <c r="C18" s="33">
        <v>247615777</v>
      </c>
      <c r="D18" s="16"/>
      <c r="E18" s="10"/>
    </row>
    <row r="19" spans="1:6" ht="21.75" customHeight="1" x14ac:dyDescent="0.25">
      <c r="A19" s="8"/>
      <c r="B19" s="8" t="s">
        <v>5</v>
      </c>
      <c r="C19" s="34">
        <v>262769777</v>
      </c>
      <c r="D19" s="10"/>
      <c r="E19" s="10"/>
    </row>
    <row r="20" spans="1:6" ht="15" x14ac:dyDescent="0.25">
      <c r="A20" s="8"/>
      <c r="B20" s="8" t="s">
        <v>6</v>
      </c>
      <c r="C20" s="34">
        <v>5925368</v>
      </c>
      <c r="D20" s="10"/>
      <c r="E20" s="10"/>
    </row>
    <row r="21" spans="1:6" ht="27" customHeight="1" thickBot="1" x14ac:dyDescent="0.3">
      <c r="A21" s="8"/>
      <c r="B21" s="17" t="s">
        <v>7</v>
      </c>
      <c r="C21" s="35">
        <v>154612783</v>
      </c>
      <c r="D21" s="18"/>
      <c r="E21" s="10"/>
    </row>
    <row r="22" spans="1:6" ht="27" customHeight="1" thickBot="1" x14ac:dyDescent="0.3">
      <c r="A22" s="8"/>
      <c r="B22" s="47" t="s">
        <v>8</v>
      </c>
      <c r="C22" s="48"/>
      <c r="D22" s="49"/>
      <c r="E22" s="10"/>
    </row>
    <row r="23" spans="1:6" ht="16.5" thickBot="1" x14ac:dyDescent="0.3">
      <c r="A23" s="8"/>
      <c r="B23" s="47" t="s">
        <v>9</v>
      </c>
      <c r="C23" s="48"/>
      <c r="D23" s="49"/>
      <c r="E23" s="10"/>
    </row>
    <row r="24" spans="1:6" ht="18" customHeight="1" x14ac:dyDescent="0.25">
      <c r="A24" s="8"/>
      <c r="B24" s="19" t="s">
        <v>19</v>
      </c>
      <c r="C24" s="20">
        <v>41.79</v>
      </c>
      <c r="D24" s="14" t="s">
        <v>33</v>
      </c>
      <c r="E24" s="10"/>
    </row>
    <row r="25" spans="1:6" ht="16.5" thickBot="1" x14ac:dyDescent="0.3">
      <c r="A25" s="8"/>
      <c r="B25" s="31" t="s">
        <v>10</v>
      </c>
      <c r="C25" s="21">
        <v>59</v>
      </c>
      <c r="D25" s="22" t="s">
        <v>33</v>
      </c>
      <c r="E25" s="10"/>
    </row>
    <row r="26" spans="1:6" ht="16.5" thickBot="1" x14ac:dyDescent="0.3">
      <c r="A26" s="8"/>
      <c r="B26" s="23"/>
      <c r="C26" s="24"/>
      <c r="D26" s="9"/>
      <c r="E26" s="25"/>
    </row>
    <row r="27" spans="1:6" ht="18.75" customHeight="1" x14ac:dyDescent="0.25">
      <c r="A27" s="50"/>
      <c r="B27" s="51" t="s">
        <v>11</v>
      </c>
      <c r="C27" s="53" t="s">
        <v>34</v>
      </c>
      <c r="D27" s="54"/>
      <c r="E27" s="55"/>
      <c r="F27" s="44"/>
    </row>
    <row r="28" spans="1:6" ht="18" customHeight="1" thickBot="1" x14ac:dyDescent="0.3">
      <c r="A28" s="50"/>
      <c r="B28" s="52"/>
      <c r="C28" s="45" t="s">
        <v>12</v>
      </c>
      <c r="D28" s="46"/>
      <c r="E28" s="55"/>
      <c r="F28" s="44"/>
    </row>
    <row r="29" spans="1:6" thickBot="1" x14ac:dyDescent="0.3">
      <c r="A29" s="17"/>
      <c r="B29" s="26"/>
      <c r="C29" s="26"/>
      <c r="D29" s="26"/>
      <c r="E29" s="18"/>
      <c r="F29" s="2"/>
    </row>
    <row r="30" spans="1:6" x14ac:dyDescent="0.25">
      <c r="B30" s="37" t="s">
        <v>20</v>
      </c>
    </row>
    <row r="37" spans="1:4" x14ac:dyDescent="0.25">
      <c r="A37" s="66" t="s">
        <v>138</v>
      </c>
      <c r="B37" s="66"/>
      <c r="C37" s="66" t="s">
        <v>140</v>
      </c>
      <c r="D37" s="66"/>
    </row>
    <row r="38" spans="1:4" x14ac:dyDescent="0.25">
      <c r="A38" s="66" t="s">
        <v>139</v>
      </c>
      <c r="B38" s="66"/>
      <c r="C38" s="66" t="s">
        <v>139</v>
      </c>
      <c r="D38" s="66"/>
    </row>
    <row r="41" spans="1:4" ht="15.75" customHeight="1" x14ac:dyDescent="0.25"/>
    <row r="42" spans="1:4" ht="14.25" customHeight="1" x14ac:dyDescent="0.25"/>
    <row r="44" spans="1:4" x14ac:dyDescent="0.25">
      <c r="A44" s="66" t="s">
        <v>141</v>
      </c>
      <c r="B44" s="66"/>
      <c r="C44" s="66" t="s">
        <v>142</v>
      </c>
      <c r="D44" s="66"/>
    </row>
    <row r="45" spans="1:4" x14ac:dyDescent="0.25">
      <c r="A45" s="66" t="s">
        <v>139</v>
      </c>
      <c r="B45" s="66"/>
      <c r="C45" s="66" t="s">
        <v>139</v>
      </c>
      <c r="D45" s="66"/>
    </row>
  </sheetData>
  <mergeCells count="30">
    <mergeCell ref="A45:B45"/>
    <mergeCell ref="C45:D45"/>
    <mergeCell ref="B1:E1"/>
    <mergeCell ref="A37:B37"/>
    <mergeCell ref="C37:D37"/>
    <mergeCell ref="A38:B38"/>
    <mergeCell ref="C38:D38"/>
    <mergeCell ref="A44:B44"/>
    <mergeCell ref="C44:D44"/>
    <mergeCell ref="C7:D7"/>
    <mergeCell ref="C9:D9"/>
    <mergeCell ref="C10:D10"/>
    <mergeCell ref="C11:D11"/>
    <mergeCell ref="C12:D12"/>
    <mergeCell ref="B2:D2"/>
    <mergeCell ref="B3:D3"/>
    <mergeCell ref="C5:D5"/>
    <mergeCell ref="C6:D6"/>
    <mergeCell ref="A27:A28"/>
    <mergeCell ref="B27:B28"/>
    <mergeCell ref="C27:D27"/>
    <mergeCell ref="C8:D8"/>
    <mergeCell ref="C13:D13"/>
    <mergeCell ref="E27:E28"/>
    <mergeCell ref="F27:F28"/>
    <mergeCell ref="C28:D28"/>
    <mergeCell ref="C14:D14"/>
    <mergeCell ref="C15:D15"/>
    <mergeCell ref="B22:D22"/>
    <mergeCell ref="B23:D23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5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42578125" style="27" customWidth="1"/>
    <col min="2" max="2" width="52" style="27" customWidth="1"/>
    <col min="3" max="3" width="41.28515625" style="27" customWidth="1"/>
    <col min="4" max="4" width="26.7109375" style="27" customWidth="1"/>
    <col min="5" max="5" width="4.85546875" style="27" customWidth="1"/>
    <col min="6" max="16384" width="11.42578125" style="1"/>
  </cols>
  <sheetData>
    <row r="1" spans="1:6" ht="24.7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9.5" customHeight="1" thickBot="1" x14ac:dyDescent="0.3">
      <c r="A5" s="8"/>
      <c r="B5" s="11" t="s">
        <v>2</v>
      </c>
      <c r="C5" s="57" t="s">
        <v>53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54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55</v>
      </c>
      <c r="C8" s="62">
        <v>998198318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56</v>
      </c>
      <c r="C9" s="62">
        <v>730898350</v>
      </c>
      <c r="D9" s="63"/>
      <c r="E9" s="10"/>
      <c r="F9" s="1" t="s">
        <v>123</v>
      </c>
    </row>
    <row r="10" spans="1:6" ht="26.25" customHeight="1" thickBot="1" x14ac:dyDescent="0.3">
      <c r="A10" s="8"/>
      <c r="B10" s="29" t="s">
        <v>57</v>
      </c>
      <c r="C10" s="62">
        <v>1336499840</v>
      </c>
      <c r="D10" s="63"/>
      <c r="E10" s="10"/>
      <c r="F10" s="1" t="s">
        <v>123</v>
      </c>
    </row>
    <row r="11" spans="1:6" ht="26.25" customHeight="1" thickBot="1" x14ac:dyDescent="0.3">
      <c r="A11" s="8"/>
      <c r="B11" s="29" t="s">
        <v>58</v>
      </c>
      <c r="C11" s="62">
        <v>839488962</v>
      </c>
      <c r="D11" s="63"/>
      <c r="E11" s="10"/>
      <c r="F11" s="1" t="s">
        <v>123</v>
      </c>
    </row>
    <row r="12" spans="1:6" ht="26.25" customHeight="1" thickBot="1" x14ac:dyDescent="0.3">
      <c r="A12" s="8"/>
      <c r="B12" s="29" t="s">
        <v>59</v>
      </c>
      <c r="C12" s="62">
        <v>1146466269</v>
      </c>
      <c r="D12" s="63"/>
      <c r="E12" s="10"/>
      <c r="F12" s="1" t="s">
        <v>123</v>
      </c>
    </row>
    <row r="13" spans="1:6" ht="26.25" customHeight="1" thickBot="1" x14ac:dyDescent="0.3">
      <c r="A13" s="8"/>
      <c r="B13" s="29" t="s">
        <v>131</v>
      </c>
      <c r="C13" s="62">
        <v>1879452900</v>
      </c>
      <c r="D13" s="63"/>
      <c r="E13" s="10"/>
    </row>
    <row r="14" spans="1:6" ht="42" customHeight="1" thickBot="1" x14ac:dyDescent="0.3">
      <c r="A14" s="8"/>
      <c r="B14" s="30" t="s">
        <v>16</v>
      </c>
      <c r="C14" s="62">
        <f>SUM(C8:D13)</f>
        <v>6931004639</v>
      </c>
      <c r="D14" s="63"/>
      <c r="E14" s="10"/>
    </row>
    <row r="15" spans="1:6" ht="45.75" customHeight="1" thickBot="1" x14ac:dyDescent="0.3">
      <c r="A15" s="8"/>
      <c r="B15" s="30" t="s">
        <v>17</v>
      </c>
      <c r="C15" s="62">
        <f>+C14/616000</f>
        <v>11251.630907467532</v>
      </c>
      <c r="D15" s="63"/>
      <c r="E15" s="10"/>
    </row>
    <row r="16" spans="1:6" ht="13.5" customHeight="1" x14ac:dyDescent="0.25">
      <c r="A16" s="8"/>
      <c r="B16" s="9"/>
      <c r="C16" s="13"/>
      <c r="D16" s="14"/>
      <c r="E16" s="10"/>
    </row>
    <row r="17" spans="1:6" ht="24.75" customHeight="1" thickBot="1" x14ac:dyDescent="0.3">
      <c r="A17" s="8"/>
      <c r="B17" s="9" t="s">
        <v>18</v>
      </c>
      <c r="C17" s="13"/>
      <c r="D17" s="14"/>
      <c r="E17" s="10"/>
    </row>
    <row r="18" spans="1:6" ht="22.5" customHeight="1" x14ac:dyDescent="0.25">
      <c r="A18" s="8"/>
      <c r="B18" s="15" t="s">
        <v>4</v>
      </c>
      <c r="C18" s="33">
        <v>282574090</v>
      </c>
      <c r="D18" s="16"/>
      <c r="E18" s="10"/>
    </row>
    <row r="19" spans="1:6" ht="21.75" customHeight="1" x14ac:dyDescent="0.25">
      <c r="A19" s="8"/>
      <c r="B19" s="8" t="s">
        <v>5</v>
      </c>
      <c r="C19" s="34">
        <v>327033840</v>
      </c>
      <c r="D19" s="10"/>
      <c r="E19" s="10"/>
    </row>
    <row r="20" spans="1:6" ht="15" x14ac:dyDescent="0.25">
      <c r="A20" s="8"/>
      <c r="B20" s="8" t="s">
        <v>6</v>
      </c>
      <c r="C20" s="34">
        <v>18424768</v>
      </c>
      <c r="D20" s="10"/>
      <c r="E20" s="10"/>
    </row>
    <row r="21" spans="1:6" ht="27" customHeight="1" thickBot="1" x14ac:dyDescent="0.3">
      <c r="A21" s="8"/>
      <c r="B21" s="17" t="s">
        <v>7</v>
      </c>
      <c r="C21" s="35">
        <v>167112183</v>
      </c>
      <c r="D21" s="18"/>
      <c r="E21" s="10"/>
    </row>
    <row r="22" spans="1:6" ht="27" customHeight="1" thickBot="1" x14ac:dyDescent="0.3">
      <c r="A22" s="8"/>
      <c r="B22" s="47" t="s">
        <v>8</v>
      </c>
      <c r="C22" s="48"/>
      <c r="D22" s="49"/>
      <c r="E22" s="10"/>
    </row>
    <row r="23" spans="1:6" ht="16.5" thickBot="1" x14ac:dyDescent="0.3">
      <c r="A23" s="8"/>
      <c r="B23" s="47" t="s">
        <v>9</v>
      </c>
      <c r="C23" s="48"/>
      <c r="D23" s="49"/>
      <c r="E23" s="10"/>
    </row>
    <row r="24" spans="1:6" ht="18" customHeight="1" x14ac:dyDescent="0.25">
      <c r="A24" s="8"/>
      <c r="B24" s="19" t="s">
        <v>19</v>
      </c>
      <c r="C24" s="20">
        <v>15.34</v>
      </c>
      <c r="D24" s="14" t="s">
        <v>33</v>
      </c>
      <c r="E24" s="10"/>
    </row>
    <row r="25" spans="1:6" ht="19.5" customHeight="1" thickBot="1" x14ac:dyDescent="0.3">
      <c r="A25" s="8"/>
      <c r="B25" s="31" t="s">
        <v>10</v>
      </c>
      <c r="C25" s="21">
        <v>51.1</v>
      </c>
      <c r="D25" s="22" t="s">
        <v>33</v>
      </c>
      <c r="E25" s="10"/>
    </row>
    <row r="26" spans="1:6" ht="16.5" thickBot="1" x14ac:dyDescent="0.3">
      <c r="A26" s="8"/>
      <c r="B26" s="23"/>
      <c r="C26" s="24"/>
      <c r="D26" s="9"/>
      <c r="E26" s="25"/>
    </row>
    <row r="27" spans="1:6" x14ac:dyDescent="0.25">
      <c r="A27" s="50"/>
      <c r="B27" s="51" t="s">
        <v>11</v>
      </c>
      <c r="C27" s="53" t="s">
        <v>34</v>
      </c>
      <c r="D27" s="54"/>
      <c r="E27" s="55"/>
      <c r="F27" s="44"/>
    </row>
    <row r="28" spans="1:6" ht="16.5" thickBot="1" x14ac:dyDescent="0.3">
      <c r="A28" s="50"/>
      <c r="B28" s="52"/>
      <c r="C28" s="45" t="s">
        <v>12</v>
      </c>
      <c r="D28" s="46"/>
      <c r="E28" s="55"/>
      <c r="F28" s="44"/>
    </row>
    <row r="29" spans="1:6" thickBot="1" x14ac:dyDescent="0.3">
      <c r="A29" s="17"/>
      <c r="B29" s="26"/>
      <c r="C29" s="26"/>
      <c r="D29" s="26"/>
      <c r="E29" s="18"/>
      <c r="F29" s="2"/>
    </row>
    <row r="30" spans="1:6" x14ac:dyDescent="0.25">
      <c r="B30" s="37" t="s">
        <v>20</v>
      </c>
    </row>
    <row r="37" spans="1:4" x14ac:dyDescent="0.25">
      <c r="A37" s="66" t="s">
        <v>138</v>
      </c>
      <c r="B37" s="66"/>
      <c r="C37" s="66" t="s">
        <v>140</v>
      </c>
      <c r="D37" s="66"/>
    </row>
    <row r="38" spans="1:4" x14ac:dyDescent="0.25">
      <c r="A38" s="66" t="s">
        <v>139</v>
      </c>
      <c r="B38" s="66"/>
      <c r="C38" s="66" t="s">
        <v>139</v>
      </c>
      <c r="D38" s="66"/>
    </row>
    <row r="41" spans="1:4" ht="15.75" customHeight="1" x14ac:dyDescent="0.25"/>
    <row r="42" spans="1:4" ht="15.75" customHeight="1" x14ac:dyDescent="0.25"/>
    <row r="44" spans="1:4" x14ac:dyDescent="0.25">
      <c r="A44" s="66" t="s">
        <v>141</v>
      </c>
      <c r="B44" s="66"/>
      <c r="C44" s="66" t="s">
        <v>142</v>
      </c>
      <c r="D44" s="66"/>
    </row>
    <row r="45" spans="1:4" x14ac:dyDescent="0.25">
      <c r="A45" s="66" t="s">
        <v>139</v>
      </c>
      <c r="B45" s="66"/>
      <c r="C45" s="66" t="s">
        <v>139</v>
      </c>
      <c r="D45" s="66"/>
    </row>
  </sheetData>
  <mergeCells count="30">
    <mergeCell ref="A38:B38"/>
    <mergeCell ref="C38:D38"/>
    <mergeCell ref="A44:B44"/>
    <mergeCell ref="C44:D44"/>
    <mergeCell ref="A45:B45"/>
    <mergeCell ref="C45:D45"/>
    <mergeCell ref="C7:D7"/>
    <mergeCell ref="C13:D13"/>
    <mergeCell ref="B1:E1"/>
    <mergeCell ref="A37:B37"/>
    <mergeCell ref="C37:D37"/>
    <mergeCell ref="B2:D2"/>
    <mergeCell ref="B3:D3"/>
    <mergeCell ref="C5:D5"/>
    <mergeCell ref="C6:D6"/>
    <mergeCell ref="A27:A28"/>
    <mergeCell ref="B27:B28"/>
    <mergeCell ref="C27:D27"/>
    <mergeCell ref="C8:D8"/>
    <mergeCell ref="C9:D9"/>
    <mergeCell ref="C10:D10"/>
    <mergeCell ref="C11:D11"/>
    <mergeCell ref="C12:D12"/>
    <mergeCell ref="E27:E28"/>
    <mergeCell ref="F27:F28"/>
    <mergeCell ref="C28:D28"/>
    <mergeCell ref="C14:D14"/>
    <mergeCell ref="C15:D15"/>
    <mergeCell ref="B22:D22"/>
    <mergeCell ref="B23:D23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130" zoomScaleNormal="140" zoomScaleSheetLayoutView="130" workbookViewId="0">
      <selection activeCell="I21" sqref="I21"/>
    </sheetView>
  </sheetViews>
  <sheetFormatPr baseColWidth="10" defaultRowHeight="15" x14ac:dyDescent="0.25"/>
  <cols>
    <col min="1" max="1" width="2.28515625" style="1" customWidth="1"/>
    <col min="2" max="2" width="31.140625" style="1" bestFit="1" customWidth="1"/>
    <col min="3" max="3" width="25.28515625" style="1" customWidth="1"/>
    <col min="4" max="4" width="4.42578125" style="1" customWidth="1"/>
    <col min="5" max="5" width="18.85546875" style="1" customWidth="1"/>
    <col min="6" max="6" width="4" style="162" customWidth="1"/>
    <col min="7" max="7" width="19" style="1" customWidth="1"/>
    <col min="8" max="8" width="14" style="162" customWidth="1"/>
    <col min="9" max="9" width="13.140625" style="1" bestFit="1" customWidth="1"/>
    <col min="10" max="16384" width="11.42578125" style="1"/>
  </cols>
  <sheetData>
    <row r="1" spans="1:8" s="70" customFormat="1" ht="24.75" customHeight="1" x14ac:dyDescent="0.25">
      <c r="B1" s="71" t="s">
        <v>137</v>
      </c>
      <c r="C1" s="72"/>
      <c r="D1" s="72"/>
      <c r="E1" s="72"/>
      <c r="F1" s="72"/>
      <c r="G1" s="72"/>
      <c r="H1" s="73"/>
    </row>
    <row r="2" spans="1:8" s="70" customFormat="1" ht="25.5" customHeight="1" x14ac:dyDescent="0.25">
      <c r="A2" s="74"/>
      <c r="B2" s="75" t="s">
        <v>1</v>
      </c>
      <c r="C2" s="76"/>
      <c r="D2" s="76"/>
      <c r="E2" s="76"/>
      <c r="F2" s="76"/>
      <c r="G2" s="76"/>
      <c r="H2" s="77"/>
    </row>
    <row r="3" spans="1:8" s="70" customFormat="1" ht="20.25" customHeight="1" x14ac:dyDescent="0.25">
      <c r="A3" s="78"/>
      <c r="B3" s="75" t="s">
        <v>145</v>
      </c>
      <c r="C3" s="76"/>
      <c r="D3" s="76"/>
      <c r="E3" s="76"/>
      <c r="F3" s="76"/>
      <c r="G3" s="76"/>
      <c r="H3" s="77"/>
    </row>
    <row r="4" spans="1:8" s="70" customFormat="1" ht="14.25" thickBot="1" x14ac:dyDescent="0.3">
      <c r="A4" s="79"/>
      <c r="B4" s="80"/>
      <c r="C4" s="81"/>
      <c r="D4" s="81"/>
      <c r="E4" s="82"/>
      <c r="F4" s="81"/>
      <c r="G4" s="82"/>
      <c r="H4" s="83"/>
    </row>
    <row r="5" spans="1:8" s="70" customFormat="1" ht="26.25" customHeight="1" thickBot="1" x14ac:dyDescent="0.3">
      <c r="A5" s="79"/>
      <c r="B5" s="84" t="s">
        <v>2</v>
      </c>
      <c r="C5" s="85" t="s">
        <v>53</v>
      </c>
      <c r="D5" s="85"/>
      <c r="E5" s="85"/>
      <c r="F5" s="85"/>
      <c r="G5" s="85"/>
      <c r="H5" s="86"/>
    </row>
    <row r="6" spans="1:8" s="70" customFormat="1" ht="15.75" customHeight="1" x14ac:dyDescent="0.25">
      <c r="A6" s="79"/>
      <c r="B6" s="87" t="s">
        <v>146</v>
      </c>
      <c r="C6" s="88">
        <v>6931004639</v>
      </c>
      <c r="D6" s="89"/>
      <c r="E6" s="89"/>
      <c r="F6" s="90"/>
      <c r="G6" s="90"/>
      <c r="H6" s="91"/>
    </row>
    <row r="7" spans="1:8" s="70" customFormat="1" ht="14.25" thickBot="1" x14ac:dyDescent="0.3">
      <c r="A7" s="79"/>
      <c r="B7" s="92" t="s">
        <v>147</v>
      </c>
      <c r="C7" s="93">
        <f>ROUND(C6/616000,0)</f>
        <v>11252</v>
      </c>
      <c r="D7" s="94"/>
      <c r="E7" s="82"/>
      <c r="F7" s="81"/>
      <c r="G7" s="82"/>
      <c r="H7" s="83"/>
    </row>
    <row r="8" spans="1:8" s="100" customFormat="1" ht="13.5" x14ac:dyDescent="0.25">
      <c r="A8" s="95"/>
      <c r="B8" s="96"/>
      <c r="C8" s="97"/>
      <c r="D8" s="98"/>
      <c r="E8" s="95"/>
      <c r="F8" s="95"/>
      <c r="G8" s="95"/>
      <c r="H8" s="99"/>
    </row>
    <row r="9" spans="1:8" s="100" customFormat="1" ht="14.25" thickBot="1" x14ac:dyDescent="0.3">
      <c r="A9" s="95"/>
      <c r="B9" s="101" t="s">
        <v>148</v>
      </c>
      <c r="C9" s="102"/>
      <c r="D9" s="98"/>
      <c r="E9" s="95"/>
      <c r="F9" s="95"/>
      <c r="G9" s="95"/>
      <c r="H9" s="99"/>
    </row>
    <row r="10" spans="1:8" s="100" customFormat="1" ht="14.25" thickBot="1" x14ac:dyDescent="0.3">
      <c r="A10" s="95"/>
      <c r="B10" s="103" t="s">
        <v>149</v>
      </c>
      <c r="C10" s="104">
        <f>+IF($C$7&gt;$B$40,$D$40,IF(AND($C$7&gt;$B$39,$C$7&lt;=$C$39),$D$39,IF(AND($C$7&gt;$B$38,$C$7&lt;=$C$38),$D$38,IF(AND($C$7&gt;$B$37,$C$7&lt;=$C$37),$D$37,IF(AND($C$7&gt;$B$36,$C$7&lt;=$C$36),$D$36,IF(AND($C$7&gt;$B$35,$C$7&lt;=$C$35),$D$35,IF(AND($C$7&gt;$B$34,$C$7&lt;=$C$34),$D$34,IF(AND($C$7&gt;$B$33,$C$7&lt;=$C$33),$D$33))))))))</f>
        <v>1.2</v>
      </c>
      <c r="D10" s="98"/>
      <c r="E10" s="95"/>
      <c r="F10" s="95"/>
      <c r="G10" s="95"/>
      <c r="H10" s="99"/>
    </row>
    <row r="11" spans="1:8" s="100" customFormat="1" ht="14.25" thickBot="1" x14ac:dyDescent="0.3">
      <c r="A11" s="95"/>
      <c r="B11" s="103" t="s">
        <v>10</v>
      </c>
      <c r="C11" s="105">
        <f>+IF($C$7&gt;$B$40,$F$40,IF(AND($C$7&gt;$B$39,$C$7&lt;=$C$39),$F$39,IF(AND($C$7&gt;$B$38,$C$7&lt;=$C$38),$F$38,IF(AND($C$7&gt;$B$37,$C$7&lt;=$C$37),$F$37,IF(AND($C$7&gt;$B$36,$C$7&lt;=$C$36),$F$36,IF(AND($C$7&gt;$B$35,$C$7&lt;=$C$35),$F$35,IF(AND($C$7&gt;$B$34,$C$7&lt;=$C$34),$F$34,IF(AND($C$7&gt;$B$33,$C$7&lt;=$C$33),$F$33))))))))</f>
        <v>0.65</v>
      </c>
      <c r="D11" s="98"/>
      <c r="E11" s="95"/>
      <c r="F11" s="95"/>
      <c r="G11" s="95"/>
      <c r="H11" s="99"/>
    </row>
    <row r="12" spans="1:8" s="100" customFormat="1" ht="14.25" thickBot="1" x14ac:dyDescent="0.3">
      <c r="A12" s="95"/>
      <c r="B12" s="96"/>
      <c r="C12" s="97"/>
      <c r="D12" s="98"/>
      <c r="F12" s="95"/>
      <c r="H12" s="99"/>
    </row>
    <row r="13" spans="1:8" s="111" customFormat="1" ht="32.25" customHeight="1" thickBot="1" x14ac:dyDescent="0.3">
      <c r="A13" s="79"/>
      <c r="B13" s="84" t="s">
        <v>150</v>
      </c>
      <c r="C13" s="106" t="s">
        <v>50</v>
      </c>
      <c r="D13" s="107"/>
      <c r="E13" s="108" t="s">
        <v>159</v>
      </c>
      <c r="F13" s="109"/>
      <c r="G13" s="108" t="s">
        <v>153</v>
      </c>
      <c r="H13" s="110"/>
    </row>
    <row r="14" spans="1:8" s="70" customFormat="1" ht="15.75" customHeight="1" thickBot="1" x14ac:dyDescent="0.3">
      <c r="A14" s="79"/>
      <c r="B14" s="112" t="s">
        <v>3</v>
      </c>
      <c r="C14" s="113"/>
      <c r="D14" s="114"/>
      <c r="E14" s="115"/>
      <c r="F14" s="116"/>
      <c r="G14" s="115"/>
      <c r="H14" s="110"/>
    </row>
    <row r="15" spans="1:8" s="111" customFormat="1" ht="14.25" thickBot="1" x14ac:dyDescent="0.3">
      <c r="A15" s="79"/>
      <c r="B15" s="117"/>
      <c r="C15" s="118"/>
      <c r="D15" s="118"/>
      <c r="E15" s="95"/>
      <c r="F15" s="95"/>
      <c r="G15" s="95"/>
      <c r="H15" s="99"/>
    </row>
    <row r="16" spans="1:8" s="70" customFormat="1" ht="15" customHeight="1" thickBot="1" x14ac:dyDescent="0.3">
      <c r="A16" s="79"/>
      <c r="B16" s="119" t="s">
        <v>4</v>
      </c>
      <c r="C16" s="120">
        <v>247615777</v>
      </c>
      <c r="D16" s="121"/>
      <c r="E16" s="120">
        <v>34958313</v>
      </c>
      <c r="F16" s="122"/>
      <c r="G16" s="120">
        <f>+E16+C16</f>
        <v>282574090</v>
      </c>
      <c r="H16" s="91"/>
    </row>
    <row r="17" spans="1:9" s="70" customFormat="1" ht="14.25" thickBot="1" x14ac:dyDescent="0.3">
      <c r="A17" s="79"/>
      <c r="B17" s="123" t="s">
        <v>5</v>
      </c>
      <c r="C17" s="124">
        <v>262769777</v>
      </c>
      <c r="D17" s="125"/>
      <c r="E17" s="124">
        <v>64264063</v>
      </c>
      <c r="F17" s="102"/>
      <c r="G17" s="120">
        <f>+E17+C17</f>
        <v>327033840</v>
      </c>
      <c r="H17" s="99"/>
    </row>
    <row r="18" spans="1:9" s="70" customFormat="1" ht="14.25" thickBot="1" x14ac:dyDescent="0.3">
      <c r="A18" s="79"/>
      <c r="B18" s="123" t="s">
        <v>6</v>
      </c>
      <c r="C18" s="124">
        <v>5925368</v>
      </c>
      <c r="D18" s="125"/>
      <c r="E18" s="124">
        <v>12499400</v>
      </c>
      <c r="F18" s="102"/>
      <c r="G18" s="120">
        <f>+E18+C18</f>
        <v>18424768</v>
      </c>
      <c r="H18" s="99"/>
    </row>
    <row r="19" spans="1:9" s="70" customFormat="1" ht="14.25" thickBot="1" x14ac:dyDescent="0.3">
      <c r="A19" s="79"/>
      <c r="B19" s="126" t="s">
        <v>7</v>
      </c>
      <c r="C19" s="127">
        <v>154612783</v>
      </c>
      <c r="D19" s="128"/>
      <c r="E19" s="127">
        <v>12499400</v>
      </c>
      <c r="F19" s="129"/>
      <c r="G19" s="120">
        <f>+E19+C19</f>
        <v>167112183</v>
      </c>
      <c r="H19" s="83"/>
    </row>
    <row r="20" spans="1:9" s="70" customFormat="1" ht="19.5" customHeight="1" thickBot="1" x14ac:dyDescent="0.3">
      <c r="A20" s="79"/>
      <c r="B20" s="130" t="s">
        <v>8</v>
      </c>
      <c r="C20" s="131"/>
      <c r="D20" s="131"/>
      <c r="E20" s="131"/>
      <c r="F20" s="131"/>
      <c r="G20" s="131"/>
      <c r="H20" s="132"/>
    </row>
    <row r="21" spans="1:9" s="70" customFormat="1" ht="18.75" customHeight="1" thickBot="1" x14ac:dyDescent="0.3">
      <c r="A21" s="79"/>
      <c r="B21" s="130" t="s">
        <v>9</v>
      </c>
      <c r="C21" s="131"/>
      <c r="D21" s="131"/>
      <c r="E21" s="131"/>
      <c r="F21" s="131"/>
      <c r="G21" s="131"/>
      <c r="H21" s="132"/>
    </row>
    <row r="22" spans="1:9" s="70" customFormat="1" ht="15" customHeight="1" x14ac:dyDescent="0.25">
      <c r="A22" s="79"/>
      <c r="B22" s="133" t="s">
        <v>149</v>
      </c>
      <c r="C22" s="134">
        <f>+IFERROR(C16/C18,"INDETERMINADO")</f>
        <v>41.789096812214872</v>
      </c>
      <c r="D22" s="135"/>
      <c r="E22" s="134">
        <f>+IFERROR(E16/E18,"INDETERMINADO")</f>
        <v>2.7967992863657454</v>
      </c>
      <c r="F22" s="136"/>
      <c r="G22" s="134">
        <f>+IFERROR(G16/G18,"INDETERMINADO")</f>
        <v>15.33664304484051</v>
      </c>
      <c r="H22" s="137" t="str">
        <f>+IF(G22&gt;=C10,"CUMPLE","NO CUMPLE")</f>
        <v>CUMPLE</v>
      </c>
    </row>
    <row r="23" spans="1:9" s="70" customFormat="1" ht="14.25" thickBot="1" x14ac:dyDescent="0.3">
      <c r="A23" s="79"/>
      <c r="B23" s="138" t="s">
        <v>10</v>
      </c>
      <c r="C23" s="139">
        <f>+C19/C17</f>
        <v>0.58839637025684277</v>
      </c>
      <c r="D23" s="140"/>
      <c r="E23" s="139">
        <f>+E19/E17</f>
        <v>0.19450061848719399</v>
      </c>
      <c r="F23" s="141"/>
      <c r="G23" s="139">
        <f>+G19/G17</f>
        <v>0.51099355039221628</v>
      </c>
      <c r="H23" s="142" t="str">
        <f>+IF(G23&lt;=C11,"CUMPLE","NO CUMPLE")</f>
        <v>CUMPLE</v>
      </c>
    </row>
    <row r="24" spans="1:9" s="100" customFormat="1" ht="14.25" thickBot="1" x14ac:dyDescent="0.3">
      <c r="A24" s="79"/>
      <c r="B24" s="143"/>
      <c r="C24" s="144"/>
      <c r="D24" s="102"/>
      <c r="F24" s="95"/>
      <c r="H24" s="99"/>
    </row>
    <row r="25" spans="1:9" s="70" customFormat="1" ht="27" customHeight="1" thickBot="1" x14ac:dyDescent="0.3">
      <c r="A25" s="79"/>
      <c r="B25" s="84" t="s">
        <v>11</v>
      </c>
      <c r="C25" s="145" t="s">
        <v>160</v>
      </c>
      <c r="D25" s="145"/>
      <c r="E25" s="145"/>
      <c r="F25" s="145"/>
      <c r="G25" s="145"/>
      <c r="H25" s="146"/>
    </row>
    <row r="26" spans="1:9" s="95" customFormat="1" ht="14.25" thickBot="1" x14ac:dyDescent="0.3">
      <c r="B26" s="147"/>
      <c r="C26" s="148"/>
      <c r="D26" s="148"/>
      <c r="E26" s="81"/>
      <c r="F26" s="81"/>
      <c r="G26" s="81"/>
      <c r="H26" s="83"/>
    </row>
    <row r="27" spans="1:9" x14ac:dyDescent="0.25">
      <c r="D27" s="111"/>
      <c r="E27" s="111"/>
      <c r="F27" s="111"/>
      <c r="G27" s="111"/>
      <c r="H27" s="111"/>
      <c r="I27" s="111"/>
    </row>
    <row r="28" spans="1:9" x14ac:dyDescent="0.25">
      <c r="D28" s="111"/>
      <c r="E28" s="111"/>
      <c r="F28" s="111"/>
      <c r="G28" s="111"/>
      <c r="H28" s="111"/>
      <c r="I28" s="111"/>
    </row>
    <row r="29" spans="1:9" x14ac:dyDescent="0.25">
      <c r="D29" s="111"/>
      <c r="E29" s="111"/>
      <c r="F29" s="111"/>
      <c r="G29" s="111"/>
      <c r="H29" s="111"/>
      <c r="I29" s="111"/>
    </row>
    <row r="30" spans="1:9" x14ac:dyDescent="0.25">
      <c r="B30" s="144"/>
      <c r="C30" s="95"/>
      <c r="D30" s="111"/>
      <c r="E30" s="111"/>
      <c r="F30" s="111"/>
      <c r="G30" s="111"/>
      <c r="H30" s="111"/>
      <c r="I30" s="111"/>
    </row>
    <row r="31" spans="1:9" x14ac:dyDescent="0.25">
      <c r="B31" s="149">
        <v>616000</v>
      </c>
      <c r="C31" s="111"/>
      <c r="D31" s="111"/>
      <c r="E31" s="111"/>
      <c r="F31" s="111"/>
      <c r="G31" s="111"/>
      <c r="H31" s="111"/>
      <c r="I31" s="111"/>
    </row>
    <row r="32" spans="1:9" ht="15" customHeight="1" x14ac:dyDescent="0.25">
      <c r="B32" s="150" t="s">
        <v>155</v>
      </c>
      <c r="C32" s="150" t="s">
        <v>156</v>
      </c>
      <c r="D32" s="151" t="s">
        <v>157</v>
      </c>
      <c r="E32" s="152"/>
      <c r="F32" s="151" t="s">
        <v>158</v>
      </c>
      <c r="G32" s="152"/>
      <c r="H32" s="111"/>
      <c r="I32" s="111"/>
    </row>
    <row r="33" spans="2:9" x14ac:dyDescent="0.25">
      <c r="B33" s="153">
        <v>0</v>
      </c>
      <c r="C33" s="153">
        <v>250</v>
      </c>
      <c r="D33" s="154">
        <v>0.8</v>
      </c>
      <c r="E33" s="155"/>
      <c r="F33" s="156">
        <v>0.8</v>
      </c>
      <c r="G33" s="157"/>
      <c r="H33" s="158"/>
      <c r="I33" s="159">
        <f>+C33*$B$31</f>
        <v>154000000</v>
      </c>
    </row>
    <row r="34" spans="2:9" x14ac:dyDescent="0.25">
      <c r="B34" s="153">
        <v>251</v>
      </c>
      <c r="C34" s="153">
        <v>1000</v>
      </c>
      <c r="D34" s="154">
        <v>0.8</v>
      </c>
      <c r="E34" s="155"/>
      <c r="F34" s="156">
        <v>0.75</v>
      </c>
      <c r="G34" s="157"/>
      <c r="H34" s="158">
        <f>+B34*$B$31</f>
        <v>154616000</v>
      </c>
      <c r="I34" s="159">
        <f t="shared" ref="H34:I40" si="0">+C34*$B$31</f>
        <v>616000000</v>
      </c>
    </row>
    <row r="35" spans="2:9" x14ac:dyDescent="0.25">
      <c r="B35" s="153">
        <v>1001</v>
      </c>
      <c r="C35" s="153">
        <v>1500</v>
      </c>
      <c r="D35" s="154">
        <v>0.9</v>
      </c>
      <c r="E35" s="155"/>
      <c r="F35" s="156">
        <v>0.75</v>
      </c>
      <c r="G35" s="157"/>
      <c r="H35" s="158">
        <f t="shared" si="0"/>
        <v>616616000</v>
      </c>
      <c r="I35" s="159">
        <f t="shared" si="0"/>
        <v>924000000</v>
      </c>
    </row>
    <row r="36" spans="2:9" x14ac:dyDescent="0.25">
      <c r="B36" s="153">
        <v>1501</v>
      </c>
      <c r="C36" s="153">
        <v>2500</v>
      </c>
      <c r="D36" s="154">
        <v>0.9</v>
      </c>
      <c r="E36" s="155"/>
      <c r="F36" s="156">
        <v>0.7</v>
      </c>
      <c r="G36" s="157"/>
      <c r="H36" s="158">
        <f t="shared" si="0"/>
        <v>924616000</v>
      </c>
      <c r="I36" s="159">
        <f t="shared" si="0"/>
        <v>1540000000</v>
      </c>
    </row>
    <row r="37" spans="2:9" x14ac:dyDescent="0.25">
      <c r="B37" s="153">
        <v>2501</v>
      </c>
      <c r="C37" s="153">
        <v>3000</v>
      </c>
      <c r="D37" s="154">
        <v>1</v>
      </c>
      <c r="E37" s="155"/>
      <c r="F37" s="156">
        <v>0.7</v>
      </c>
      <c r="G37" s="157"/>
      <c r="H37" s="158">
        <f t="shared" si="0"/>
        <v>1540616000</v>
      </c>
      <c r="I37" s="159">
        <f t="shared" si="0"/>
        <v>1848000000</v>
      </c>
    </row>
    <row r="38" spans="2:9" x14ac:dyDescent="0.25">
      <c r="B38" s="153">
        <v>3001</v>
      </c>
      <c r="C38" s="153">
        <v>3500</v>
      </c>
      <c r="D38" s="154">
        <v>1</v>
      </c>
      <c r="E38" s="155"/>
      <c r="F38" s="156">
        <v>0.68</v>
      </c>
      <c r="G38" s="157"/>
      <c r="H38" s="158">
        <f t="shared" si="0"/>
        <v>1848616000</v>
      </c>
      <c r="I38" s="159">
        <f t="shared" si="0"/>
        <v>2156000000</v>
      </c>
    </row>
    <row r="39" spans="2:9" x14ac:dyDescent="0.25">
      <c r="B39" s="153">
        <v>3501</v>
      </c>
      <c r="C39" s="153">
        <v>4500</v>
      </c>
      <c r="D39" s="154">
        <v>1.1000000000000001</v>
      </c>
      <c r="E39" s="155"/>
      <c r="F39" s="156">
        <v>0.68</v>
      </c>
      <c r="G39" s="157"/>
      <c r="H39" s="158">
        <f t="shared" si="0"/>
        <v>2156616000</v>
      </c>
      <c r="I39" s="159">
        <f t="shared" si="0"/>
        <v>2772000000</v>
      </c>
    </row>
    <row r="40" spans="2:9" x14ac:dyDescent="0.25">
      <c r="B40" s="160">
        <v>4501</v>
      </c>
      <c r="C40" s="161"/>
      <c r="D40" s="154">
        <v>1.2</v>
      </c>
      <c r="E40" s="155"/>
      <c r="F40" s="156">
        <v>0.65</v>
      </c>
      <c r="G40" s="157"/>
      <c r="H40" s="158">
        <f t="shared" si="0"/>
        <v>2772616000</v>
      </c>
      <c r="I40" s="159">
        <f t="shared" si="0"/>
        <v>0</v>
      </c>
    </row>
  </sheetData>
  <mergeCells count="25"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C25:H25"/>
    <mergeCell ref="D32:E32"/>
    <mergeCell ref="F32:G32"/>
    <mergeCell ref="D33:E33"/>
    <mergeCell ref="F33:G33"/>
    <mergeCell ref="D34:E34"/>
    <mergeCell ref="F34:G34"/>
    <mergeCell ref="B1:H1"/>
    <mergeCell ref="B2:H2"/>
    <mergeCell ref="B3:H3"/>
    <mergeCell ref="C5:H5"/>
    <mergeCell ref="B20:H20"/>
    <mergeCell ref="B21:H21"/>
  </mergeCells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30" customHeight="1" x14ac:dyDescent="0.25">
      <c r="A1" s="36"/>
      <c r="B1" s="61" t="s">
        <v>137</v>
      </c>
      <c r="C1" s="61"/>
      <c r="D1" s="61"/>
      <c r="E1" s="68"/>
    </row>
    <row r="2" spans="1:6" ht="24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38.25" customHeight="1" thickBot="1" x14ac:dyDescent="0.3">
      <c r="A5" s="8"/>
      <c r="B5" s="11" t="s">
        <v>2</v>
      </c>
      <c r="C5" s="57" t="s">
        <v>60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61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57</v>
      </c>
      <c r="C8" s="62">
        <v>1336499840</v>
      </c>
      <c r="D8" s="63"/>
      <c r="E8" s="10"/>
      <c r="F8" s="1" t="s">
        <v>123</v>
      </c>
    </row>
    <row r="9" spans="1:6" ht="23.25" customHeight="1" thickBot="1" x14ac:dyDescent="0.3">
      <c r="A9" s="8"/>
      <c r="B9" s="29"/>
      <c r="C9" s="62"/>
      <c r="D9" s="63"/>
      <c r="E9" s="10"/>
    </row>
    <row r="10" spans="1:6" ht="44.25" customHeight="1" thickBot="1" x14ac:dyDescent="0.3">
      <c r="A10" s="8"/>
      <c r="B10" s="30" t="s">
        <v>16</v>
      </c>
      <c r="C10" s="62">
        <f>SUM(C8:D9)</f>
        <v>1336499840</v>
      </c>
      <c r="D10" s="63"/>
      <c r="E10" s="10"/>
    </row>
    <row r="11" spans="1:6" ht="49.5" customHeight="1" thickBot="1" x14ac:dyDescent="0.3">
      <c r="A11" s="8"/>
      <c r="B11" s="30" t="s">
        <v>17</v>
      </c>
      <c r="C11" s="62">
        <f>+C10/616000</f>
        <v>2169.6425974025974</v>
      </c>
      <c r="D11" s="63"/>
      <c r="E11" s="10"/>
    </row>
    <row r="12" spans="1:6" ht="13.5" customHeight="1" x14ac:dyDescent="0.25">
      <c r="A12" s="8"/>
      <c r="B12" s="9"/>
      <c r="C12" s="13"/>
      <c r="D12" s="14"/>
      <c r="E12" s="10"/>
    </row>
    <row r="13" spans="1:6" ht="24.75" customHeight="1" thickBot="1" x14ac:dyDescent="0.3">
      <c r="A13" s="8"/>
      <c r="B13" s="9" t="s">
        <v>18</v>
      </c>
      <c r="C13" s="13"/>
      <c r="D13" s="14"/>
      <c r="E13" s="10"/>
    </row>
    <row r="14" spans="1:6" ht="22.5" customHeight="1" x14ac:dyDescent="0.25">
      <c r="A14" s="8"/>
      <c r="B14" s="15" t="s">
        <v>4</v>
      </c>
      <c r="C14" s="33">
        <v>107533286</v>
      </c>
      <c r="D14" s="16"/>
      <c r="E14" s="10"/>
    </row>
    <row r="15" spans="1:6" ht="21.75" customHeight="1" x14ac:dyDescent="0.25">
      <c r="A15" s="8"/>
      <c r="B15" s="8" t="s">
        <v>5</v>
      </c>
      <c r="C15" s="34">
        <v>198892072</v>
      </c>
      <c r="D15" s="10"/>
      <c r="E15" s="10"/>
    </row>
    <row r="16" spans="1:6" ht="15" x14ac:dyDescent="0.25">
      <c r="A16" s="8"/>
      <c r="B16" s="8" t="s">
        <v>6</v>
      </c>
      <c r="C16" s="34">
        <v>88404186</v>
      </c>
      <c r="D16" s="10"/>
      <c r="E16" s="10"/>
    </row>
    <row r="17" spans="1:6" ht="27" customHeight="1" thickBot="1" x14ac:dyDescent="0.3">
      <c r="A17" s="8"/>
      <c r="B17" s="17" t="s">
        <v>7</v>
      </c>
      <c r="C17" s="35">
        <v>97912972</v>
      </c>
      <c r="D17" s="18"/>
      <c r="E17" s="10"/>
    </row>
    <row r="18" spans="1:6" ht="27" customHeight="1" thickBot="1" x14ac:dyDescent="0.3">
      <c r="A18" s="8"/>
      <c r="B18" s="47" t="s">
        <v>8</v>
      </c>
      <c r="C18" s="48"/>
      <c r="D18" s="49"/>
      <c r="E18" s="10"/>
    </row>
    <row r="19" spans="1:6" ht="16.5" thickBot="1" x14ac:dyDescent="0.3">
      <c r="A19" s="8"/>
      <c r="B19" s="47" t="s">
        <v>9</v>
      </c>
      <c r="C19" s="48"/>
      <c r="D19" s="49"/>
      <c r="E19" s="10"/>
    </row>
    <row r="20" spans="1:6" ht="17.25" customHeight="1" x14ac:dyDescent="0.25">
      <c r="A20" s="8"/>
      <c r="B20" s="19" t="s">
        <v>19</v>
      </c>
      <c r="C20" s="20">
        <v>1.22</v>
      </c>
      <c r="D20" s="14" t="s">
        <v>33</v>
      </c>
      <c r="E20" s="10"/>
    </row>
    <row r="21" spans="1:6" ht="20.25" customHeight="1" thickBot="1" x14ac:dyDescent="0.3">
      <c r="A21" s="8"/>
      <c r="B21" s="31" t="s">
        <v>10</v>
      </c>
      <c r="C21" s="21">
        <v>49</v>
      </c>
      <c r="D21" s="22" t="s">
        <v>33</v>
      </c>
      <c r="E21" s="10"/>
    </row>
    <row r="22" spans="1:6" ht="16.5" thickBot="1" x14ac:dyDescent="0.3">
      <c r="A22" s="8"/>
      <c r="B22" s="23"/>
      <c r="C22" s="24"/>
      <c r="D22" s="9"/>
      <c r="E22" s="25"/>
    </row>
    <row r="23" spans="1:6" ht="19.5" customHeight="1" x14ac:dyDescent="0.25">
      <c r="A23" s="50"/>
      <c r="B23" s="51" t="s">
        <v>11</v>
      </c>
      <c r="C23" s="53" t="s">
        <v>34</v>
      </c>
      <c r="D23" s="54"/>
      <c r="E23" s="55"/>
      <c r="F23" s="44"/>
    </row>
    <row r="24" spans="1:6" ht="20.25" customHeight="1" thickBot="1" x14ac:dyDescent="0.3">
      <c r="A24" s="50"/>
      <c r="B24" s="52"/>
      <c r="C24" s="45" t="s">
        <v>12</v>
      </c>
      <c r="D24" s="46"/>
      <c r="E24" s="55"/>
      <c r="F24" s="44"/>
    </row>
    <row r="25" spans="1:6" thickBot="1" x14ac:dyDescent="0.3">
      <c r="A25" s="17"/>
      <c r="B25" s="26"/>
      <c r="C25" s="26"/>
      <c r="D25" s="26"/>
      <c r="E25" s="18"/>
      <c r="F25" s="2"/>
    </row>
    <row r="26" spans="1:6" x14ac:dyDescent="0.25">
      <c r="B26" s="37" t="s">
        <v>20</v>
      </c>
    </row>
    <row r="33" spans="1:4" x14ac:dyDescent="0.25">
      <c r="A33" s="66" t="s">
        <v>138</v>
      </c>
      <c r="B33" s="66"/>
      <c r="C33" s="66" t="s">
        <v>140</v>
      </c>
      <c r="D33" s="66"/>
    </row>
    <row r="34" spans="1:4" x14ac:dyDescent="0.25">
      <c r="A34" s="66" t="s">
        <v>139</v>
      </c>
      <c r="B34" s="66"/>
      <c r="C34" s="66" t="s">
        <v>139</v>
      </c>
      <c r="D34" s="66"/>
    </row>
    <row r="37" spans="1:4" ht="15.75" customHeight="1" x14ac:dyDescent="0.25"/>
    <row r="38" spans="1:4" ht="15.75" customHeight="1" x14ac:dyDescent="0.25"/>
    <row r="39" spans="1:4" ht="15.75" customHeight="1" x14ac:dyDescent="0.25"/>
    <row r="41" spans="1:4" x14ac:dyDescent="0.25">
      <c r="A41" s="66" t="s">
        <v>141</v>
      </c>
      <c r="B41" s="66"/>
      <c r="C41" s="66" t="s">
        <v>142</v>
      </c>
      <c r="D41" s="66"/>
    </row>
    <row r="42" spans="1:4" x14ac:dyDescent="0.25">
      <c r="A42" s="66" t="s">
        <v>139</v>
      </c>
      <c r="B42" s="66"/>
      <c r="C42" s="66" t="s">
        <v>139</v>
      </c>
      <c r="D42" s="66"/>
    </row>
  </sheetData>
  <mergeCells count="26">
    <mergeCell ref="B1:E1"/>
    <mergeCell ref="A33:B33"/>
    <mergeCell ref="C33:D33"/>
    <mergeCell ref="A34:B34"/>
    <mergeCell ref="C34:D34"/>
    <mergeCell ref="B19:D19"/>
    <mergeCell ref="B2:D2"/>
    <mergeCell ref="B3:D3"/>
    <mergeCell ref="C5:D5"/>
    <mergeCell ref="C6:D6"/>
    <mergeCell ref="C7:D7"/>
    <mergeCell ref="C8:D8"/>
    <mergeCell ref="A23:A24"/>
    <mergeCell ref="B23:B24"/>
    <mergeCell ref="C23:D23"/>
    <mergeCell ref="A42:B42"/>
    <mergeCell ref="C42:D42"/>
    <mergeCell ref="A41:B41"/>
    <mergeCell ref="C41:D41"/>
    <mergeCell ref="E23:E24"/>
    <mergeCell ref="F23:F24"/>
    <mergeCell ref="C24:D24"/>
    <mergeCell ref="C9:D9"/>
    <mergeCell ref="C10:D10"/>
    <mergeCell ref="C11:D11"/>
    <mergeCell ref="B18:D18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3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9.25" customHeight="1" x14ac:dyDescent="0.25">
      <c r="A1" s="36"/>
      <c r="B1" s="61" t="s">
        <v>137</v>
      </c>
      <c r="C1" s="61"/>
      <c r="D1" s="61"/>
      <c r="E1" s="68"/>
    </row>
    <row r="2" spans="1:6" ht="27.75" customHeight="1" x14ac:dyDescent="0.25">
      <c r="A2" s="4"/>
      <c r="B2" s="56" t="s">
        <v>1</v>
      </c>
      <c r="C2" s="56"/>
      <c r="D2" s="56"/>
      <c r="E2" s="5"/>
    </row>
    <row r="3" spans="1:6" ht="21" customHeight="1" x14ac:dyDescent="0.25">
      <c r="A3" s="6"/>
      <c r="B3" s="56" t="s">
        <v>13</v>
      </c>
      <c r="C3" s="56"/>
      <c r="D3" s="56"/>
      <c r="E3" s="7"/>
    </row>
    <row r="4" spans="1:6" thickBot="1" x14ac:dyDescent="0.3">
      <c r="A4" s="8"/>
      <c r="B4" s="9"/>
      <c r="C4" s="9"/>
      <c r="D4" s="9"/>
      <c r="E4" s="10"/>
    </row>
    <row r="5" spans="1:6" ht="45" customHeight="1" thickBot="1" x14ac:dyDescent="0.3">
      <c r="A5" s="8"/>
      <c r="B5" s="11" t="s">
        <v>2</v>
      </c>
      <c r="C5" s="57" t="s">
        <v>62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63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58</v>
      </c>
      <c r="C8" s="62">
        <v>839488962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24</v>
      </c>
      <c r="C9" s="62">
        <v>659896796</v>
      </c>
      <c r="D9" s="63"/>
      <c r="E9" s="10"/>
      <c r="F9" s="1" t="s">
        <v>123</v>
      </c>
    </row>
    <row r="10" spans="1:6" ht="26.25" customHeight="1" thickBot="1" x14ac:dyDescent="0.3">
      <c r="A10" s="8"/>
      <c r="B10" s="29" t="s">
        <v>56</v>
      </c>
      <c r="C10" s="62">
        <v>730898350</v>
      </c>
      <c r="D10" s="63"/>
      <c r="E10" s="10"/>
      <c r="F10" s="1" t="s">
        <v>123</v>
      </c>
    </row>
    <row r="11" spans="1:6" ht="26.25" customHeight="1" thickBot="1" x14ac:dyDescent="0.3">
      <c r="A11" s="8"/>
      <c r="B11" s="29" t="s">
        <v>64</v>
      </c>
      <c r="C11" s="62">
        <v>1871099776</v>
      </c>
      <c r="D11" s="63"/>
      <c r="E11" s="10"/>
      <c r="F11" s="1" t="s">
        <v>123</v>
      </c>
    </row>
    <row r="12" spans="1:6" ht="37.5" customHeight="1" thickBot="1" x14ac:dyDescent="0.3">
      <c r="A12" s="8"/>
      <c r="B12" s="30" t="s">
        <v>16</v>
      </c>
      <c r="C12" s="62">
        <f>SUM(C8:D11)</f>
        <v>4101383884</v>
      </c>
      <c r="D12" s="63"/>
      <c r="E12" s="10"/>
    </row>
    <row r="13" spans="1:6" ht="49.5" customHeight="1" thickBot="1" x14ac:dyDescent="0.3">
      <c r="A13" s="8"/>
      <c r="B13" s="30" t="s">
        <v>17</v>
      </c>
      <c r="C13" s="62">
        <f>+C12/616000</f>
        <v>6658.0907207792206</v>
      </c>
      <c r="D13" s="63"/>
      <c r="E13" s="10"/>
    </row>
    <row r="14" spans="1:6" ht="13.5" customHeight="1" x14ac:dyDescent="0.25">
      <c r="A14" s="8"/>
      <c r="B14" s="9"/>
      <c r="C14" s="13"/>
      <c r="D14" s="14"/>
      <c r="E14" s="10"/>
    </row>
    <row r="15" spans="1:6" ht="27" customHeight="1" thickBot="1" x14ac:dyDescent="0.3">
      <c r="A15" s="8"/>
      <c r="B15" s="9" t="s">
        <v>18</v>
      </c>
      <c r="C15" s="13"/>
      <c r="D15" s="14"/>
      <c r="E15" s="10"/>
    </row>
    <row r="16" spans="1:6" ht="22.5" customHeight="1" x14ac:dyDescent="0.25">
      <c r="A16" s="8"/>
      <c r="B16" s="15" t="s">
        <v>4</v>
      </c>
      <c r="C16" s="33">
        <v>910447793</v>
      </c>
      <c r="D16" s="16"/>
      <c r="E16" s="10"/>
    </row>
    <row r="17" spans="1:6" ht="21.75" customHeight="1" x14ac:dyDescent="0.25">
      <c r="A17" s="8"/>
      <c r="B17" s="8" t="s">
        <v>5</v>
      </c>
      <c r="C17" s="34">
        <v>1004100645</v>
      </c>
      <c r="D17" s="10"/>
      <c r="E17" s="10"/>
    </row>
    <row r="18" spans="1:6" ht="18.75" customHeight="1" x14ac:dyDescent="0.25">
      <c r="A18" s="8"/>
      <c r="B18" s="8" t="s">
        <v>6</v>
      </c>
      <c r="C18" s="34">
        <v>535876293</v>
      </c>
      <c r="D18" s="10"/>
      <c r="E18" s="10"/>
    </row>
    <row r="19" spans="1:6" ht="27" customHeight="1" thickBot="1" x14ac:dyDescent="0.3">
      <c r="A19" s="8"/>
      <c r="B19" s="17" t="s">
        <v>7</v>
      </c>
      <c r="C19" s="35">
        <v>535876293</v>
      </c>
      <c r="D19" s="18"/>
      <c r="E19" s="10"/>
    </row>
    <row r="20" spans="1:6" ht="27" customHeight="1" thickBot="1" x14ac:dyDescent="0.3">
      <c r="A20" s="8"/>
      <c r="B20" s="47" t="s">
        <v>8</v>
      </c>
      <c r="C20" s="48"/>
      <c r="D20" s="49"/>
      <c r="E20" s="10"/>
    </row>
    <row r="21" spans="1:6" ht="16.5" thickBot="1" x14ac:dyDescent="0.3">
      <c r="A21" s="8"/>
      <c r="B21" s="47" t="s">
        <v>9</v>
      </c>
      <c r="C21" s="48"/>
      <c r="D21" s="49"/>
      <c r="E21" s="10"/>
    </row>
    <row r="22" spans="1:6" ht="18.75" customHeight="1" x14ac:dyDescent="0.25">
      <c r="A22" s="8"/>
      <c r="B22" s="19" t="s">
        <v>19</v>
      </c>
      <c r="C22" s="20">
        <v>1.7</v>
      </c>
      <c r="D22" s="14" t="s">
        <v>33</v>
      </c>
      <c r="E22" s="10"/>
    </row>
    <row r="23" spans="1:6" ht="21.75" customHeight="1" thickBot="1" x14ac:dyDescent="0.3">
      <c r="A23" s="8"/>
      <c r="B23" s="31" t="s">
        <v>10</v>
      </c>
      <c r="C23" s="21">
        <v>53</v>
      </c>
      <c r="D23" s="22" t="s">
        <v>33</v>
      </c>
      <c r="E23" s="10"/>
    </row>
    <row r="24" spans="1:6" ht="16.5" thickBot="1" x14ac:dyDescent="0.3">
      <c r="A24" s="8"/>
      <c r="B24" s="23"/>
      <c r="C24" s="24"/>
      <c r="D24" s="9"/>
      <c r="E24" s="25"/>
    </row>
    <row r="25" spans="1:6" ht="17.25" customHeight="1" x14ac:dyDescent="0.25">
      <c r="A25" s="50"/>
      <c r="B25" s="51" t="s">
        <v>11</v>
      </c>
      <c r="C25" s="53" t="s">
        <v>34</v>
      </c>
      <c r="D25" s="54"/>
      <c r="E25" s="55"/>
      <c r="F25" s="44"/>
    </row>
    <row r="26" spans="1:6" ht="20.25" customHeight="1" thickBot="1" x14ac:dyDescent="0.3">
      <c r="A26" s="50"/>
      <c r="B26" s="52"/>
      <c r="C26" s="45" t="s">
        <v>12</v>
      </c>
      <c r="D26" s="46"/>
      <c r="E26" s="55"/>
      <c r="F26" s="44"/>
    </row>
    <row r="27" spans="1:6" thickBot="1" x14ac:dyDescent="0.3">
      <c r="A27" s="17"/>
      <c r="B27" s="26"/>
      <c r="C27" s="26"/>
      <c r="D27" s="26"/>
      <c r="E27" s="18"/>
      <c r="F27" s="2"/>
    </row>
    <row r="28" spans="1:6" x14ac:dyDescent="0.25">
      <c r="B28" s="37" t="s">
        <v>20</v>
      </c>
    </row>
    <row r="35" spans="1:4" x14ac:dyDescent="0.25">
      <c r="A35" s="66" t="s">
        <v>138</v>
      </c>
      <c r="B35" s="66"/>
      <c r="C35" s="66" t="s">
        <v>140</v>
      </c>
      <c r="D35" s="66"/>
    </row>
    <row r="36" spans="1:4" x14ac:dyDescent="0.25">
      <c r="A36" s="66" t="s">
        <v>139</v>
      </c>
      <c r="B36" s="66"/>
      <c r="C36" s="66" t="s">
        <v>139</v>
      </c>
      <c r="D36" s="66"/>
    </row>
    <row r="39" spans="1:4" ht="15.75" customHeight="1" x14ac:dyDescent="0.25"/>
    <row r="40" spans="1:4" ht="15.75" customHeight="1" x14ac:dyDescent="0.25"/>
    <row r="41" spans="1:4" ht="15.75" customHeight="1" x14ac:dyDescent="0.25"/>
    <row r="43" spans="1:4" x14ac:dyDescent="0.25">
      <c r="A43" s="66" t="s">
        <v>141</v>
      </c>
      <c r="B43" s="66"/>
      <c r="C43" s="66" t="s">
        <v>142</v>
      </c>
      <c r="D43" s="66"/>
    </row>
    <row r="44" spans="1:4" x14ac:dyDescent="0.25">
      <c r="A44" s="66" t="s">
        <v>139</v>
      </c>
      <c r="B44" s="66"/>
      <c r="C44" s="66" t="s">
        <v>139</v>
      </c>
      <c r="D44" s="66"/>
    </row>
  </sheetData>
  <mergeCells count="28">
    <mergeCell ref="A43:B43"/>
    <mergeCell ref="C43:D43"/>
    <mergeCell ref="A44:B44"/>
    <mergeCell ref="C44:D44"/>
    <mergeCell ref="C7:D7"/>
    <mergeCell ref="B1:E1"/>
    <mergeCell ref="A35:B35"/>
    <mergeCell ref="C35:D35"/>
    <mergeCell ref="A36:B36"/>
    <mergeCell ref="C36:D36"/>
    <mergeCell ref="B2:D2"/>
    <mergeCell ref="B3:D3"/>
    <mergeCell ref="C5:D5"/>
    <mergeCell ref="C6:D6"/>
    <mergeCell ref="A25:A26"/>
    <mergeCell ref="B25:B26"/>
    <mergeCell ref="C25:D25"/>
    <mergeCell ref="C8:D8"/>
    <mergeCell ref="C9:D9"/>
    <mergeCell ref="C10:D10"/>
    <mergeCell ref="C11:D11"/>
    <mergeCell ref="E25:E26"/>
    <mergeCell ref="F25:F26"/>
    <mergeCell ref="C26:D26"/>
    <mergeCell ref="C12:D12"/>
    <mergeCell ref="C13:D13"/>
    <mergeCell ref="B20:D20"/>
    <mergeCell ref="B21:D21"/>
  </mergeCells>
  <pageMargins left="0.9055118110236221" right="0.51181102362204722" top="0.74803149606299213" bottom="0.74803149606299213" header="0.31496062992125984" footer="0.31496062992125984"/>
  <pageSetup scale="7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8"/>
  <sheetViews>
    <sheetView zoomScale="110" zoomScaleNormal="110" workbookViewId="0">
      <selection activeCell="B5" sqref="B5"/>
    </sheetView>
  </sheetViews>
  <sheetFormatPr baseColWidth="10" defaultRowHeight="15.75" x14ac:dyDescent="0.25"/>
  <cols>
    <col min="1" max="1" width="5.28515625" style="27" customWidth="1"/>
    <col min="2" max="2" width="52" style="27" customWidth="1"/>
    <col min="3" max="3" width="41.28515625" style="27" customWidth="1"/>
    <col min="4" max="4" width="26.7109375" style="27" customWidth="1"/>
    <col min="5" max="5" width="5" style="27" customWidth="1"/>
    <col min="6" max="16384" width="11.42578125" style="1"/>
  </cols>
  <sheetData>
    <row r="1" spans="1:6" ht="29.25" customHeight="1" x14ac:dyDescent="0.25">
      <c r="A1" s="36"/>
      <c r="B1" s="61" t="s">
        <v>137</v>
      </c>
      <c r="C1" s="61"/>
      <c r="D1" s="61"/>
      <c r="E1" s="68"/>
    </row>
    <row r="2" spans="1:6" ht="23.25" customHeight="1" x14ac:dyDescent="0.25">
      <c r="A2" s="4"/>
      <c r="B2" s="69" t="s">
        <v>1</v>
      </c>
      <c r="C2" s="69"/>
      <c r="D2" s="69"/>
      <c r="E2" s="5"/>
    </row>
    <row r="3" spans="1:6" ht="21" customHeight="1" x14ac:dyDescent="0.25">
      <c r="A3" s="6"/>
      <c r="B3" s="69" t="s">
        <v>13</v>
      </c>
      <c r="C3" s="69"/>
      <c r="D3" s="69"/>
      <c r="E3" s="7"/>
    </row>
    <row r="4" spans="1:6" thickBot="1" x14ac:dyDescent="0.3">
      <c r="A4" s="8"/>
      <c r="B4" s="38"/>
      <c r="C4" s="38"/>
      <c r="D4" s="38"/>
      <c r="E4" s="10"/>
    </row>
    <row r="5" spans="1:6" ht="24.75" customHeight="1" thickBot="1" x14ac:dyDescent="0.3">
      <c r="A5" s="8"/>
      <c r="B5" s="11" t="s">
        <v>2</v>
      </c>
      <c r="C5" s="57" t="s">
        <v>66</v>
      </c>
      <c r="D5" s="58"/>
      <c r="E5" s="10"/>
    </row>
    <row r="6" spans="1:6" ht="27.75" customHeight="1" thickBot="1" x14ac:dyDescent="0.3">
      <c r="A6" s="8"/>
      <c r="B6" s="28" t="s">
        <v>3</v>
      </c>
      <c r="C6" s="59" t="s">
        <v>65</v>
      </c>
      <c r="D6" s="60"/>
      <c r="E6" s="10"/>
    </row>
    <row r="7" spans="1:6" ht="29.25" customHeight="1" thickBot="1" x14ac:dyDescent="0.3">
      <c r="A7" s="8"/>
      <c r="B7" s="28" t="s">
        <v>14</v>
      </c>
      <c r="C7" s="64" t="s">
        <v>15</v>
      </c>
      <c r="D7" s="65"/>
      <c r="E7" s="10"/>
    </row>
    <row r="8" spans="1:6" ht="25.5" customHeight="1" thickBot="1" x14ac:dyDescent="0.3">
      <c r="A8" s="8"/>
      <c r="B8" s="29" t="s">
        <v>30</v>
      </c>
      <c r="C8" s="62">
        <v>939726450</v>
      </c>
      <c r="D8" s="63"/>
      <c r="E8" s="10"/>
      <c r="F8" s="1" t="s">
        <v>123</v>
      </c>
    </row>
    <row r="9" spans="1:6" ht="23.25" customHeight="1" thickBot="1" x14ac:dyDescent="0.3">
      <c r="A9" s="8"/>
      <c r="B9" s="29" t="s">
        <v>22</v>
      </c>
      <c r="C9" s="62">
        <v>455245258</v>
      </c>
      <c r="D9" s="63"/>
      <c r="E9" s="10"/>
      <c r="F9" s="1" t="s">
        <v>123</v>
      </c>
    </row>
    <row r="10" spans="1:6" ht="23.25" customHeight="1" thickBot="1" x14ac:dyDescent="0.3">
      <c r="A10" s="8"/>
      <c r="B10" s="29" t="s">
        <v>67</v>
      </c>
      <c r="C10" s="62">
        <v>1173144540</v>
      </c>
      <c r="D10" s="63"/>
      <c r="E10" s="10"/>
      <c r="F10" s="1" t="s">
        <v>123</v>
      </c>
    </row>
    <row r="11" spans="1:6" ht="23.25" customHeight="1" thickBot="1" x14ac:dyDescent="0.3">
      <c r="A11" s="8"/>
      <c r="B11" s="29" t="s">
        <v>68</v>
      </c>
      <c r="C11" s="62">
        <v>837987304</v>
      </c>
      <c r="D11" s="63"/>
      <c r="E11" s="10"/>
      <c r="F11" s="1" t="s">
        <v>123</v>
      </c>
    </row>
    <row r="12" spans="1:6" ht="23.25" customHeight="1" thickBot="1" x14ac:dyDescent="0.3">
      <c r="A12" s="8"/>
      <c r="B12" s="29" t="s">
        <v>69</v>
      </c>
      <c r="C12" s="62">
        <v>626484300</v>
      </c>
      <c r="D12" s="63"/>
      <c r="E12" s="10"/>
      <c r="F12" s="1" t="s">
        <v>123</v>
      </c>
    </row>
    <row r="13" spans="1:6" ht="23.25" customHeight="1" thickBot="1" x14ac:dyDescent="0.3">
      <c r="A13" s="8"/>
      <c r="B13" s="29" t="s">
        <v>70</v>
      </c>
      <c r="C13" s="62">
        <v>626484300</v>
      </c>
      <c r="D13" s="63"/>
      <c r="E13" s="10"/>
      <c r="F13" s="1" t="s">
        <v>123</v>
      </c>
    </row>
    <row r="14" spans="1:6" ht="23.25" customHeight="1" thickBot="1" x14ac:dyDescent="0.3">
      <c r="A14" s="8"/>
      <c r="B14" s="29" t="s">
        <v>71</v>
      </c>
      <c r="C14" s="62">
        <v>626484300</v>
      </c>
      <c r="D14" s="63"/>
      <c r="E14" s="10"/>
      <c r="F14" s="1" t="s">
        <v>123</v>
      </c>
    </row>
    <row r="15" spans="1:6" ht="23.25" customHeight="1" thickBot="1" x14ac:dyDescent="0.3">
      <c r="A15" s="8"/>
      <c r="B15" s="29" t="s">
        <v>72</v>
      </c>
      <c r="C15" s="62">
        <v>720456945</v>
      </c>
      <c r="D15" s="63"/>
      <c r="E15" s="10"/>
      <c r="F15" s="1" t="s">
        <v>123</v>
      </c>
    </row>
    <row r="16" spans="1:6" ht="26.25" customHeight="1" thickBot="1" x14ac:dyDescent="0.3">
      <c r="A16" s="8"/>
      <c r="B16" s="29" t="s">
        <v>73</v>
      </c>
      <c r="C16" s="62">
        <v>626484300</v>
      </c>
      <c r="D16" s="63"/>
      <c r="E16" s="10"/>
      <c r="F16" s="1" t="s">
        <v>123</v>
      </c>
    </row>
    <row r="17" spans="1:6" ht="26.25" customHeight="1" thickBot="1" x14ac:dyDescent="0.3">
      <c r="A17" s="8"/>
      <c r="B17" s="29" t="s">
        <v>74</v>
      </c>
      <c r="C17" s="62">
        <v>789014020</v>
      </c>
      <c r="D17" s="63"/>
      <c r="E17" s="10"/>
      <c r="F17" s="1" t="s">
        <v>123</v>
      </c>
    </row>
    <row r="18" spans="1:6" ht="26.25" customHeight="1" thickBot="1" x14ac:dyDescent="0.3">
      <c r="A18" s="8"/>
      <c r="B18" s="29" t="s">
        <v>124</v>
      </c>
      <c r="C18" s="62">
        <v>1879452900</v>
      </c>
      <c r="D18" s="63"/>
      <c r="E18" s="10"/>
    </row>
    <row r="19" spans="1:6" ht="26.25" customHeight="1" thickBot="1" x14ac:dyDescent="0.3">
      <c r="A19" s="8"/>
      <c r="B19" s="29" t="s">
        <v>125</v>
      </c>
      <c r="C19" s="62">
        <v>4130925820</v>
      </c>
      <c r="D19" s="63"/>
      <c r="E19" s="10"/>
    </row>
    <row r="20" spans="1:6" ht="42" customHeight="1" thickBot="1" x14ac:dyDescent="0.3">
      <c r="A20" s="8"/>
      <c r="B20" s="30" t="s">
        <v>16</v>
      </c>
      <c r="C20" s="62">
        <f>SUM(C8:D19)</f>
        <v>13431890437</v>
      </c>
      <c r="D20" s="63"/>
      <c r="E20" s="10"/>
    </row>
    <row r="21" spans="1:6" ht="48.75" customHeight="1" thickBot="1" x14ac:dyDescent="0.3">
      <c r="A21" s="8"/>
      <c r="B21" s="30" t="s">
        <v>17</v>
      </c>
      <c r="C21" s="62">
        <f>+C20/616000</f>
        <v>21805.016943181818</v>
      </c>
      <c r="D21" s="63"/>
      <c r="E21" s="10"/>
    </row>
    <row r="22" spans="1:6" ht="12" customHeight="1" x14ac:dyDescent="0.25">
      <c r="A22" s="8"/>
      <c r="B22" s="38"/>
      <c r="C22" s="39"/>
      <c r="D22" s="14"/>
      <c r="E22" s="10"/>
    </row>
    <row r="23" spans="1:6" ht="16.5" customHeight="1" thickBot="1" x14ac:dyDescent="0.3">
      <c r="A23" s="8"/>
      <c r="B23" s="38" t="s">
        <v>18</v>
      </c>
      <c r="C23" s="39"/>
      <c r="D23" s="14"/>
      <c r="E23" s="10"/>
    </row>
    <row r="24" spans="1:6" ht="22.5" customHeight="1" x14ac:dyDescent="0.25">
      <c r="A24" s="8"/>
      <c r="B24" s="15" t="s">
        <v>4</v>
      </c>
      <c r="C24" s="33">
        <v>3978495780</v>
      </c>
      <c r="D24" s="16"/>
      <c r="E24" s="10"/>
    </row>
    <row r="25" spans="1:6" ht="21.75" customHeight="1" x14ac:dyDescent="0.25">
      <c r="A25" s="8"/>
      <c r="B25" s="8" t="s">
        <v>5</v>
      </c>
      <c r="C25" s="40">
        <v>5457723722</v>
      </c>
      <c r="D25" s="10"/>
      <c r="E25" s="10"/>
    </row>
    <row r="26" spans="1:6" ht="19.5" customHeight="1" x14ac:dyDescent="0.25">
      <c r="A26" s="8"/>
      <c r="B26" s="8" t="s">
        <v>6</v>
      </c>
      <c r="C26" s="40">
        <v>1623149314</v>
      </c>
      <c r="D26" s="10"/>
      <c r="E26" s="10"/>
    </row>
    <row r="27" spans="1:6" ht="21.75" customHeight="1" thickBot="1" x14ac:dyDescent="0.3">
      <c r="A27" s="8"/>
      <c r="B27" s="17" t="s">
        <v>7</v>
      </c>
      <c r="C27" s="35">
        <v>1623149314</v>
      </c>
      <c r="D27" s="18"/>
      <c r="E27" s="10"/>
    </row>
    <row r="28" spans="1:6" ht="16.5" customHeight="1" thickBot="1" x14ac:dyDescent="0.3">
      <c r="A28" s="8"/>
      <c r="B28" s="47" t="s">
        <v>8</v>
      </c>
      <c r="C28" s="48"/>
      <c r="D28" s="49"/>
      <c r="E28" s="10"/>
    </row>
    <row r="29" spans="1:6" ht="16.5" thickBot="1" x14ac:dyDescent="0.3">
      <c r="A29" s="8"/>
      <c r="B29" s="47" t="s">
        <v>9</v>
      </c>
      <c r="C29" s="48"/>
      <c r="D29" s="49"/>
      <c r="E29" s="10"/>
    </row>
    <row r="30" spans="1:6" ht="16.5" customHeight="1" x14ac:dyDescent="0.25">
      <c r="A30" s="8"/>
      <c r="B30" s="19" t="s">
        <v>19</v>
      </c>
      <c r="C30" s="41">
        <v>2.4500000000000002</v>
      </c>
      <c r="D30" s="14" t="s">
        <v>33</v>
      </c>
      <c r="E30" s="10"/>
    </row>
    <row r="31" spans="1:6" ht="17.25" customHeight="1" thickBot="1" x14ac:dyDescent="0.3">
      <c r="A31" s="8"/>
      <c r="B31" s="32" t="s">
        <v>10</v>
      </c>
      <c r="C31" s="21">
        <v>30</v>
      </c>
      <c r="D31" s="22" t="s">
        <v>33</v>
      </c>
      <c r="E31" s="10"/>
    </row>
    <row r="32" spans="1:6" ht="16.5" thickBot="1" x14ac:dyDescent="0.3">
      <c r="A32" s="8"/>
      <c r="B32" s="42"/>
      <c r="C32" s="43"/>
      <c r="D32" s="38"/>
      <c r="E32" s="25"/>
    </row>
    <row r="33" spans="1:6" ht="18" customHeight="1" x14ac:dyDescent="0.25">
      <c r="A33" s="50"/>
      <c r="B33" s="51" t="s">
        <v>11</v>
      </c>
      <c r="C33" s="53" t="s">
        <v>34</v>
      </c>
      <c r="D33" s="54"/>
      <c r="E33" s="55"/>
      <c r="F33" s="44"/>
    </row>
    <row r="34" spans="1:6" ht="15" customHeight="1" thickBot="1" x14ac:dyDescent="0.3">
      <c r="A34" s="50"/>
      <c r="B34" s="52"/>
      <c r="C34" s="45" t="s">
        <v>12</v>
      </c>
      <c r="D34" s="46"/>
      <c r="E34" s="55"/>
      <c r="F34" s="44"/>
    </row>
    <row r="35" spans="1:6" thickBot="1" x14ac:dyDescent="0.3">
      <c r="A35" s="17"/>
      <c r="B35" s="26"/>
      <c r="C35" s="26"/>
      <c r="D35" s="26"/>
      <c r="E35" s="18"/>
      <c r="F35" s="2"/>
    </row>
    <row r="36" spans="1:6" x14ac:dyDescent="0.25">
      <c r="B36" s="37" t="s">
        <v>20</v>
      </c>
    </row>
    <row r="41" spans="1:6" x14ac:dyDescent="0.25">
      <c r="A41" s="66" t="s">
        <v>138</v>
      </c>
      <c r="B41" s="66"/>
      <c r="C41" s="66" t="s">
        <v>140</v>
      </c>
      <c r="D41" s="66"/>
    </row>
    <row r="42" spans="1:6" x14ac:dyDescent="0.25">
      <c r="A42" s="66" t="s">
        <v>139</v>
      </c>
      <c r="B42" s="66"/>
      <c r="C42" s="66" t="s">
        <v>139</v>
      </c>
      <c r="D42" s="66"/>
    </row>
    <row r="45" spans="1:6" ht="15.75" customHeight="1" x14ac:dyDescent="0.25"/>
    <row r="47" spans="1:6" x14ac:dyDescent="0.25">
      <c r="A47" s="66" t="s">
        <v>141</v>
      </c>
      <c r="B47" s="66"/>
      <c r="C47" s="66" t="s">
        <v>142</v>
      </c>
      <c r="D47" s="66"/>
    </row>
    <row r="48" spans="1:6" x14ac:dyDescent="0.25">
      <c r="A48" s="66" t="s">
        <v>139</v>
      </c>
      <c r="B48" s="66"/>
      <c r="C48" s="66" t="s">
        <v>139</v>
      </c>
      <c r="D48" s="66"/>
    </row>
  </sheetData>
  <mergeCells count="36">
    <mergeCell ref="A42:B42"/>
    <mergeCell ref="C42:D42"/>
    <mergeCell ref="A47:B47"/>
    <mergeCell ref="C47:D47"/>
    <mergeCell ref="A48:B48"/>
    <mergeCell ref="C48:D48"/>
    <mergeCell ref="B1:E1"/>
    <mergeCell ref="A41:B41"/>
    <mergeCell ref="C41:D41"/>
    <mergeCell ref="B2:D2"/>
    <mergeCell ref="B3:D3"/>
    <mergeCell ref="C5:D5"/>
    <mergeCell ref="C6:D6"/>
    <mergeCell ref="A33:A34"/>
    <mergeCell ref="B33:B34"/>
    <mergeCell ref="C33:D33"/>
    <mergeCell ref="E33:E34"/>
    <mergeCell ref="C8:D8"/>
    <mergeCell ref="C9:D9"/>
    <mergeCell ref="F33:F34"/>
    <mergeCell ref="C34:D34"/>
    <mergeCell ref="C7:D7"/>
    <mergeCell ref="C18:D18"/>
    <mergeCell ref="C19:D19"/>
    <mergeCell ref="C15:D15"/>
    <mergeCell ref="B28:D28"/>
    <mergeCell ref="B29:D29"/>
    <mergeCell ref="C10:D10"/>
    <mergeCell ref="C11:D11"/>
    <mergeCell ref="C12:D12"/>
    <mergeCell ref="C13:D13"/>
    <mergeCell ref="C14:D14"/>
    <mergeCell ref="C16:D16"/>
    <mergeCell ref="C17:D17"/>
    <mergeCell ref="C20:D20"/>
    <mergeCell ref="C21:D21"/>
  </mergeCells>
  <pageMargins left="0.9055118110236221" right="0.51181102362204722" top="0.74803149606299213" bottom="0.74803149606299213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</vt:i4>
      </vt:variant>
    </vt:vector>
  </HeadingPairs>
  <TitlesOfParts>
    <vt:vector size="27" baseType="lpstr">
      <vt:lpstr>FUNIMEDES P18-28</vt:lpstr>
      <vt:lpstr>IMIX P44-50 </vt:lpstr>
      <vt:lpstr>PRECOOPVIVERES P36-41</vt:lpstr>
      <vt:lpstr>C.MI TIERRA P11</vt:lpstr>
      <vt:lpstr>UT JUNTOS XTOLIMA P12-16</vt:lpstr>
      <vt:lpstr>UT JUNTOS sumatoria simple</vt:lpstr>
      <vt:lpstr>GRUPO CANTATIERRA P1</vt:lpstr>
      <vt:lpstr>GIRASOLES P2</vt:lpstr>
      <vt:lpstr>CONSTRUYAMOS COL P3</vt:lpstr>
      <vt:lpstr>ASUFACONAT</vt:lpstr>
      <vt:lpstr>ASNIDO</vt:lpstr>
      <vt:lpstr>SEAPTO</vt:lpstr>
      <vt:lpstr>COMFENALCO</vt:lpstr>
      <vt:lpstr>UT FAMILIAS C FUTURO</vt:lpstr>
      <vt:lpstr>UT FAMILIAS sumatoria simple</vt:lpstr>
      <vt:lpstr>SEMILLAS </vt:lpstr>
      <vt:lpstr>AETOL</vt:lpstr>
      <vt:lpstr>CORPUDESA</vt:lpstr>
      <vt:lpstr>ALDEAS SOS</vt:lpstr>
      <vt:lpstr>CONCERN</vt:lpstr>
      <vt:lpstr>ACCDI</vt:lpstr>
      <vt:lpstr>UT FUNDEJUR</vt:lpstr>
      <vt:lpstr>UT FUNDEJUR Sumatoria simple</vt:lpstr>
      <vt:lpstr>FUNDESPRADO</vt:lpstr>
      <vt:lpstr>'UT FAMILIAS sumatoria simple'!Área_de_impresión</vt:lpstr>
      <vt:lpstr>'UT FUNDEJUR Sumatoria simple'!Área_de_impresión</vt:lpstr>
      <vt:lpstr>'UT JUNTOS sumatoria simple'!Área_de_impresión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Liliana Lopez Torres</dc:creator>
  <cp:lastModifiedBy>eliana.penuela</cp:lastModifiedBy>
  <cp:lastPrinted>2014-12-11T19:31:49Z</cp:lastPrinted>
  <dcterms:created xsi:type="dcterms:W3CDTF">2014-10-22T15:49:24Z</dcterms:created>
  <dcterms:modified xsi:type="dcterms:W3CDTF">2014-12-11T21:30:30Z</dcterms:modified>
</cp:coreProperties>
</file>