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ARIA A BERMEO PAZ\CONVOCATORIA PUBLICA DE APORTE\OCTUBRE SEDE\003 DE 2014 PRIMERA INFANCIA\PONDERACIÓN\"/>
    </mc:Choice>
  </mc:AlternateContent>
  <bookViews>
    <workbookView xWindow="120" yWindow="135" windowWidth="15240" windowHeight="6660" tabRatio="668" activeTab="1"/>
  </bookViews>
  <sheets>
    <sheet name="FINANCIERA" sheetId="10" r:id="rId1"/>
    <sheet name="JURIDICA" sheetId="9" r:id="rId2"/>
    <sheet name="1 MOC.UTPAS.DIOS" sheetId="8" r:id="rId3"/>
    <sheet name="2 VILLAGARZON .UTPAS.DIOS" sheetId="13" r:id="rId4"/>
    <sheet name="5 SIBUNDOY .UTPAS.DIOS" sheetId="14" r:id="rId5"/>
    <sheet name="6 SAN FCO.UTPAS.DIOS" sheetId="15" r:id="rId6"/>
    <sheet name="7 COLON.UTPAS.DIOS" sheetId="16" r:id="rId7"/>
    <sheet name="8, ORITO UTPAS.DIOS" sheetId="17" r:id="rId8"/>
    <sheet name="9 SAN MIGUEL UTPAS.DIOS" sheetId="18" r:id="rId9"/>
    <sheet name="10 VALLE DEL G UTPAS.DIOS " sheetId="19" r:id="rId10"/>
    <sheet name="11 PTO ASIS .UTPAS.DIOS " sheetId="22" r:id="rId11"/>
    <sheet name="12 leguizamo" sheetId="20" r:id="rId12"/>
    <sheet name="13 CAICEDO.UTPAS.DIOS" sheetId="23" r:id="rId13"/>
  </sheets>
  <definedNames>
    <definedName name="_xlnm._FilterDatabase" localSheetId="2" hidden="1">'1 MOC.UTPAS.DIOS'!$B$70:$Q$100</definedName>
  </definedNames>
  <calcPr calcId="152511"/>
</workbook>
</file>

<file path=xl/calcChain.xml><?xml version="1.0" encoding="utf-8"?>
<calcChain xmlns="http://schemas.openxmlformats.org/spreadsheetml/2006/main">
  <c r="C30" i="10" l="1"/>
  <c r="C29" i="10"/>
  <c r="C19" i="10"/>
  <c r="C20" i="10" s="1"/>
  <c r="E132" i="23" l="1"/>
  <c r="M125" i="23"/>
  <c r="L125" i="23"/>
  <c r="K125" i="23"/>
  <c r="C128" i="23" s="1"/>
  <c r="N117" i="23"/>
  <c r="N125" i="23" s="1"/>
  <c r="C63" i="20"/>
  <c r="A54" i="23" l="1"/>
  <c r="A55" i="23" s="1"/>
  <c r="A56" i="23" s="1"/>
  <c r="A57" i="23" s="1"/>
  <c r="K55" i="23"/>
  <c r="K54" i="23"/>
  <c r="E28" i="23"/>
  <c r="F149" i="23"/>
  <c r="D160" i="23" s="1"/>
  <c r="E159" i="23" s="1"/>
  <c r="A117" i="23"/>
  <c r="A118" i="23" s="1"/>
  <c r="A119" i="23" s="1"/>
  <c r="A120" i="23" s="1"/>
  <c r="L58" i="23"/>
  <c r="N57" i="23"/>
  <c r="N56" i="23"/>
  <c r="N55" i="23"/>
  <c r="N54" i="23"/>
  <c r="N53" i="23"/>
  <c r="M58" i="23"/>
  <c r="C63" i="23" s="1"/>
  <c r="E44" i="23"/>
  <c r="E26" i="23"/>
  <c r="F25" i="23"/>
  <c r="C28" i="23" s="1"/>
  <c r="F24" i="23"/>
  <c r="F23" i="23"/>
  <c r="F22" i="23"/>
  <c r="F21" i="23"/>
  <c r="F20" i="23"/>
  <c r="F17" i="23"/>
  <c r="F16" i="23"/>
  <c r="F15" i="23"/>
  <c r="K58" i="23" l="1"/>
  <c r="C62" i="23" s="1"/>
  <c r="F26" i="23"/>
  <c r="N58" i="23"/>
  <c r="K53" i="22" l="1"/>
  <c r="N53" i="22"/>
  <c r="N54" i="22"/>
  <c r="E28" i="22"/>
  <c r="F166" i="22"/>
  <c r="D177" i="22" s="1"/>
  <c r="E150" i="22"/>
  <c r="D176" i="22" s="1"/>
  <c r="M144" i="22"/>
  <c r="L144" i="22"/>
  <c r="K144" i="22"/>
  <c r="C146" i="22" s="1"/>
  <c r="A137" i="22"/>
  <c r="A138" i="22" s="1"/>
  <c r="A139" i="22" s="1"/>
  <c r="A140" i="22" s="1"/>
  <c r="A141" i="22" s="1"/>
  <c r="A142" i="22" s="1"/>
  <c r="A143" i="22" s="1"/>
  <c r="N136" i="22"/>
  <c r="N144" i="22" s="1"/>
  <c r="L56" i="22"/>
  <c r="K56" i="22"/>
  <c r="C60" i="22" s="1"/>
  <c r="N55" i="22"/>
  <c r="M56" i="22"/>
  <c r="C61" i="22" s="1"/>
  <c r="E44" i="22"/>
  <c r="E26" i="22"/>
  <c r="F25" i="22"/>
  <c r="F24" i="22"/>
  <c r="F23" i="22"/>
  <c r="C28" i="22" s="1"/>
  <c r="F22" i="22"/>
  <c r="F21" i="22"/>
  <c r="F20" i="22"/>
  <c r="F17" i="22"/>
  <c r="F16" i="22"/>
  <c r="F15" i="22"/>
  <c r="N56" i="22" l="1"/>
  <c r="E176" i="22"/>
  <c r="F26" i="22"/>
  <c r="O59" i="20" l="1"/>
  <c r="M59" i="20"/>
  <c r="N55" i="20"/>
  <c r="A55" i="20"/>
  <c r="N54" i="20"/>
  <c r="N53" i="20"/>
  <c r="N59" i="20" l="1"/>
  <c r="C64" i="20" s="1"/>
  <c r="F165" i="20" l="1"/>
  <c r="D176" i="20" s="1"/>
  <c r="E148" i="20"/>
  <c r="D175" i="20" s="1"/>
  <c r="M142" i="20"/>
  <c r="L142" i="20"/>
  <c r="K142" i="20"/>
  <c r="C144" i="20" s="1"/>
  <c r="A135" i="20"/>
  <c r="A136" i="20" s="1"/>
  <c r="A137" i="20" s="1"/>
  <c r="A138" i="20" s="1"/>
  <c r="A139" i="20" s="1"/>
  <c r="A140" i="20" s="1"/>
  <c r="A141" i="20" s="1"/>
  <c r="N134" i="20"/>
  <c r="N142" i="20" s="1"/>
  <c r="E44" i="20"/>
  <c r="E28" i="20"/>
  <c r="E26" i="20"/>
  <c r="F25" i="20"/>
  <c r="F24" i="20"/>
  <c r="C28" i="20" s="1"/>
  <c r="F23" i="20"/>
  <c r="F22" i="20"/>
  <c r="F21" i="20"/>
  <c r="F20" i="20"/>
  <c r="F17" i="20"/>
  <c r="F16" i="20"/>
  <c r="F15" i="20"/>
  <c r="F26" i="20" l="1"/>
  <c r="E175" i="20"/>
  <c r="K56" i="19" l="1"/>
  <c r="N56" i="19"/>
  <c r="N55" i="19"/>
  <c r="N54" i="19"/>
  <c r="A54" i="19"/>
  <c r="A55" i="19" s="1"/>
  <c r="A56" i="19" s="1"/>
  <c r="E28" i="19"/>
  <c r="F167" i="19"/>
  <c r="D178" i="19" s="1"/>
  <c r="E151" i="19"/>
  <c r="D177" i="19" s="1"/>
  <c r="M145" i="19"/>
  <c r="L145" i="19"/>
  <c r="K145" i="19"/>
  <c r="C147" i="19" s="1"/>
  <c r="A138" i="19"/>
  <c r="A139" i="19" s="1"/>
  <c r="A140" i="19" s="1"/>
  <c r="A141" i="19" s="1"/>
  <c r="A142" i="19" s="1"/>
  <c r="A143" i="19" s="1"/>
  <c r="A144" i="19" s="1"/>
  <c r="N137" i="19"/>
  <c r="N145" i="19" s="1"/>
  <c r="M58" i="19"/>
  <c r="C63" i="19" s="1"/>
  <c r="L58" i="19"/>
  <c r="K58" i="19"/>
  <c r="C62" i="19" s="1"/>
  <c r="N57" i="19"/>
  <c r="N53" i="19"/>
  <c r="E44" i="19"/>
  <c r="E26" i="19"/>
  <c r="F25" i="19"/>
  <c r="F24" i="19"/>
  <c r="F23" i="19"/>
  <c r="F22" i="19"/>
  <c r="C28" i="19" s="1"/>
  <c r="F21" i="19"/>
  <c r="F20" i="19"/>
  <c r="F17" i="19"/>
  <c r="F16" i="19"/>
  <c r="F15" i="19"/>
  <c r="E28" i="18"/>
  <c r="F26" i="19" l="1"/>
  <c r="E177" i="19"/>
  <c r="N58" i="19"/>
  <c r="K57" i="18" l="1"/>
  <c r="K55" i="18"/>
  <c r="N55" i="18"/>
  <c r="N54" i="18"/>
  <c r="A54" i="18"/>
  <c r="A55" i="18" s="1"/>
  <c r="E28" i="8"/>
  <c r="F158" i="18" l="1"/>
  <c r="D169" i="18" s="1"/>
  <c r="E143" i="18"/>
  <c r="D168" i="18" s="1"/>
  <c r="M137" i="18"/>
  <c r="L137" i="18"/>
  <c r="K137" i="18"/>
  <c r="C139" i="18" s="1"/>
  <c r="A130" i="18"/>
  <c r="A131" i="18" s="1"/>
  <c r="A132" i="18" s="1"/>
  <c r="A133" i="18" s="1"/>
  <c r="A134" i="18" s="1"/>
  <c r="A135" i="18" s="1"/>
  <c r="A136" i="18" s="1"/>
  <c r="N129" i="18"/>
  <c r="N137" i="18" s="1"/>
  <c r="M58" i="18"/>
  <c r="C63" i="18" s="1"/>
  <c r="L58" i="18"/>
  <c r="K58" i="18"/>
  <c r="C62" i="18" s="1"/>
  <c r="N57" i="18"/>
  <c r="N56" i="18"/>
  <c r="N53" i="18"/>
  <c r="E44" i="18"/>
  <c r="E26" i="18"/>
  <c r="F25" i="18"/>
  <c r="F24" i="18"/>
  <c r="F23" i="18"/>
  <c r="F22" i="18"/>
  <c r="F21" i="18"/>
  <c r="C28" i="18" s="1"/>
  <c r="F20" i="18"/>
  <c r="F17" i="18"/>
  <c r="F16" i="18"/>
  <c r="F15" i="18"/>
  <c r="F26" i="18" l="1"/>
  <c r="E168" i="18"/>
  <c r="N58" i="18"/>
  <c r="C141" i="17"/>
  <c r="M56" i="17" l="1"/>
  <c r="L56" i="17"/>
  <c r="K56" i="17"/>
  <c r="N53" i="17"/>
  <c r="E28" i="17"/>
  <c r="M57" i="16"/>
  <c r="L57" i="16"/>
  <c r="K57" i="16"/>
  <c r="N55" i="16"/>
  <c r="N53" i="16"/>
  <c r="N54" i="16"/>
  <c r="N56" i="16"/>
  <c r="M57" i="15"/>
  <c r="L57" i="15"/>
  <c r="K57" i="15"/>
  <c r="N56" i="15"/>
  <c r="N54" i="15"/>
  <c r="N53" i="15"/>
  <c r="N53" i="14"/>
  <c r="N54" i="14"/>
  <c r="N55" i="14"/>
  <c r="E28" i="14"/>
  <c r="N56" i="13"/>
  <c r="N57" i="15" l="1"/>
  <c r="N57" i="16"/>
  <c r="N54" i="13"/>
  <c r="N55" i="13"/>
  <c r="N55" i="8"/>
  <c r="A54" i="8"/>
  <c r="F191" i="17"/>
  <c r="D202" i="17" s="1"/>
  <c r="E173" i="17"/>
  <c r="D201" i="17" s="1"/>
  <c r="M167" i="17"/>
  <c r="L167" i="17"/>
  <c r="K167" i="17"/>
  <c r="C169" i="17" s="1"/>
  <c r="A154" i="17"/>
  <c r="A155" i="17" s="1"/>
  <c r="A156" i="17" s="1"/>
  <c r="A157" i="17" s="1"/>
  <c r="A158" i="17" s="1"/>
  <c r="A159" i="17" s="1"/>
  <c r="A160" i="17" s="1"/>
  <c r="N159" i="17"/>
  <c r="N167" i="17" s="1"/>
  <c r="C60" i="17"/>
  <c r="N55" i="17"/>
  <c r="N54" i="17"/>
  <c r="A54" i="17"/>
  <c r="C61" i="17"/>
  <c r="E44" i="17"/>
  <c r="E26" i="17"/>
  <c r="F25" i="17"/>
  <c r="F24" i="17"/>
  <c r="F23" i="17"/>
  <c r="F22" i="17"/>
  <c r="F21" i="17"/>
  <c r="F20" i="17"/>
  <c r="C28" i="17" s="1"/>
  <c r="F17" i="17"/>
  <c r="F16" i="17"/>
  <c r="F15" i="17"/>
  <c r="C28" i="16"/>
  <c r="E28" i="16"/>
  <c r="L20" i="16"/>
  <c r="L21" i="16" s="1"/>
  <c r="I20" i="16"/>
  <c r="F124" i="16"/>
  <c r="D135" i="16" s="1"/>
  <c r="E108" i="16"/>
  <c r="D134" i="16" s="1"/>
  <c r="M102" i="16"/>
  <c r="L102" i="16"/>
  <c r="K102" i="16"/>
  <c r="C104" i="16" s="1"/>
  <c r="A95" i="16"/>
  <c r="A96" i="16" s="1"/>
  <c r="A97" i="16" s="1"/>
  <c r="A98" i="16" s="1"/>
  <c r="A99" i="16" s="1"/>
  <c r="A100" i="16" s="1"/>
  <c r="A101" i="16" s="1"/>
  <c r="N94" i="16"/>
  <c r="N102" i="16" s="1"/>
  <c r="C61" i="16"/>
  <c r="C62" i="16"/>
  <c r="D45" i="16"/>
  <c r="E44" i="16" s="1"/>
  <c r="E26" i="16"/>
  <c r="F25" i="16"/>
  <c r="F24" i="16"/>
  <c r="F23" i="16"/>
  <c r="F22" i="16"/>
  <c r="F21" i="16"/>
  <c r="F20" i="16"/>
  <c r="F17" i="16"/>
  <c r="F16" i="16"/>
  <c r="F15" i="16"/>
  <c r="L18" i="15"/>
  <c r="L19" i="15" s="1"/>
  <c r="I18" i="15"/>
  <c r="E134" i="16" l="1"/>
  <c r="N56" i="17"/>
  <c r="E201" i="17"/>
  <c r="F26" i="17"/>
  <c r="F26" i="16"/>
  <c r="E28" i="15"/>
  <c r="C28" i="15"/>
  <c r="F122" i="15"/>
  <c r="D133" i="15" s="1"/>
  <c r="E106" i="15"/>
  <c r="D132" i="15" s="1"/>
  <c r="M100" i="15"/>
  <c r="L100" i="15"/>
  <c r="K100" i="15"/>
  <c r="C102" i="15" s="1"/>
  <c r="A94" i="15"/>
  <c r="A95" i="15" s="1"/>
  <c r="A96" i="15" s="1"/>
  <c r="A97" i="15" s="1"/>
  <c r="A98" i="15" s="1"/>
  <c r="A99" i="15" s="1"/>
  <c r="A93" i="15"/>
  <c r="N92" i="15"/>
  <c r="N100" i="15" s="1"/>
  <c r="C61" i="15"/>
  <c r="C62" i="15"/>
  <c r="D45" i="15"/>
  <c r="E44" i="15" s="1"/>
  <c r="E26" i="15"/>
  <c r="F25" i="15"/>
  <c r="F24" i="15"/>
  <c r="F23" i="15"/>
  <c r="F22" i="15"/>
  <c r="F21" i="15"/>
  <c r="F20" i="15"/>
  <c r="F17" i="15"/>
  <c r="F16" i="15"/>
  <c r="F15" i="15"/>
  <c r="E132" i="15" l="1"/>
  <c r="F26" i="15"/>
  <c r="L17" i="14"/>
  <c r="L18" i="14" s="1"/>
  <c r="I17" i="14"/>
  <c r="F17" i="13"/>
  <c r="F17" i="8"/>
  <c r="F17" i="14"/>
  <c r="C28" i="14" s="1"/>
  <c r="F132" i="14"/>
  <c r="D143" i="14" s="1"/>
  <c r="E117" i="14"/>
  <c r="D142" i="14" s="1"/>
  <c r="M111" i="14"/>
  <c r="L111" i="14"/>
  <c r="K111" i="14"/>
  <c r="C113" i="14" s="1"/>
  <c r="A104" i="14"/>
  <c r="A105" i="14" s="1"/>
  <c r="A106" i="14" s="1"/>
  <c r="A107" i="14" s="1"/>
  <c r="A108" i="14" s="1"/>
  <c r="A109" i="14" s="1"/>
  <c r="A110" i="14" s="1"/>
  <c r="N103" i="14"/>
  <c r="N111" i="14" s="1"/>
  <c r="L57" i="14"/>
  <c r="K57" i="14"/>
  <c r="C61" i="14" s="1"/>
  <c r="N56" i="14"/>
  <c r="M57" i="14"/>
  <c r="C62" i="14" s="1"/>
  <c r="D45" i="14"/>
  <c r="E44" i="14" s="1"/>
  <c r="E26" i="14"/>
  <c r="F25" i="14"/>
  <c r="F24" i="14"/>
  <c r="F23" i="14"/>
  <c r="F22" i="14"/>
  <c r="F21" i="14"/>
  <c r="F20" i="14"/>
  <c r="F16" i="14"/>
  <c r="F15" i="14"/>
  <c r="M16" i="13"/>
  <c r="M17" i="13" s="1"/>
  <c r="I16" i="13"/>
  <c r="J16" i="13" s="1"/>
  <c r="N57" i="14" l="1"/>
  <c r="E142" i="14"/>
  <c r="F26" i="14"/>
  <c r="E28" i="13"/>
  <c r="F191" i="13"/>
  <c r="D202" i="13" s="1"/>
  <c r="E153" i="13"/>
  <c r="D201" i="13" s="1"/>
  <c r="M147" i="13"/>
  <c r="L147" i="13"/>
  <c r="K147" i="13"/>
  <c r="C149" i="13" s="1"/>
  <c r="A140" i="13"/>
  <c r="A141" i="13" s="1"/>
  <c r="A142" i="13" s="1"/>
  <c r="A143" i="13" s="1"/>
  <c r="A144" i="13" s="1"/>
  <c r="A145" i="13" s="1"/>
  <c r="A146" i="13" s="1"/>
  <c r="N139" i="13"/>
  <c r="N147" i="13" s="1"/>
  <c r="L57" i="13"/>
  <c r="K57" i="13"/>
  <c r="C61" i="13" s="1"/>
  <c r="N53" i="13"/>
  <c r="A56" i="13"/>
  <c r="M57" i="13"/>
  <c r="C62" i="13" s="1"/>
  <c r="E44" i="13"/>
  <c r="E26" i="13"/>
  <c r="F25" i="13"/>
  <c r="F24" i="13"/>
  <c r="F23" i="13"/>
  <c r="F22" i="13"/>
  <c r="F21" i="13"/>
  <c r="F20" i="13"/>
  <c r="F16" i="13"/>
  <c r="C28" i="13" s="1"/>
  <c r="F15" i="13"/>
  <c r="M15" i="8"/>
  <c r="M16" i="8" s="1"/>
  <c r="J15" i="8"/>
  <c r="J16" i="8" l="1"/>
  <c r="N15" i="8"/>
  <c r="N57" i="13"/>
  <c r="E201" i="13"/>
  <c r="F26" i="13"/>
  <c r="A131" i="8" l="1"/>
  <c r="A132" i="8" s="1"/>
  <c r="A133" i="8" s="1"/>
  <c r="A134" i="8" s="1"/>
  <c r="A135" i="8" s="1"/>
  <c r="A136" i="8" s="1"/>
  <c r="A137" i="8" s="1"/>
  <c r="N56" i="8" l="1"/>
  <c r="N57" i="8"/>
  <c r="N53" i="8"/>
  <c r="N58" i="8"/>
  <c r="E26" i="8"/>
  <c r="F25" i="8" l="1"/>
  <c r="F24" i="8"/>
  <c r="F23" i="8"/>
  <c r="F22" i="8"/>
  <c r="F21" i="8"/>
  <c r="F20" i="8"/>
  <c r="F16" i="8"/>
  <c r="F15" i="8"/>
  <c r="C28" i="8" s="1"/>
  <c r="F26" i="8" l="1"/>
  <c r="M138" i="8" l="1"/>
  <c r="L138" i="8"/>
  <c r="K138" i="8"/>
  <c r="N130" i="8"/>
  <c r="N138" i="8" s="1"/>
  <c r="N59" i="8"/>
  <c r="E144" i="8" l="1"/>
  <c r="D170" i="8" s="1"/>
  <c r="F160" i="8"/>
  <c r="D171" i="8" l="1"/>
  <c r="D45" i="8"/>
  <c r="E44" i="8" s="1"/>
  <c r="E170" i="8"/>
  <c r="C140" i="8" l="1"/>
  <c r="M59" i="8"/>
  <c r="C64" i="8" s="1"/>
  <c r="L59" i="8"/>
  <c r="K59" i="8"/>
  <c r="C63" i="8" s="1"/>
  <c r="A53" i="8"/>
  <c r="A58" i="8" l="1"/>
</calcChain>
</file>

<file path=xl/sharedStrings.xml><?xml version="1.0" encoding="utf-8"?>
<sst xmlns="http://schemas.openxmlformats.org/spreadsheetml/2006/main" count="7566" uniqueCount="1323">
  <si>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</si>
  <si>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</si>
  <si>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</si>
  <si>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</si>
  <si>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</si>
  <si>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</si>
  <si>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</si>
  <si>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</si>
  <si>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</si>
  <si>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</si>
  <si>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</si>
  <si>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</si>
  <si>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</si>
  <si>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</si>
  <si>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</si>
  <si>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</si>
  <si>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</si>
  <si>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</si>
  <si>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</si>
  <si>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</si>
  <si>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</si>
  <si>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</si>
  <si>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</si>
  <si>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</si>
  <si>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</si>
  <si>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</si>
  <si>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</si>
  <si>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</si>
  <si>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</si>
  <si>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</si>
  <si>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</si>
  <si>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</si>
  <si>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</si>
  <si>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</si>
  <si>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</si>
  <si>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</si>
  <si>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</si>
  <si>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</si>
  <si>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</si>
  <si>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</si>
  <si>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</si>
  <si>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</si>
  <si>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</si>
  <si>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</si>
  <si>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</si>
  <si>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</si>
  <si>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</si>
  <si>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</si>
  <si>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</si>
  <si>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</si>
  <si>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</si>
  <si>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</si>
  <si>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</si>
  <si>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</si>
  <si>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</si>
  <si>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</si>
  <si>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</si>
  <si>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</si>
  <si>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</si>
  <si>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</si>
  <si>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</si>
  <si>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</si>
  <si>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</si>
  <si>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</si>
  <si>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</si>
  <si>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</si>
  <si>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</si>
  <si>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</si>
  <si>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</si>
  <si>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</si>
  <si>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</si>
  <si>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</si>
  <si>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</si>
  <si>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</si>
  <si>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</si>
  <si>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ACTIVO CORRIENTE</t>
  </si>
  <si>
    <t xml:space="preserve">ACTIVO TOTAL </t>
  </si>
  <si>
    <t xml:space="preserve">PASIVO CORRIENTE </t>
  </si>
  <si>
    <t>PASIVO TOTAL</t>
  </si>
  <si>
    <t>INDICADORES FINANCIEROS DEL PROPONENTE</t>
  </si>
  <si>
    <t>Capacidad Financiera</t>
  </si>
  <si>
    <t>NIVEL DE ENDEUDAMIENTO</t>
  </si>
  <si>
    <t>CONSOLIDADO GENERAL:</t>
  </si>
  <si>
    <t xml:space="preserve">CON LA CAPACIDAD FINANCIERA </t>
  </si>
  <si>
    <t>PROPONENTE</t>
  </si>
  <si>
    <t>NOTA EXPLICATIVA: Este formato se debe diligenciarse cuantas veces sea necesario de acuerdo al numero de oferentes.</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</si>
  <si>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</si>
  <si>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</si>
  <si>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</si>
  <si>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</si>
  <si>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</si>
  <si>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</si>
  <si>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</si>
  <si>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</si>
  <si>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</si>
  <si>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</si>
  <si>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</si>
  <si>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</si>
  <si>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</si>
  <si>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</si>
  <si>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</si>
  <si>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</si>
  <si>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</si>
  <si>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</si>
  <si>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</si>
  <si>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</si>
  <si>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</si>
  <si>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</si>
  <si>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</si>
  <si>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</si>
  <si>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</si>
  <si>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</si>
  <si>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</si>
  <si>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</si>
  <si>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</si>
  <si>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</si>
  <si>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</si>
  <si>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</si>
  <si>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</si>
  <si>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</si>
  <si>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</si>
  <si>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</si>
  <si>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</si>
  <si>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</si>
  <si>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</si>
  <si>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</si>
  <si>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</si>
  <si>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</si>
  <si>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</si>
  <si>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</si>
  <si>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</si>
  <si>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</si>
  <si>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</si>
  <si>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</si>
  <si>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</si>
  <si>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</si>
  <si>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</si>
  <si>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</si>
  <si>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</si>
  <si>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</si>
  <si>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</si>
  <si>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</si>
  <si>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</si>
  <si>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</si>
  <si>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</si>
  <si>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</si>
  <si>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</si>
  <si>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</si>
  <si>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</si>
  <si>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</si>
  <si>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</si>
  <si>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UNIÓN TEMPORAL PASTORAL SOCIAL DIÓCESIS MOCOA-SIBUNDOY</t>
  </si>
  <si>
    <t>DIÓCESIS MOCOA-SIBUNDOY</t>
  </si>
  <si>
    <t>PASTORAL SOCIAL</t>
  </si>
  <si>
    <t>ICBF</t>
  </si>
  <si>
    <t>1497A y 1497B</t>
  </si>
  <si>
    <t>UNICEF</t>
  </si>
  <si>
    <t>No</t>
  </si>
  <si>
    <t>MEN -ICETEX</t>
  </si>
  <si>
    <t>FONADE</t>
  </si>
  <si>
    <t>La certificación no relaciona cupos. Subsanar?? En liquidación</t>
  </si>
  <si>
    <t>1442 A y B</t>
  </si>
  <si>
    <t>Tambien está en el folio 1243</t>
  </si>
  <si>
    <t>FPI86293</t>
  </si>
  <si>
    <t>FPI19204</t>
  </si>
  <si>
    <t>SEMILLAS DE PAZ SEDE 2 CDI ARRIENDO</t>
  </si>
  <si>
    <t xml:space="preserve">CDI INSTITUCIONAL </t>
  </si>
  <si>
    <t>Barrio San Agustin. C.Z MOCOA</t>
  </si>
  <si>
    <t>N.A</t>
  </si>
  <si>
    <t>NINGUNA</t>
  </si>
  <si>
    <t>SEMILLAS DE PAZ SEDE 1 CDI ARRIENDO</t>
  </si>
  <si>
    <t>Barrio el Jardín.C.Z MOCOA</t>
  </si>
  <si>
    <t>BELLAS PERSONITAS</t>
  </si>
  <si>
    <t>Vereda Alto Afan. C.Z MOCOA</t>
  </si>
  <si>
    <t>BURBUJITAS DE PAPEL</t>
  </si>
  <si>
    <t>CARITAS FELICES</t>
  </si>
  <si>
    <t>Vereda Villa Nueva.C.Z MOCOA</t>
  </si>
  <si>
    <t>CORAZONCITOS</t>
  </si>
  <si>
    <t>ESTIMULACIÓN HUELLITAS CON AMOR</t>
  </si>
  <si>
    <t>Vereda Villa Rosa. C.Z MOCOA</t>
  </si>
  <si>
    <t>HUELLITAS CON AMOR</t>
  </si>
  <si>
    <t>MIS PEQUEÑAS TRAVESURAS</t>
  </si>
  <si>
    <t>NUEVA COLOMBIA</t>
  </si>
  <si>
    <t>Barrio San Andrés. C.Z MOCOA</t>
  </si>
  <si>
    <t>Barrio Los Laureles. C.Z MOCOA</t>
  </si>
  <si>
    <t>OSITOS DE MIEL</t>
  </si>
  <si>
    <t>Vereda San Antonio.  C.Z MOCOA</t>
  </si>
  <si>
    <t>PEQUEÑINES</t>
  </si>
  <si>
    <t>PEQUEÑOS BAMBINOS</t>
  </si>
  <si>
    <t>Barrio José Homero.C.Z MOCOA</t>
  </si>
  <si>
    <t>SEMILLITAS DE AMOR</t>
  </si>
  <si>
    <t>Vereda Rumiyaco.C.Z MOCOA</t>
  </si>
  <si>
    <t>AMOR DE MI TIERRA</t>
  </si>
  <si>
    <t>Barrio La Esmeralda.C.Z MOCOA</t>
  </si>
  <si>
    <t>ANGELITOS CONSENTIDO</t>
  </si>
  <si>
    <t>Barrio Bolívar.C.Z MOCOA</t>
  </si>
  <si>
    <t>ESTIMULACIÓN Y HUELLAS</t>
  </si>
  <si>
    <t>Barrio la Reserva. C.Z MOCOA</t>
  </si>
  <si>
    <t>FLORECITAS DE LUZ</t>
  </si>
  <si>
    <t>Verda El Pepino. C.Z MOCOA</t>
  </si>
  <si>
    <t>GESTANTES DE AMOR</t>
  </si>
  <si>
    <t>Vereda El Limón. C.Z MOCOA</t>
  </si>
  <si>
    <t>Vereda El Mesón. C.Z MOCOA</t>
  </si>
  <si>
    <t>HUELLITAS CON AMOR 1</t>
  </si>
  <si>
    <t>HUELLITAS CON AMOR 2</t>
  </si>
  <si>
    <t>HUELLITAS CON AMOR 3</t>
  </si>
  <si>
    <t>Vereda Villa Gloria.C.Z MOCOA</t>
  </si>
  <si>
    <t>Vereda Granadas.C.Z MOCOA</t>
  </si>
  <si>
    <t>Vereda La Tebaida. C.Z MOCOA</t>
  </si>
  <si>
    <t>LAS MIMAS</t>
  </si>
  <si>
    <t>Barrio las Americas.C.Z MOCOA</t>
  </si>
  <si>
    <t>MANITAS CREATIVAS</t>
  </si>
  <si>
    <t>Vereda Las Palmeras.C.Z MOCOA</t>
  </si>
  <si>
    <t>MUNDO DE LOS NIÑOS</t>
  </si>
  <si>
    <t>Barrio Los Sauces. C. Z MOCOA</t>
  </si>
  <si>
    <t>PEQUEÑOS ANGELITOS</t>
  </si>
  <si>
    <t>MODALIDAD FAMILIAR</t>
  </si>
  <si>
    <t>CARTA DE COMPROMISO DE GESTIONAR EL USO CUANDO ES PÚBLICA CDI</t>
  </si>
  <si>
    <t>No presenta carta en la que manifiesta compromiso de disponer espacio físico dentro de los 15 días siguientes a la firma del contrato en caso de ser adjudicado.</t>
  </si>
  <si>
    <t>No adjunta carta de compromiso de arrendamiento del inmueble.</t>
  </si>
  <si>
    <t>Barrio Los Prados.C.Z LA HORMIGA</t>
  </si>
  <si>
    <t>FRONTERAS DE PAZ 1</t>
  </si>
  <si>
    <t>FRONTERAS DE PAZ 2</t>
  </si>
  <si>
    <t>AMOR Y TERNURA</t>
  </si>
  <si>
    <t>CHIQUITINES</t>
  </si>
  <si>
    <t>DUEÑOS DEL SOL</t>
  </si>
  <si>
    <t>DULCES ANGELITOS</t>
  </si>
  <si>
    <t>LOS CONSENTIDOS</t>
  </si>
  <si>
    <t>MANITAS CREATIVAS 2</t>
  </si>
  <si>
    <t xml:space="preserve">MANITAS CREATIVAS </t>
  </si>
  <si>
    <t>MIS ANGELITOS</t>
  </si>
  <si>
    <t>MIS HORAS FELICES</t>
  </si>
  <si>
    <t>MIS PEQUEÑOS GIGANTES</t>
  </si>
  <si>
    <t>MIS PEQUEÑOS SOÑADORES</t>
  </si>
  <si>
    <t>MIS PEQUEÑOS TRAVIESOS</t>
  </si>
  <si>
    <t>MIS TIERNOS AMIGUITOS</t>
  </si>
  <si>
    <t>MIS TIERNOS AMIGUITOS DOS</t>
  </si>
  <si>
    <t>MONTEREY</t>
  </si>
  <si>
    <t>NUEVA UNIÓN FAMILIAR</t>
  </si>
  <si>
    <t>PEQUEÑOS GENIOS</t>
  </si>
  <si>
    <t>SAN MARCELINO UNO</t>
  </si>
  <si>
    <t>SAN MARCELINO DOS</t>
  </si>
  <si>
    <t xml:space="preserve">SEMILLITAS </t>
  </si>
  <si>
    <t>SEMILLITAS DEL FUTURO</t>
  </si>
  <si>
    <t>SOLECITOS</t>
  </si>
  <si>
    <t>Corregimiento Puerto Colón. C.Z LA HORMIGA</t>
  </si>
  <si>
    <t>San Marcelino.C.Z LA HORMIGA</t>
  </si>
  <si>
    <t>Mesas del Sabalito.C.Z LA HORMIGA</t>
  </si>
  <si>
    <t>Yarinal.C.Z LA HORMIGA</t>
  </si>
  <si>
    <t>La Campiña.C.Z LA HORMIGA</t>
  </si>
  <si>
    <t>Cabildo Juan Cristobal.C.Z LA HORMIGA</t>
  </si>
  <si>
    <t>Chiguaco.C.Z LA HORMIGA</t>
  </si>
  <si>
    <t>Agua Blanca.C.Z LA HORMIGA</t>
  </si>
  <si>
    <t>Bajo San Carlos.C.Z LA HORMIGA</t>
  </si>
  <si>
    <t>Espinal.C.Z LA HORMIGA</t>
  </si>
  <si>
    <t>Vereda Guisita.C.Z LA HORMIGA</t>
  </si>
  <si>
    <t>Bajo Amaron.C.Z LA HORMIGA</t>
  </si>
  <si>
    <t>El Puente Internacional.C.Z LA HORMIGA</t>
  </si>
  <si>
    <t>Vereda San Juan Bosco.C.Z LA HORMIGA</t>
  </si>
  <si>
    <t>Santa Martha.C.Z LA HORMIGA</t>
  </si>
  <si>
    <t>San Carlos.C.Z LA HORMIGA</t>
  </si>
  <si>
    <t>Monterrey . C.Z LA HORMIGA</t>
  </si>
  <si>
    <t>Albania.C.Z LA HORMIGA</t>
  </si>
  <si>
    <t>San Francisco.C.Z LA HORMIGA</t>
  </si>
  <si>
    <t>Vereda La RayaC.Z LA HORMIGA</t>
  </si>
  <si>
    <t>San Vicente.C.Z LA HORMIGA</t>
  </si>
  <si>
    <t xml:space="preserve">CDI BOSQUE ENCANTADO 1 </t>
  </si>
  <si>
    <t>CDI BOSQUE ENCANTADO 2</t>
  </si>
  <si>
    <t>CDI CAMINOS DE ESPERANZA 1</t>
  </si>
  <si>
    <t>CDI CAMINOS DE ESPERANZA 2</t>
  </si>
  <si>
    <t>CDI SEMBRANDO SEMILLAS DE ESPERANZA</t>
  </si>
  <si>
    <t>ANGELITOS</t>
  </si>
  <si>
    <t>ANGELITOS DEL FUTURO 2</t>
  </si>
  <si>
    <t>DUENDES MAGICO</t>
  </si>
  <si>
    <t>HORMIGUITAS</t>
  </si>
  <si>
    <t>HUELLITAS INFANTILES</t>
  </si>
  <si>
    <t>KOFANCITOS DEL FUTURO</t>
  </si>
  <si>
    <t>LORITOS</t>
  </si>
  <si>
    <t>MANITASA CREATIVAS</t>
  </si>
  <si>
    <t>MI PEQUEÑO MUNDO INFANTIL</t>
  </si>
  <si>
    <t>NUBES DE ALGODÓN</t>
  </si>
  <si>
    <t>NUESTROS HIJOS</t>
  </si>
  <si>
    <t>PEQUEÑOS</t>
  </si>
  <si>
    <t>PEQUEÑOS APRENDICES</t>
  </si>
  <si>
    <t>PEQUEÑOS PENSADORES</t>
  </si>
  <si>
    <t>PEQUEÑOS SOÑADORES</t>
  </si>
  <si>
    <t>PEQUEÑOS TRAVIESOS</t>
  </si>
  <si>
    <t>PERVIVENCIA DE NUESTRA CULTURA</t>
  </si>
  <si>
    <t>SEMILLITAS DEL SABER</t>
  </si>
  <si>
    <t>SONREIR</t>
  </si>
  <si>
    <t>TIERNAS SONRISAS</t>
  </si>
  <si>
    <t>TIERNOS ANGELITOS</t>
  </si>
  <si>
    <t>TRAVESURAS INFANTILES</t>
  </si>
  <si>
    <t>TRAVESURAS Y SONRISAS INFANTILES</t>
  </si>
  <si>
    <t>WARRARAVIBADAU DE</t>
  </si>
  <si>
    <t>Barrio San Francisco.C.Z LA HORMIGA</t>
  </si>
  <si>
    <t>Inspección el Tigre.C.ZHORMIGA</t>
  </si>
  <si>
    <t>Loro 1. C-Z- LA HORMIGA</t>
  </si>
  <si>
    <t>Recreo. C.Z.HORMIGA</t>
  </si>
  <si>
    <t>Barrio el Recreo. CZ- LA HORMIGA</t>
  </si>
  <si>
    <t>Resguardo Santa Rosa. CZ LA HORMIGA</t>
  </si>
  <si>
    <t>Vereda los Angeles. C.Z. LA HORMIGA</t>
  </si>
  <si>
    <t>Villa del Rio.C.Z. LA HORMIGA</t>
  </si>
  <si>
    <t>Cabildo Yarinal. C.Z. LA HORMIGA</t>
  </si>
  <si>
    <t>Loro 2. C.Z. LA HORMIGA</t>
  </si>
  <si>
    <t>Vereda el Comboy. C.Z. LA HORMIGA</t>
  </si>
  <si>
    <t>Vereda el venado. C.Z. LA HORMIGA</t>
  </si>
  <si>
    <t>Vereda la Nueva Risaralda. C.Z. LA HORMIGA</t>
  </si>
  <si>
    <t>Barrio el Divino Niño. C.Z. LA HORMIGA</t>
  </si>
  <si>
    <t>Vereda la Argelia. C.Z. LA HORMIGA</t>
  </si>
  <si>
    <t>PEQUEÑOS EXPLORADORES</t>
  </si>
  <si>
    <t>Vereda los Llanos C.Z. LA HORMIGA</t>
  </si>
  <si>
    <t>Vereda Varadero. C.z.LA HORMIGA</t>
  </si>
  <si>
    <t>Vereda el Jordan Guisia.C.Z. LA HORMIGA</t>
  </si>
  <si>
    <t>Vereda el Afilador. C.Z. LA HORMIGA</t>
  </si>
  <si>
    <t>Concordia C.Z. LA HORMIGA</t>
  </si>
  <si>
    <t>Casco Urbano Inspección del Tigre. C.Z. LA HORMIGA</t>
  </si>
  <si>
    <t>Resguardo Campo Alegre. C.Z. LA HORMIGA</t>
  </si>
  <si>
    <t>Villaduarte. C.Z. LA HORMIGA</t>
  </si>
  <si>
    <t>Maravelez.C.Z. LA HORMIGA</t>
  </si>
  <si>
    <t>Cabildo Monterrey.C.Z. LA HORMIGA</t>
  </si>
  <si>
    <t>LasPalmeras.C.Z. LA HORMIGA</t>
  </si>
  <si>
    <t>Cairo. C.Z. LA HORMIGA</t>
  </si>
  <si>
    <t>Las Delicias. C.Z. LA HORMIGA</t>
  </si>
  <si>
    <t>Palestina. C.Z. LA HORMIGA</t>
  </si>
  <si>
    <t>Vereda el Venado. C.Z. LA HORMIGA</t>
  </si>
  <si>
    <t>Cabildo las Palmeras. C.Z. LA HORMIGA</t>
  </si>
  <si>
    <t>ROSALBA CHALPARIZAN</t>
  </si>
  <si>
    <t>Vereda el Ejido C.Z. SIBUNDOY</t>
  </si>
  <si>
    <t>HUELLITAS DE  AMOR 1</t>
  </si>
  <si>
    <t>HUELLITAS DE AMOR 2</t>
  </si>
  <si>
    <t>ISABEL GONZALES</t>
  </si>
  <si>
    <t>SOCORRO AGREDA</t>
  </si>
  <si>
    <t>YALILE LOPEZ</t>
  </si>
  <si>
    <t xml:space="preserve">ERLY FABIOLA MAIGUAL </t>
  </si>
  <si>
    <t>ANYOLINA YAQUENO</t>
  </si>
  <si>
    <t>Barrio Champagña. C.Z. SIBUNDOY</t>
  </si>
  <si>
    <t>Barrio Villanueva.C.Z. SIBUNDOY</t>
  </si>
  <si>
    <t>Barrio Pablo VI.C.Z. SIBUNDOY</t>
  </si>
  <si>
    <t>Waira Sacha.C.Z.SIBUNDOY</t>
  </si>
  <si>
    <t>San Pedro C.Z.SIBUNDOY</t>
  </si>
  <si>
    <t>AMIGUITOS</t>
  </si>
  <si>
    <t>Cabildo Puntuales.PUERTO LEGUIZAMO</t>
  </si>
  <si>
    <t>ARCO IRIS</t>
  </si>
  <si>
    <t>Cabildo Bella Vista. PUERTO LEGUIZAMO</t>
  </si>
  <si>
    <t>BEBESITOS</t>
  </si>
  <si>
    <t>Cabildo Puerto Nariño.C.Z. PUERTO LEGUIZAMO</t>
  </si>
  <si>
    <t>DELFINES</t>
  </si>
  <si>
    <t>Vereda la Tagua.C..Z. PUERTO LEGUIZAMO</t>
  </si>
  <si>
    <t>ESTRELLITAS</t>
  </si>
  <si>
    <t>FLORECITAS</t>
  </si>
  <si>
    <t>Barrio las Villas.C.Z. PUERTO LEGUIZAMO</t>
  </si>
  <si>
    <t>Corregimiento Mecaya.C.Z. PUERTO LEGUIZAMO</t>
  </si>
  <si>
    <t>GOTITAS DE AGUA</t>
  </si>
  <si>
    <t>HONGUITOS</t>
  </si>
  <si>
    <t>JARDINERITOS</t>
  </si>
  <si>
    <t>LEONCITOS</t>
  </si>
  <si>
    <t>MANZANITAS</t>
  </si>
  <si>
    <t>MI PRIMERA LUZ</t>
  </si>
  <si>
    <t>MIS KOSITAS</t>
  </si>
  <si>
    <t>MIS PEQUEÑOS LUCERITOS</t>
  </si>
  <si>
    <t>MIS PEQUEÑOS SOLECITOS</t>
  </si>
  <si>
    <t>CASTILLITO DEL SABER II</t>
  </si>
  <si>
    <t>CASTILLITO DEL SABER I</t>
  </si>
  <si>
    <t>GOTITAS DE AMOR</t>
  </si>
  <si>
    <t>GOTITAS DE ALEGRIA</t>
  </si>
  <si>
    <t>GOTITAS DE SABIDURIA</t>
  </si>
  <si>
    <t>LOS ANGELITOS DEL MAÑANA</t>
  </si>
  <si>
    <t>LOS ANGELITOS INQUIETOS</t>
  </si>
  <si>
    <t>Cabildo el refugio.C.Z. PUERTO LEGUIZAMO</t>
  </si>
  <si>
    <t>Cabildo Cecilia Cocha.C.Z. PUERTO LEGUIZAMO</t>
  </si>
  <si>
    <t>Vereda Isla Nueva.C.Z. PUERTO LEGUIZAMO</t>
  </si>
  <si>
    <t>Nuevo Pogreso. C.Z. PUERTO LEGUIZAMO</t>
  </si>
  <si>
    <t>Hogar La Raicita. C.Z. PUERTO LEGUIZAMO</t>
  </si>
  <si>
    <t>LOS ENANITOS</t>
  </si>
  <si>
    <t>LOS PEQUEÑOS OSITOS</t>
  </si>
  <si>
    <t>MIS CORAZONES</t>
  </si>
  <si>
    <t>MIS PEQUEÑINES</t>
  </si>
  <si>
    <t>PARCHESITOS</t>
  </si>
  <si>
    <t>PEQUEÑOS SALTAMONTES</t>
  </si>
  <si>
    <t>CONSTRUYENDO SUEÑOS</t>
  </si>
  <si>
    <t xml:space="preserve">MIS BELLOS SUEÑOS </t>
  </si>
  <si>
    <t>AMOR DE MAMÁ</t>
  </si>
  <si>
    <t>CARITA DE ANGEL</t>
  </si>
  <si>
    <t>EL FUTURO DE LOS NIÑOS</t>
  </si>
  <si>
    <t>LOS SOÑADORES</t>
  </si>
  <si>
    <t>OBRERITOS</t>
  </si>
  <si>
    <t>TERNURA DE MAMÁ</t>
  </si>
  <si>
    <t>ANGELITOS CONSENTIDOS</t>
  </si>
  <si>
    <t>AVENTURAS</t>
  </si>
  <si>
    <t>CARITAS PRECIOSAS</t>
  </si>
  <si>
    <t xml:space="preserve">CARITAS SONRRIENTES </t>
  </si>
  <si>
    <t xml:space="preserve">CARITAS TIERNAS </t>
  </si>
  <si>
    <t>CHISPITAS DE ALEGRIA</t>
  </si>
  <si>
    <t>EL CORAZÓN DE LA ESPERANZA</t>
  </si>
  <si>
    <t>ESTRELLITAS DE LA BETULIA</t>
  </si>
  <si>
    <t>GOTICAS DE ALEGRIA</t>
  </si>
  <si>
    <t>HUELLITAS TRAVIESAS</t>
  </si>
  <si>
    <t>LLUVIA DE AMOR</t>
  </si>
  <si>
    <t xml:space="preserve">MIS ANGELITOS </t>
  </si>
  <si>
    <t>MIS PEQUEÑOS GENIOS</t>
  </si>
  <si>
    <t xml:space="preserve">MIS PEQUEÑOS GENIOS </t>
  </si>
  <si>
    <t>MIS PEQUEÑOS RETOÑOS</t>
  </si>
  <si>
    <t>MIS PRIMERAS HUELLAS</t>
  </si>
  <si>
    <t>MIS TESORITOS</t>
  </si>
  <si>
    <t xml:space="preserve">PACHA GUAGUAS </t>
  </si>
  <si>
    <t>PEQUEÑOS ANGELES</t>
  </si>
  <si>
    <t>PEQUEÑOS ANGELITOS 2</t>
  </si>
  <si>
    <t>PEQUEÑOS QUERUBINES</t>
  </si>
  <si>
    <t>PRECIOSOS</t>
  </si>
  <si>
    <t>RISITAS TIERNAS</t>
  </si>
  <si>
    <t>SEMILLAS DEL FUTURO</t>
  </si>
  <si>
    <t>SEMILLITAS DE PAZ</t>
  </si>
  <si>
    <t>SEMILLITAS EN CRECIMIENTO</t>
  </si>
  <si>
    <t>TALENTOS</t>
  </si>
  <si>
    <t xml:space="preserve">TERNURITAS </t>
  </si>
  <si>
    <t>CDI Institucional</t>
  </si>
  <si>
    <t xml:space="preserve">BARRIO OBRERO. C.Z MOCOA  </t>
  </si>
  <si>
    <t>BARRIO FATIMA .C.Z MOCOA</t>
  </si>
  <si>
    <t>CASA NAZRETH.C.Z MOCOA</t>
  </si>
  <si>
    <t>BARRIO CRISTO REY. .C.Z MOCOA</t>
  </si>
  <si>
    <t>ESCUELA JULIO GARZON MORENO..C.Z MOCOA</t>
  </si>
  <si>
    <t xml:space="preserve"> VEREDA ALTO MECAYA..C.Z MOCOA</t>
  </si>
  <si>
    <t>VEREDA SAN VICENTE DEL PALMAR..C.Z MOCOA</t>
  </si>
  <si>
    <t>BARRIO CRISTO REY..C.Z MOCOA</t>
  </si>
  <si>
    <t>VDA OROYACO.C.Z MOCOA</t>
  </si>
  <si>
    <t>VDA VILLARICA..C.Z MOCOA</t>
  </si>
  <si>
    <t xml:space="preserve">V/ LA CASTELLANA.C.Z MOCOA </t>
  </si>
  <si>
    <t>VDA NARANJITO.C.Z MOCOA</t>
  </si>
  <si>
    <t>B/ ROSADELA.C.Z MOCOA</t>
  </si>
  <si>
    <t>VDA ISLANDIA.C.Z MOCOA</t>
  </si>
  <si>
    <t>VDA BRISAS DEL MOCOA.C.Z MOCOA</t>
  </si>
  <si>
    <t>VDA PUERTO UMBRIA.C.Z MOCOA</t>
  </si>
  <si>
    <t>V/ COFANIA.C.Z MOCOA</t>
  </si>
  <si>
    <t>PLAZA DE FERIAS.C.Z MOCOA</t>
  </si>
  <si>
    <t>VDA CANANGUCHO.C.Z MOCOA</t>
  </si>
  <si>
    <t>PUERTO HUMBRIA .C.Z MOCOA</t>
  </si>
  <si>
    <t>VDA EL BAJO ESLABON.C.Z MOCOA</t>
  </si>
  <si>
    <t>V/ SAN ISIDRO.C.Z MOCOA</t>
  </si>
  <si>
    <t>VDA EL GUINEO.C.Z MOCOA</t>
  </si>
  <si>
    <t>ASOCAP.C.Z MOCOA</t>
  </si>
  <si>
    <t>VDA EL CARMEN.C.Z MOCOA</t>
  </si>
  <si>
    <t>B/ PALERMO.C.Z MOCOA</t>
  </si>
  <si>
    <t>VDA ALBANIA.C.Z MOCOA</t>
  </si>
  <si>
    <t>VDA LA PAZ.C.Z MOCOA</t>
  </si>
  <si>
    <t>PUERTO UMBRIA.C.Z MOCOA</t>
  </si>
  <si>
    <t>V/ ALTO SINAI.C.Z MOCOA</t>
  </si>
  <si>
    <t>MIS PEQUEÑOS SUEÑOS</t>
  </si>
  <si>
    <t>APRENDIENDO A CONSTRUIR SEDE 1</t>
  </si>
  <si>
    <t>APRENDIENDO A CONSTRUIR SEDE 2</t>
  </si>
  <si>
    <t>CDI CARITAS FELICES 1</t>
  </si>
  <si>
    <t>CDI CARITAS FELICES 2</t>
  </si>
  <si>
    <t>Amigos</t>
  </si>
  <si>
    <t xml:space="preserve">Amigos </t>
  </si>
  <si>
    <t>Angelitos</t>
  </si>
  <si>
    <t>BELLA SOMBRA, ROCIOS,HORTENCIAS.</t>
  </si>
  <si>
    <t xml:space="preserve">Capullos de amor </t>
  </si>
  <si>
    <t xml:space="preserve">Caritas felices </t>
  </si>
  <si>
    <t>Claveles rojos</t>
  </si>
  <si>
    <t>COLEGIALES,POMPONES,VIOLETAS.</t>
  </si>
  <si>
    <t>conquistadores</t>
  </si>
  <si>
    <t>creativos</t>
  </si>
  <si>
    <t>Creativos</t>
  </si>
  <si>
    <t xml:space="preserve">Exploradores </t>
  </si>
  <si>
    <t>Girasoles</t>
  </si>
  <si>
    <t>GIRASOLES,CLAVELES,JAZMIN.</t>
  </si>
  <si>
    <t>GLADIOLOS, PENSAMIENTOS,GERANIOS.</t>
  </si>
  <si>
    <t>Gotas de amor</t>
  </si>
  <si>
    <t xml:space="preserve">Heliconias </t>
  </si>
  <si>
    <t>HELICONIAS, DALIAS,ORQUIDEAS.</t>
  </si>
  <si>
    <t xml:space="preserve">Huellitas </t>
  </si>
  <si>
    <t>Jedako warrara</t>
  </si>
  <si>
    <t xml:space="preserve">Karabari (dios de arriba) </t>
  </si>
  <si>
    <t>Las estrellas</t>
  </si>
  <si>
    <t>LIRIOS,AZUCENAS,SUSPIROS.</t>
  </si>
  <si>
    <t xml:space="preserve">Los claveles </t>
  </si>
  <si>
    <t xml:space="preserve">Los diamantes </t>
  </si>
  <si>
    <t>Los girasoles</t>
  </si>
  <si>
    <t xml:space="preserve">Los girasoles </t>
  </si>
  <si>
    <t>Los pequeños traviesos</t>
  </si>
  <si>
    <t>LOTOS, ARTURIO,NARDOS.</t>
  </si>
  <si>
    <t>Luna Arcoíris</t>
  </si>
  <si>
    <t>MANOS CREATIVAS</t>
  </si>
  <si>
    <t>Margaritas.</t>
  </si>
  <si>
    <t>Mentes brillantes</t>
  </si>
  <si>
    <t>Mis pequeños angelitos</t>
  </si>
  <si>
    <t>Niuchera joma duanu</t>
  </si>
  <si>
    <t>painkul</t>
  </si>
  <si>
    <t>paishba</t>
  </si>
  <si>
    <t>Pequeñines</t>
  </si>
  <si>
    <t xml:space="preserve">Pequeñines </t>
  </si>
  <si>
    <t>Pequeños angelitos</t>
  </si>
  <si>
    <t>Pequeños aventureros</t>
  </si>
  <si>
    <t>Pequeños genios</t>
  </si>
  <si>
    <t xml:space="preserve">Pequeños genios </t>
  </si>
  <si>
    <t>Pequeños gigantes</t>
  </si>
  <si>
    <t xml:space="preserve">Pingüinos </t>
  </si>
  <si>
    <t xml:space="preserve">Pinochos </t>
  </si>
  <si>
    <t xml:space="preserve">Pitufos </t>
  </si>
  <si>
    <t xml:space="preserve">Pitufos  </t>
  </si>
  <si>
    <t xml:space="preserve">Resplandor </t>
  </si>
  <si>
    <t>SMILLITAS DEL SABER</t>
  </si>
  <si>
    <t>warana kinraju barubu</t>
  </si>
  <si>
    <t xml:space="preserve">Zafiros </t>
  </si>
  <si>
    <t>EL CEDRAL</t>
  </si>
  <si>
    <t>MIS PEQUEÑOS PENSADORES</t>
  </si>
  <si>
    <t>ANGELITOS ALEGRES</t>
  </si>
  <si>
    <t>angelitos del mañana</t>
  </si>
  <si>
    <t>Chiquitines</t>
  </si>
  <si>
    <t>Chiquitines inteligentes</t>
  </si>
  <si>
    <t>estrellitas del mañana</t>
  </si>
  <si>
    <t>gigantes de corazon</t>
  </si>
  <si>
    <t>LOS PITUFOS</t>
  </si>
  <si>
    <t>MIS PRIMEROS PASOS</t>
  </si>
  <si>
    <t>pequeños INTELIGENTE</t>
  </si>
  <si>
    <t>SANDRA MILENI CARDONA</t>
  </si>
  <si>
    <t>SOLECITOS BRILLANTES</t>
  </si>
  <si>
    <t>SONRISAS</t>
  </si>
  <si>
    <t xml:space="preserve">sueños y sonrisas </t>
  </si>
  <si>
    <t>ternuritas</t>
  </si>
  <si>
    <t>VEREDA EL CEDRAL</t>
  </si>
  <si>
    <t>LA ISLA.C.Z PUERTO ASIS</t>
  </si>
  <si>
    <t>villaflor.C.Z PUERTO ASIS</t>
  </si>
  <si>
    <t>pto caicedo.C.Z PUERTO ASIS</t>
  </si>
  <si>
    <t>Arizona.C.Z PUERTO ASIS</t>
  </si>
  <si>
    <t>san pedro.C.Z PUERTO ASIS</t>
  </si>
  <si>
    <t>PORVENIR.C.Z PUERTO ASIS</t>
  </si>
  <si>
    <t>cedral.C.Z PUERTO ASIS</t>
  </si>
  <si>
    <t>bagre.C.Z PUERTO ASIS</t>
  </si>
  <si>
    <t>VEREDA CIRCASIA.C.Z PUERTO ASIS</t>
  </si>
  <si>
    <t>VEREDA COLONIA NUEVA.C.Z PUERTO ASIS</t>
  </si>
  <si>
    <t>VEREDA EL VENADO.C.Z PUERTO ASIS</t>
  </si>
  <si>
    <t>CAICEDO.C.Z PUERTO ASIS</t>
  </si>
  <si>
    <t>CRISTOREY.C.Z PUERTO ASIS</t>
  </si>
  <si>
    <t>pedregosa.C.Z PUERTO ASIS</t>
  </si>
  <si>
    <t>BARRIO LAS GALIAS.C.Z VALLE DE GUAMUEZ</t>
  </si>
  <si>
    <t>BARRIO EL JARDIN.C.Z VALLE DE GUAMUEZ</t>
  </si>
  <si>
    <t>Vereda la 35.C.Z VALLE DE GUAMUEZ</t>
  </si>
  <si>
    <t>Asentamiento el bosque II.C.Z VALLE DE GUAMUEZ</t>
  </si>
  <si>
    <t>Simón bolívar II- INVASION LOS ANGELES.C.Z VALLE DE GUAMUEZ</t>
  </si>
  <si>
    <t>ACE, PALESTINA,LUZON.C.Z VALLE DE GUAMUEZ</t>
  </si>
  <si>
    <t>Prado.C.Z VALLE DE GUAMUEZ</t>
  </si>
  <si>
    <t>Las delicias II.C.Z VALLE DE GUAMUEZ</t>
  </si>
  <si>
    <t>Invasión segunda etapa.C.Z VALLE DE GUAMUEZ</t>
  </si>
  <si>
    <t>VEREDA PARAISO..C.Z VALLE DE GUAMUEZ</t>
  </si>
  <si>
    <t>Vereda yarumo.C.Z VALLE DE GUAMUEZ</t>
  </si>
  <si>
    <t>Vereda achote 1..C.Z VALLE DE GUAMUEZ</t>
  </si>
  <si>
    <t>Alto orito.C.Z VALLE DE GUAMUEZ</t>
  </si>
  <si>
    <t>Quebradon .C.Z VALLE DE GUAMUEZ</t>
  </si>
  <si>
    <t>B/ LAS PALAMAS-V/ SILVANIA.C.Z VALLE DE GUAMUEZ</t>
  </si>
  <si>
    <t>V/ FLORIDA, AGUA AZUL, ALTOGUISIA.C.Z VALLE DE GUAMUEZ</t>
  </si>
  <si>
    <t>Vereda villa de Leiva .C.Z VALLE DE GUAMUEZ</t>
  </si>
  <si>
    <t>Vereda primavera Guamuez.C.Z VALLE DE GUAMUEZ</t>
  </si>
  <si>
    <t>VEREDA LIBANO, SIBERIA.C.Z VALLE DE GUAMUEZ</t>
  </si>
  <si>
    <t>Asentamiento el bosque I.C.Z VALLE DE GUAMUEZ</t>
  </si>
  <si>
    <t>Cabildo Campo alegre.C.Z VALLE DE GUAMUEZ</t>
  </si>
  <si>
    <t>Vereda cristalina.C.Z VALLE DE GUAMUEZ</t>
  </si>
  <si>
    <t>Simón bolívar I.C.Z VALLE DE GUAMUEZ</t>
  </si>
  <si>
    <t>VERDA CHURUYACO.C.Z VALLE DE GUAMUEZ</t>
  </si>
  <si>
    <t>Vereda Simón bolívar.C.Z VALLE DE GUAMUEZ</t>
  </si>
  <si>
    <t>Asentamiento libertad.C.Z VALLE DE GUAMUEZ</t>
  </si>
  <si>
    <t>Ruidosas.C.Z VALLE DE GUAMUEZ</t>
  </si>
  <si>
    <t>Asentamiento las Américas.C.Z VALLE DE GUAMUEZ</t>
  </si>
  <si>
    <t>Vereda buenos aires.C.Z VALLE DE GUAMUEZ</t>
  </si>
  <si>
    <t>MONSERRATE,CALDERO.C.Z VALLE DE GUAMUEZ</t>
  </si>
  <si>
    <t xml:space="preserve">Invasión los cauchos.C.Z VALLE DE GUAMUEZ </t>
  </si>
  <si>
    <t>Vereda alto mirador.C.Z VALLE DE GUAMUEZ</t>
  </si>
  <si>
    <t xml:space="preserve">Vereda san Andrés.C.Z VALLE DE GUAMUEZ </t>
  </si>
  <si>
    <t>Las delicias I.C.Z VALLE DE GUAMUEZ</t>
  </si>
  <si>
    <t>Cristo rey .C.Z VALLE DE GUAMUEZ</t>
  </si>
  <si>
    <t>Alnamawabi I.C.Z VALLE DE GUAMUEZ</t>
  </si>
  <si>
    <t>.C.Z VALLE DE GUAMUEZ</t>
  </si>
  <si>
    <t>Las acacias.C.Z VALLE DE GUAMUEZ</t>
  </si>
  <si>
    <t>Alnamawabi II.C.Z VALLE DE GUAMUEZ</t>
  </si>
  <si>
    <t>Nuevo mundo .C.Z VALLE DE GUAMUEZ</t>
  </si>
  <si>
    <t>Yarumo I.C.Z VALLE DE GUAMUEZ</t>
  </si>
  <si>
    <t>Vereda achote 2.C.Z VALLE DE GUAMUEZ</t>
  </si>
  <si>
    <t>Alpez.C.Z VALLE DE GUAMUEZ</t>
  </si>
  <si>
    <t>Nuevo mundo.C.Z VALLE DE GUAMUEZ</t>
  </si>
  <si>
    <t>Vereda guayabal.C.Z VALLE DE GUAMUEZ</t>
  </si>
  <si>
    <t>Vereda Altamira .C.Z VALLE DE GUAMUEZ</t>
  </si>
  <si>
    <t>Vereda guayabal..C.Z VALLE DE GUAMUEZ</t>
  </si>
  <si>
    <t>Vereda tesalia II.C.Z VALLE DE GUAMUEZ</t>
  </si>
  <si>
    <t>Vereda tesalia I.C.Z VALLE DE GUAMUEZ</t>
  </si>
  <si>
    <t>Vereda naranjito.C.Z VALLE DE GUAMUEZ</t>
  </si>
  <si>
    <t>Vereda Alto orito.C.Z VALLE DE GUAMUEZ</t>
  </si>
  <si>
    <t>Yarumo II.C.Z VALLE DE GUAMUEZ</t>
  </si>
  <si>
    <t>MIRAFLORES.C.Z PUERTO ASIS</t>
  </si>
  <si>
    <t>VDA VILLARICA.C.Z MOCOA</t>
  </si>
  <si>
    <t>V/ CANANGUCHO.C.Z MOCOA</t>
  </si>
  <si>
    <t>B/ 29 DE MAYO.C.Z MOCOA</t>
  </si>
  <si>
    <t>VDA SANTA TERESA DEL VIDES.C.Z MOCOA</t>
  </si>
  <si>
    <t>VDA LA  ESPERANZA.C.Z MOCOA</t>
  </si>
  <si>
    <t>VDA BETULIA.C.Z MOCOA</t>
  </si>
  <si>
    <t>VDA EL ALBANIA.C.Z MOCOA</t>
  </si>
  <si>
    <t>VDA SELVA FUTURO.C.Z MOCOA</t>
  </si>
  <si>
    <t>BARRIO CRISTO REY.C.Z MOCOA</t>
  </si>
  <si>
    <t>VDA CANANGUCHO..C.Z MOCOA</t>
  </si>
  <si>
    <t xml:space="preserve">RESGUARGO LOS PASTOS.C.Z MOCOA </t>
  </si>
  <si>
    <t>CDI  MI CASITA FELIZ</t>
  </si>
  <si>
    <t>MI BELLO DESPERTAR</t>
  </si>
  <si>
    <t>MI BELLO DESPERTAR II</t>
  </si>
  <si>
    <t>MI BELLO DESPERTAR III</t>
  </si>
  <si>
    <t>TERNURITAS I</t>
  </si>
  <si>
    <t>TERNURITAS II</t>
  </si>
  <si>
    <t>TERNURITAS III</t>
  </si>
  <si>
    <t>VILLAROSA</t>
  </si>
  <si>
    <t>CAMINADORES</t>
  </si>
  <si>
    <t>CIGUEÑAS</t>
  </si>
  <si>
    <t>ESTRELLAS</t>
  </si>
  <si>
    <t>FRECITAS</t>
  </si>
  <si>
    <t>GIRASOLES</t>
  </si>
  <si>
    <t>GOTITAS</t>
  </si>
  <si>
    <t>JANETH DUCUARA MORALES</t>
  </si>
  <si>
    <t>JOHN PABLO ERAZO MORA</t>
  </si>
  <si>
    <t>LUZ STELLA ROSERO CABRERA</t>
  </si>
  <si>
    <t>MARCO  ANTONIO ESTUPIÑAN  GONGORA</t>
  </si>
  <si>
    <t>MARISOL ORTIZ ARROYO</t>
  </si>
  <si>
    <t>PALOMITAS</t>
  </si>
  <si>
    <t>PIZOTONES</t>
  </si>
  <si>
    <t>PRINCIPITOS</t>
  </si>
  <si>
    <t>ROSANA AREVALO SANTANDER</t>
  </si>
  <si>
    <t>BARRIO LAS COLINAS.C.Z PUERTO ASIS</t>
  </si>
  <si>
    <t>METROPOLITANO.C.Z PUERTO ASIS</t>
  </si>
  <si>
    <t>SANTA ANA.C.Z PUERTO ASIS</t>
  </si>
  <si>
    <t>VEREDA LA CARMELITA.C.Z PUERTO ASIS</t>
  </si>
  <si>
    <t>MONTAÑITA.C.Z PUERTO ASIS</t>
  </si>
  <si>
    <t>OBRERO.C.Z PUERTO ASIS</t>
  </si>
  <si>
    <t>SIMON BOLIVAR .C.Z PUERTO ASIS</t>
  </si>
  <si>
    <t>VILLAROSA.C.Z PUERTO ASIS</t>
  </si>
  <si>
    <t>COMUNA I.C.Z PUERTO ASIS</t>
  </si>
  <si>
    <t>SAN MARTIN.C.Z PUERTO ASIS</t>
  </si>
  <si>
    <t>COMUNA II.C.Z PUERTO ASIS</t>
  </si>
  <si>
    <t>UAO.C.Z PUERTO ASIS.C.Z PUERTO ASIS</t>
  </si>
  <si>
    <t>VEREDA PUERTO LA UNION.C.Z PUERTO ASIS</t>
  </si>
  <si>
    <t>UAO.C.Z PUERTO ASIS</t>
  </si>
  <si>
    <t>SANTANA.C.Z PUERTO ASIS</t>
  </si>
  <si>
    <t>VEREDA AGUA NEGRA.C.Z PUERTO ASIS</t>
  </si>
  <si>
    <t>VEREDA LA ESPERANZA.C.Z PUERTO ASIS</t>
  </si>
  <si>
    <t>VEREDA TETEYE.C.Z PUERTO ASIS</t>
  </si>
  <si>
    <t>VEREDA COCAYA.C.Z PUERTO ASIS</t>
  </si>
  <si>
    <t>PUERTO VEGA.C.Z PUERTO ASIS</t>
  </si>
  <si>
    <t>VEREDA CAMPO ALEGRE.C.Z PUERTO ASIS</t>
  </si>
  <si>
    <t>VEREDA REMOLINO.C.Z PUERTO ASIS</t>
  </si>
  <si>
    <t>VEREDA ALEA.C.Z PUERTO ASIS</t>
  </si>
  <si>
    <t>VEREDA ANCURA.C.Z PUERTO ASIS</t>
  </si>
  <si>
    <t>VEREDA SINAI.C.Z PUERTO ASIS</t>
  </si>
  <si>
    <t>N0</t>
  </si>
  <si>
    <t>AMANDA VIRGINIA LUNA LEYTON</t>
  </si>
  <si>
    <t>TRABAJADORA SOCIAL</t>
  </si>
  <si>
    <t>UNIVERSIDAD MARIANA</t>
  </si>
  <si>
    <t>23 DE AGOSTO DE 2012</t>
  </si>
  <si>
    <t>FUNDACIÓN VILLA SOÑADA</t>
  </si>
  <si>
    <t>2 de Enero de 2013 al 30 de Octubre DE 2014</t>
  </si>
  <si>
    <t>Coordinadora Pedagógica</t>
  </si>
  <si>
    <t>PROFESIONAL EN DESARROLLO FAMILIAR</t>
  </si>
  <si>
    <t>UNIVERSIDAD DE CALDAS</t>
  </si>
  <si>
    <t>10 DE MARZO DE 2014</t>
  </si>
  <si>
    <t>PRACTICA DE FAMILIA Y COMUNIDAD</t>
  </si>
  <si>
    <t>PRIMER SEMESTRE DE 2013</t>
  </si>
  <si>
    <t>DORIS TARAMUEL ALPALA</t>
  </si>
  <si>
    <t>GRUPO 1 MOCOA. CDI INSTITUCIONAL</t>
  </si>
  <si>
    <t>3/454</t>
  </si>
  <si>
    <t>BLANCA MARINA GUERRERO</t>
  </si>
  <si>
    <t>PSICOLOGA</t>
  </si>
  <si>
    <t>UNIVERSIDAD ANTONI NARIÑO</t>
  </si>
  <si>
    <t>23 DE MAYO DE 2003</t>
  </si>
  <si>
    <t>PASTORAL SOCIAL
PASTORAL SOCIAL
FUNDACIÓN VILLA SOÑADA
DIOCÉSIS MOCOA SIBUNDOY</t>
  </si>
  <si>
    <t>1 DE NOVIEMBRE A 15 DE DICIEMBRE DE 2014
1 DE AGOSTO A 31 DE OCTUBRE DE 2014
16 DE AGOSTO DE 2013 A 31 DE AGOSTO DE 2014
2 DE ENERO DE 2013 AL 15 DE DICIEMBRE DE 2013
31 DE DICIEME DE 2010 AL 31 DE DICIEMBRE DE 2012</t>
  </si>
  <si>
    <t xml:space="preserve">COORDINADORA PEDAGÓGICA
APOYO PSICOSOCIAL
APOYO PSICOSOCIAL
APOYO PSICOSOCIAL
COORDINACIÓN PEDAGÓGICA Y PSICOLOGÍA
</t>
  </si>
  <si>
    <t>GRUPO 1 MOCOA. MODALIDAD FAMILIAR</t>
  </si>
  <si>
    <t>NERJHELY LORENA RODRÍGUEZ QUINAYAS</t>
  </si>
  <si>
    <t>PASTORAL SOCIAL
PASTORAL SOCIAL
FUNDACIÓN VILLA SOÑADA
IOCÉSIS MOCOA SIBUNDOY</t>
  </si>
  <si>
    <t>4 DE ABRIL DE 2014 A 31 DE JULIO DE 2014
1 DE AGOSTO DE 2014 AL 31 OCTUBRE DE 2014</t>
  </si>
  <si>
    <t>APOYO PSICOSOCIAL
APOYO PISCOSOCIAL</t>
  </si>
  <si>
    <t>MONICA SOFIA JARAMILLO</t>
  </si>
  <si>
    <t>21 DE JUNIO DE 2011</t>
  </si>
  <si>
    <t>ICBF
ICBF</t>
  </si>
  <si>
    <t>1 DE NOVIEMBRE DE 2011 A 30 NOVIEMBRE DE 2011
10 DE ENERO DE 2013 A 30 DE SEPTIMBRE DE 2013</t>
  </si>
  <si>
    <t>TRABAJADORA SOCIAL RESTABLECIMIENTO DE DERECHOS 
TRABAJADORA SOCIAL DE PROTECCIÓN C.Z HORMIGA</t>
  </si>
  <si>
    <t>JUDY LILIANA OQUENDO IMBACHY</t>
  </si>
  <si>
    <t>UNAD</t>
  </si>
  <si>
    <t>26 DE ABRIL DE 2013</t>
  </si>
  <si>
    <t>LAS CERTIFICACIONES APORTADAS NO SON VÁLIDAS PARA DESEMPEÑARSE COMO APOYO PSICOSOCIAL</t>
  </si>
  <si>
    <t>2/454</t>
  </si>
  <si>
    <t>ANDREA JIMENA CORREDOR MESA</t>
  </si>
  <si>
    <t>INGEIERA DE PRODUCCIÓN AGROINDUSTRIAL</t>
  </si>
  <si>
    <t>UNIVERSIDAD FRANCISCO DE PAULA SANTANDER</t>
  </si>
  <si>
    <t>BLANCA NIDIA RODRIGUEZ SUAREZ</t>
  </si>
  <si>
    <t>LICENCIADA EN EDUCACIÓN BÁSICA</t>
  </si>
  <si>
    <t>5 DE DICMEBRE DE 2008</t>
  </si>
  <si>
    <t>ALCALDIA MUNICIPIO DE PIAMONTE</t>
  </si>
  <si>
    <t>DURANTE 3 AÑOS</t>
  </si>
  <si>
    <t>COORDINADORA DE PROYECTOS SOCIALES DE GRUPOS COMO NIÑEZ, ADULTOS</t>
  </si>
  <si>
    <t>LEIDY VANESSA BARCENAS SANCHEZ</t>
  </si>
  <si>
    <t>LICENCIADA EN PEDAGOGÍA INFANTIL</t>
  </si>
  <si>
    <t>UNIVERSIDAD DE LA AMAZONÍA</t>
  </si>
  <si>
    <t xml:space="preserve">21DE DICIEMBRE DE 2012 </t>
  </si>
  <si>
    <t xml:space="preserve">NO CUMPLE CON LA EXPERIENCIA </t>
  </si>
  <si>
    <t>YOLANDA CRISTINA PABÓN ESTUPIÑAN</t>
  </si>
  <si>
    <t>LICENCIADA EN EDUCACIÓN BÁSICA PRIMARIA</t>
  </si>
  <si>
    <t xml:space="preserve">PONTIFICIA UNIVERIDAD JAVERIANA </t>
  </si>
  <si>
    <t>20 DE AGOSTO DE 2002</t>
  </si>
  <si>
    <t>CERTEMPO</t>
  </si>
  <si>
    <t>14 DE FEBRERO DE 2011 A 9 DE AGOSTO DE 2011, AGOSTO 29 DE 2011 A 16 DE DICIEMBRE DE 2011, ENERO 23 DE 2012 A JUNIO 30 DE 2012, 23 DE JULIO A 15 DE DICEMBRE DE 2012</t>
  </si>
  <si>
    <t>DOCENTE JARDIN SOCIAL GOTICAS</t>
  </si>
  <si>
    <t>NATALIA CARMENZA LOPEZ GUERRERO</t>
  </si>
  <si>
    <t>ADMINISTRADORA DE EMPRESAS</t>
  </si>
  <si>
    <t>UNIVERSIDAD INCA DE COLOMBIA</t>
  </si>
  <si>
    <t>30 DE MARZO DEL 2001</t>
  </si>
  <si>
    <t xml:space="preserve">COORDINADORA TECNICA DE LOS PROGRAMAS DE PRIMERA INFANCIA
COORDINADORA TECNICA DE LOS PROGRMAS DE PRIMERA INFANCIA
PROFESIONAL DE APOYO DEL CENTRO ZONAL MOCOA
</t>
  </si>
  <si>
    <t xml:space="preserve">DIOCESIS MOCOA . DIOCESIS MOCOA
ICBF CENTRO ZONAL MOCOA
ICBF CENTRO ZONAL MOCOA 
</t>
  </si>
  <si>
    <t>1 DE AGOSTO DE 2014, A 31 DE DICIEMBRE DE 2014
7 ENERO DE 2014 A 31 JULIO DE 2014
3 ENERO DE 2013 A 31 DICIEMBRE DE 2013
28 DE ENERO DE 2011 A 30 DE JUNIO DE 2011
30 DE JUNIO DE 2011 A 31 DE DICIEMBRE DE 2011</t>
  </si>
  <si>
    <t>MODALIDAD A LA QUE SE PRESENTA
(CDI CON ARRIENDO- CDI SIN ARRIENDO - MODALIDAD FAMILIAR)
GRUPO N° 9</t>
  </si>
  <si>
    <t>MODALIDAD A LA QUE SE PRESENTA
(CDI CON ARRIENDO- CDI SIN ARRIENDO - MODALIDAD FAMILIAR)
GRUPO 1</t>
  </si>
  <si>
    <t>MODALIDAD A LA QUE SE PRESENTA
(CDI CON ARRIENDO- CDI SIN ARRIENDO - MODALIDAD FAMILIAR)
GRUPO N° 10</t>
  </si>
  <si>
    <t>MODALIDAD A LA QUE SE PRESENTA
(CDI CON ARRIENDO- CDI SIN ARRIENDO - MODALIDAD FAMILIAR)
GRUPO N° 5</t>
  </si>
  <si>
    <t>MODALIDAD A LA QUE SE PRESENTA
(CDI CON ARRIENDO- CDI SIN ARRIENDO - MODALIDAD FAMILIAR)
GRUPO N° 6</t>
  </si>
  <si>
    <t>MODALIDAD A LA QUE SE PRESENTA
(CDI CON ARRIENDO- CDI SIN ARRIENDO - MODALIDAD FAMILIAR)
GRUPO N° 7</t>
  </si>
  <si>
    <t>MODALIDAD A LA QUE SE PRESENTA
(CDI CON ARRIENDO- CDI SIN ARRIENDO - MODALIDAD FAMILIAR)
GRUPO N° 12</t>
  </si>
  <si>
    <t>MODALIDAD A LA QUE SE PRESENTA
(CDI CON ARRIENDO- CDI SIN ARRIENDO - MODALIDAD FAMILIAR)
GRUPO N° 2</t>
  </si>
  <si>
    <t>MODALIDAD A LA QUE SE PRESENTA
(CDI CON ARRIENDO- CDI SIN ARRIENDO - MODALIDAD FAMILIAR)
GRUPO N° 8</t>
  </si>
  <si>
    <t>MODALIDAD A LA QUE SE PRESENTA
(CDI CON ARRIENDO- CDI SIN ARRIENDO - MODALIDAD FAMILIAR)
GRUPO N° 13</t>
  </si>
  <si>
    <t>MODALIDAD A LA QUE SE PRESENTA
(CDI CON ARRIENDO- CDI SIN ARRIENDO - MODALIDAD FAMILIAR)
GRUPO N° 11</t>
  </si>
  <si>
    <t>GRUPO</t>
  </si>
  <si>
    <t>GRUPO 9, GRUPO 8, GRUPO 10</t>
  </si>
  <si>
    <t>GRUPO 12</t>
  </si>
  <si>
    <t>GRUPO 1, GRUPO 7</t>
  </si>
  <si>
    <t>COORDINADORES</t>
  </si>
  <si>
    <t>APOYO PSICOSOCIAL</t>
  </si>
  <si>
    <t>1/247</t>
  </si>
  <si>
    <t>GRUPO 1 MOCOA</t>
  </si>
  <si>
    <t xml:space="preserve">GRUPO 2 VILLA GARZÓN, </t>
  </si>
  <si>
    <t>NO SE HA REALIZADO TALENTO HUMANO</t>
  </si>
  <si>
    <t>NO CUMPLE CON EL PERFIL PROFESIONAL REQUERIDO</t>
  </si>
  <si>
    <t>1/200</t>
  </si>
  <si>
    <t>GRUPO 5 . CDI INSTITUCIONAL</t>
  </si>
  <si>
    <t>GRUPO 5 SIBUNDOY</t>
  </si>
  <si>
    <t>PSICÓLOGA</t>
  </si>
  <si>
    <t>NO ADJUNTA</t>
  </si>
  <si>
    <t>DIOCESIS MOCOA-SIBUNDOY
CONSORCIO ALIMENTAR PAIS
CONSORCIO ALIMENTAR PAIS
CONSORCIO AÑOS DORADOS</t>
  </si>
  <si>
    <t>04/02/2012 - 30/12/2012
22/11/2011 - 30/12/2011
24/06/2011 - 04/11/2011
23/03/2009 - 30/12/2010</t>
  </si>
  <si>
    <t>COORDINAODRA  DE HOGARES COMUNITARIOS-SIBUNDOY.
SERVICIOS PROFESIONALES  EN  EL AREA SOCIAL
SERVICIOS PROFESIONALES  EN  EL AREA SOCIAL
SERVICIOS PROFESIONALES  EN  EL AREA SOCIAL DEPARTAMENTAL</t>
  </si>
  <si>
    <t>38 MESES</t>
  </si>
  <si>
    <t>LIZ ANYELI TH  ZULUAGA CASTAÑO</t>
  </si>
  <si>
    <t>UNIVERSIDA NACIONAL ABIERTA Y A DISTANCIA</t>
  </si>
  <si>
    <t>FUNDACION FRATERNIDAD
FUNDACIÓN CENTRO DE APRENDIZAJE  NEHUROARTE</t>
  </si>
  <si>
    <t>01/06/2013 - 31/12/2013
12/09/2013 - 11/12/2013</t>
  </si>
  <si>
    <t>AGENTE EDUCATIVO FAMILIAS CON BIENESTAR
ASESOR PEDAGÓGICO</t>
  </si>
  <si>
    <t>9 MESES</t>
  </si>
  <si>
    <t>ANDREA SENEYDA BOLAÑOS VALLEJO</t>
  </si>
  <si>
    <t>YULI  PAULINA MUÑOZ  MONTERO</t>
  </si>
  <si>
    <t xml:space="preserve">LICENCIADA EN EDUCACION PREESCOLAR </t>
  </si>
  <si>
    <t>INSTITUCION UNIVERSITARIA CESMAG</t>
  </si>
  <si>
    <t>NO APLICA</t>
  </si>
  <si>
    <t>ASOCIACION  DE PROFESONALES  PARA EL DESARROLLO  CULTURAL Y LA INVESTIGACION.
ASOCIACION  DE PROFESONALES  PARA EL DESARROLLO  CULTURAL Y LA INVESTIGACION
CENTRO ESTUDIANTIL SANTO DOMINGO DE GUZMAN
CONSULTORES CYM</t>
  </si>
  <si>
    <t xml:space="preserve">
01/09/2007 - 01/04/2009
01/09/2007 - 01/04/2009
01/04/2012- 30/11/202 Y 01/02/2013 - 30/04/2013
14/05/2013 - 26/11/2013 Y 24/02/2014 - 22/06/2014</t>
  </si>
  <si>
    <t>DOCENTE DE PREESCOLAR
DOCENTE DE PREESCOLAR
DOCENTE DE PREESCOLAR
PROFESIONAL DE VERIFICAACION DE ESTÁNDARES</t>
  </si>
  <si>
    <t>JOSE FAUSTINO RODRIGUEZ</t>
  </si>
  <si>
    <t>PSICÓLOGO</t>
  </si>
  <si>
    <t>UNIVERSIDAD REMINGTON</t>
  </si>
  <si>
    <t xml:space="preserve">ASOCIAOÓN DE PADRES DE FAMILIA DEL HOGAR INFANTIL MI MUNDO FELIZ 
ASOCIAOÓN DE PADRES DE FAMILIA DEL HOGAR INFANTIL MI MUNDO FELIZ 
DIOCESIS MOCOA SIBUNDOY
HOSPITAL PIO XII
HOSPITAL PIO XII
INSTITUCION EDUCATIVA FRAY BARTOLOME DE IGUALADA
</t>
  </si>
  <si>
    <t xml:space="preserve">27/01/2014 - 27/04/2014
01/08/2014 - 30/10/2014
14/06/2012 - 30/12/2012
01/01/2011 - 29/11/2011
30/11/2011 - 31/08/2012
29/08/2011 29/ 11/2011
</t>
  </si>
  <si>
    <t xml:space="preserve">PROFESIONAL DE APOYO PSICOSOCIAL
PROFESIONAL DE APOYO PSICOSOCIAL
EJECUTOR INTEGRAL PAIPI
PSICÓLOGO CLÍNICO UNIDAD DE SALUD MENTAL
PSICÓLO DE LA ESE HOSPITAS PIO XII
PSICOORIENTADOR
</t>
  </si>
  <si>
    <t>ANA CAROLINA BENAVIDES JIMENEZ</t>
  </si>
  <si>
    <t>CORPORACION UNIVERSITARIA  IBEROAMERICANA</t>
  </si>
  <si>
    <t xml:space="preserve">ASOCIACIÓN DE PADRES DE FAMILIA DEL HOGAR INFANTIL MI MUNDO FELIZ 
ASOCIAOÓN DE PADRES DE FAMILIA DEL HOGAR INFANTIL MI MUNDO FELIZ 
INSTITUTO TECNOLÓGICO DEL PUTUMAYO
CAJA DE COMPENSACIÓN FAMILIAR DEL PUTUMAYO
ESCUELA NORMAL SUPERIOR DEL PUTUMAYO
</t>
  </si>
  <si>
    <t xml:space="preserve">01/08/203 - 16/12/2013
27/01/2014 - 27/04/2014
01/10/2010 - 04/02/2013
18/10/2011- 30/11/2011 
31/01/2011 - 24/06/2011
</t>
  </si>
  <si>
    <t xml:space="preserve">PROFESIONAL EN PSICOLOGIA SOCIAL
PROFESIONAL EN PSICOLOGIA SOCIAL
DOCENTE HORA CATEDRA
APOYO PSICOSCOIAL 
DOCENTE HORA CATEDRA
</t>
  </si>
  <si>
    <t>1/1000,</t>
  </si>
  <si>
    <t>1/5000,</t>
  </si>
  <si>
    <t>ANGELA LUCIA MONTENEGRO CEBALLOS</t>
  </si>
  <si>
    <t xml:space="preserve">TECNOLOGA EN PROMOCIÓN DE LA SALUD.
PSICÓLOGA EN FORMACIÓN
</t>
  </si>
  <si>
    <t xml:space="preserve">UNIVERSIDAD DE NARIÑO.
UNIVERSIDAD NACIONAL ABIERTA Y A DISTANCIA
</t>
  </si>
  <si>
    <t xml:space="preserve">25/09/2004.
EN FORMACIÓN
</t>
  </si>
  <si>
    <t>ILIA ELVIA PANTOJA NARVAEZ</t>
  </si>
  <si>
    <t>LICENCIADA EN ETNOEDUCACION</t>
  </si>
  <si>
    <t>UNIVERSIDAD PONTIFICIA BOLIVARIANA</t>
  </si>
  <si>
    <t>DIOCESIS MOCOA-SIBUNDOY</t>
  </si>
  <si>
    <t>21/05/2010 - 15/12/2010</t>
  </si>
  <si>
    <t>EFRAIN ALEXANDER CUARAN CUARAN</t>
  </si>
  <si>
    <t>CONTADOR PÚBLICO</t>
  </si>
  <si>
    <t>CORPORACION UNIVERSITARIA REMINGTON</t>
  </si>
  <si>
    <t>GRUPO 6 SAN FRANCISCO</t>
  </si>
  <si>
    <t>GRUPO 7 COLÓN.</t>
  </si>
  <si>
    <t>GRUPO 8 ORITO</t>
  </si>
  <si>
    <t>FPI86203</t>
  </si>
  <si>
    <t>8332 y 833, 836</t>
  </si>
  <si>
    <t>1854, 1863</t>
  </si>
  <si>
    <t>1855, 1866</t>
  </si>
  <si>
    <t>1860,1861,1854</t>
  </si>
  <si>
    <t>3084,3085,3082</t>
  </si>
  <si>
    <t>FPI86257</t>
  </si>
  <si>
    <t>3086,3087,3082</t>
  </si>
  <si>
    <t>NO SE TIENE EN CUENTA ESTA EXPERIENCIA EN TIEMPO PORQUE SE ESTA OFERTANDO PARA EL GRUPO 5 EN RAZON A LO ESTABLECIDO EN LA CONVOCATORIA CAPITULO 3 NUMERAL 3,19 EN EL LITERAL A VIÑETA 7</t>
  </si>
  <si>
    <t>X</t>
  </si>
  <si>
    <t>CON ESA MISMA CERTIFICACION SE ESTA SOPORTANDO LA EXPERIENCIA PARA EL GRUPO 1</t>
  </si>
  <si>
    <t>CON ESA MISMA CERTIFICACION SE ESTA SOPORTANDO LA EXPERIENCIA PARA EL GRUPO 8  NO SE TIENE EN CUENTA ESTA EXPERIENCIA EN TIEMPO PORQUE SE ESTA OFERTANDO PARA EL GRUPO 5 EN RAZON A LO ESTABLECIDO EN LA CONVOCATORIA CAPITULO 3 NUMERAL 3,19 EN EL LITERAL A VIÑETA 7</t>
  </si>
  <si>
    <t>GRUPO 8 ORITO . CDI INSTITUCIONAL</t>
  </si>
  <si>
    <t>GRUPO 8 ORITO  MODALIDAD FAMILIAR</t>
  </si>
  <si>
    <t>COORDINADORA</t>
  </si>
  <si>
    <t>CLAUDIA MARCELA MOLINA OTAYA</t>
  </si>
  <si>
    <t>ADMINISTRADORA DE EMPRESAS Y NEGOCIOS INTERNACIONALES</t>
  </si>
  <si>
    <t xml:space="preserve">FUNDACION VILLASOÑADA
FUNDACION VILLASOÑADA
ICBF REGIONAL PUTUMAYO
ALCALDIA DE MOCOA
SELVASALUD
SELVASALUD
TESORERIA DEPARTAMENTAL DEL PUTUMAYO
</t>
  </si>
  <si>
    <t xml:space="preserve">08/07/2013 - 15/12/2013
20/01/2014 - 05/08/2014 Y 10/09/2014 10/10/2014
07/06/2012 - 08/04/2013
09/03/2011 - 31/12/2011
01/07/2010 - 11/08/2010
22/10/2009 - 30/06/2010
01/02/2007 - 31/12/2007
</t>
  </si>
  <si>
    <t xml:space="preserve">COORDINADORA GENERAL DEL PROGRAMA GENERACIONES CON BIENESTAR COORDINADORA METODOLOGICA DEL PROGRAMA GENERACIONES CON BIENESTAR
ENLACE DEL SISTEMA NACIONAL DE BIENESTAR FAMILIAR
PRESTACION DE SERVICIOS PROFESIONALES EN LA SECRETARIA FINANCIERA MUNICIPAL
PROFESIONAL UNIVERSITARIA DE TALENTO HUMANO
PROFESIONAL DE APOYO EN LA OFICINA DE PRESUPUESTO
PAGADORA DEPARTAMENTAL
</t>
  </si>
  <si>
    <t>CARMEN AMANDA ORTEGA</t>
  </si>
  <si>
    <t>LICENCIADA EN COMERCIO Y CONTADURIA</t>
  </si>
  <si>
    <t xml:space="preserve">FUNDACION VILLASOÑADA
ICBF
ICBF
DIOCESIS MOCOA SIBUNDOY
DIOCESIS MOCOA SIBUNDOY
JARDIN INFANTIL MIS PRIMERAS AVENTURAS
LICEO VICTORIA REGIA
</t>
  </si>
  <si>
    <t xml:space="preserve">30/01/2014 AL 30/10/2014
09/01/2013 - 31/12/2013
18/10/2012 - 31/10/2012
14/09/2012 - 14/10/2012
08/05/2012 - 28/08/2012
16/01/2010 - 30/11/2010 Y 16/01/2011 - 30/06/2011
01/02/2009 - 30/11/2009
</t>
  </si>
  <si>
    <t xml:space="preserve">COORDINADORA LOCAL PARA EL PROGRAMA DE CERO A SIEMPRE MODALIDAD FAMILIAR EN ORITO
ENLACE DE PRIMERA INFANCIA CZ PUERTO ASIS
ENLACE DE PRIMERA INFANCIA CZ PUERTO ASIS
AGENTE EDUCATIVA PAIPI
AGENTE EDUCATIVA PAIPI
DOCENTE NIVEL PREJARDIN
DOCENTE
</t>
  </si>
  <si>
    <t xml:space="preserve">COORDINADOR </t>
  </si>
  <si>
    <t>CARMEN MARINA CUARAN NAVISOY</t>
  </si>
  <si>
    <t>CONTADOR PUBLICO</t>
  </si>
  <si>
    <t>SI NO PRESENTA</t>
  </si>
  <si>
    <t>DIOCESIS MOCOA SIBUDNOY
DIOCESIS MOCOA SIBUDNOY
DIOCESIS MOCOA SIBUDNOY</t>
  </si>
  <si>
    <t>1/2/2012 HASTA 20/8/2012
1/2/2014 HASTA 31/7/2014
1/8/2014 HASTA 30/10/2014</t>
  </si>
  <si>
    <t>COORDINADORA FAMILIAS E INFANCIA
COORDINADOR PEDAGOGICO PRIMERA INFANCIA
COORDINADOR PEDAGOGICO PRIMERA INFANCIA</t>
  </si>
  <si>
    <t>LILIANA ALEXANDRA QUINTERO MENDEZ</t>
  </si>
  <si>
    <t>UNIVERSIDAD DE SAN BUENAVENTURA</t>
  </si>
  <si>
    <t xml:space="preserve">FUNDACION VILLASOÑADA
RED UNIDAD MUNDIAL BRAZOS ABIERTOS
INNVICTUS
</t>
  </si>
  <si>
    <t xml:space="preserve">15/01/2014 AL 30/10/2014
01/02/2013 - 31/07/2013
01/01/2012 - 30/01/2013
</t>
  </si>
  <si>
    <t xml:space="preserve">COORDINADORA LOCAL PROGRAMA DE CERO A SIEMPRE MODALIDAD FAMILIAR
PSICOLOGA
PSICOLOGA EDUCATIVA Y DE SELECCIÓN
</t>
  </si>
  <si>
    <t>APOYO PSICOSOCIAL MODALIDAD CDI</t>
  </si>
  <si>
    <t xml:space="preserve">NANCY ROCIO HURTADO CALDERON </t>
  </si>
  <si>
    <t>UNIMAP EU
IE AMAZONICA
DIOCESIS MOCOA SIBUNDOY</t>
  </si>
  <si>
    <t>1/8/2009 HASTS 20/12/2009
1/8/2009 HASTA 30/12/2009
17/9/2010 HASTAA 15/12/2010 Y DEL 12/9/2011 HASTA 4/12/2011</t>
  </si>
  <si>
    <t>PSICOLOGA
PSICORIENTADORA</t>
  </si>
  <si>
    <t>janeth viviana martinez araujo</t>
  </si>
  <si>
    <t>trabajadora social</t>
  </si>
  <si>
    <t>MARIANA</t>
  </si>
  <si>
    <t>29/6/2011 HASTA 30/12/2011
30/1/2012 HASTA 4/5/2012</t>
  </si>
  <si>
    <t>TRABAJADORA SOCIAL CZ LA HORMIGA</t>
  </si>
  <si>
    <t>APOYO PSICOSOCIAL MODALIDAD FAMILIAR</t>
  </si>
  <si>
    <t>SANDRA PATRICIA MOREANO PEREZ</t>
  </si>
  <si>
    <t>DIOCESIS MOCOA SIBUNDOY</t>
  </si>
  <si>
    <t>16/08/2013 A 31/07/2014</t>
  </si>
  <si>
    <t>PROFESIONAL EN APOYO PSICOSOCIAL</t>
  </si>
  <si>
    <t>YENNY MARITZA NARVAEZ ORTIZ</t>
  </si>
  <si>
    <t>FUNDACION VILLA SOÑAD</t>
  </si>
  <si>
    <t>18/2/2014 HASTA 30/10/2014</t>
  </si>
  <si>
    <t>PROFESIONAL DE APOYO PSICOSOCIAL EN MODALIDAD FAMILIAR</t>
  </si>
  <si>
    <t>SEGUNDO NORBERTO DIAZ OJEDA</t>
  </si>
  <si>
    <t>PSICOLOGO</t>
  </si>
  <si>
    <t xml:space="preserve">FUNDACION VILLA SOÑADA 
CORPROGRESO
COMFAMILIAR PUTUMAYO
FRATERNIDAD
</t>
  </si>
  <si>
    <t xml:space="preserve">15-01-2013/30-10-2014
01-02-2011 30-12-2012
1-07-2011 30-11-2011
16-10-2009 31-12-2010
</t>
  </si>
  <si>
    <t xml:space="preserve">PROFESIONAL DE APOYO PSICOSOCIAL
COGESTOR SOCIAL
PROFESIONAL DE ACOMPAÑAMIENTO
EDUCADOR FAMILIAR
</t>
  </si>
  <si>
    <t>YAMILET CAROLINA ZAMBRANO CORDOBA</t>
  </si>
  <si>
    <t xml:space="preserve">DIOCESIS MOCOA SIBUNDOY
SENA REGIONAL PUTUMAYO
FUNDACION VILLA SOÑADA
</t>
  </si>
  <si>
    <t xml:space="preserve">06a12/2012
08 A 12 2012
01/2013 - 10/2014
</t>
  </si>
  <si>
    <t xml:space="preserve">SPSICOLOGA PAIPI
TUTORA DE TECNICO EN ATENCION A LA PRIMERA INFANCIA
PSICOLOGA PROGRAMA DE CERO A SIEMPRE ENTORNO FAMILIAR
</t>
  </si>
  <si>
    <t>JULY MARCELA PACHECO</t>
  </si>
  <si>
    <t>TRABAJO SOCIAL</t>
  </si>
  <si>
    <t>UIS</t>
  </si>
  <si>
    <t>NO PRESENTA</t>
  </si>
  <si>
    <t>FUCOLDE
FUNDACION VILLA SOÑADA</t>
  </si>
  <si>
    <t>10/2/2014 HASTA 30/3/2014
30/6/2014 HASTA 30/10/2014</t>
  </si>
  <si>
    <t>ACOMPAÑAMIENTO A LAS CASAS DE JUSTICIA
PROFESIONAL APOYO PSICOSOCIAL</t>
  </si>
  <si>
    <t>ADRIANA MARCELA SALDARRIAGA ACOSTA</t>
  </si>
  <si>
    <t xml:space="preserve">DIOCESIS MOCOA SIBUNDOY
</t>
  </si>
  <si>
    <t>01/04/2013 HASTA 28/6/2013</t>
  </si>
  <si>
    <t>COORDINADOR GENERAL DEL PROYECTO POR CADA MIL CUPOS OFERTADOS O FRACIÓN INFERIOR</t>
  </si>
  <si>
    <t>LUIS ALFONSO MORA CAICEDO</t>
  </si>
  <si>
    <t xml:space="preserve">FUNDACION UNIVERSITARIA JORGE TADEO LOZANO </t>
  </si>
  <si>
    <t>10/1/2011 HASTA 31/12/2011
15/1/2012 HASTA 30/12/2012
15/1/2013 HASTA 30/12/2013
10/1/2014 HASTA 28/6/2014</t>
  </si>
  <si>
    <t>COORDINADOR  ADMINISTRATIVO</t>
  </si>
  <si>
    <t xml:space="preserve">COORDINADOR GENERAL DEL PROYECTO POR CADA MIL CUPOS OFERTADOS O FRACIÓN INFERIOR </t>
  </si>
  <si>
    <t>ANDREA JIMENA CORREDOR MEZA</t>
  </si>
  <si>
    <t>INGENIERA DE PRODUCCION</t>
  </si>
  <si>
    <t>PERFIL PROFESIONAL NO CUMPLE CON LO REQUERIDO EN LA CONVOCATORIA</t>
  </si>
  <si>
    <t>PROFESIONAL DE APOYO PEDAGOGICO POR CADA MIL CUPOS OFERTADOS O FRACCION INFERIOR</t>
  </si>
  <si>
    <t>MARIA DEL PILAR PARRA</t>
  </si>
  <si>
    <t>LICENCIADA EN PADAGOGIA INFANTIL</t>
  </si>
  <si>
    <t>UNIVERSIDAD DE PAMPLONA</t>
  </si>
  <si>
    <t>DIOCESIS MOCOA SIBUNDOY
DIOCESIS MOCOA SIBUNDOY
COMFAMILIAR
DIOCESIS MOCOA SIBUNDOY</t>
  </si>
  <si>
    <t>22/1/2008 HASTA 30/6/2008
16/8/2013 hasta 31/7/2014
1/11/2008 HASTA 31/7/2009
1/5/2010 HASTA 15/12/2010</t>
  </si>
  <si>
    <t>DINAMIZADORA DE LOS PROGRAMAS SER
coordinadora pedagogica
coordinadora pedagogica
coordinadora pedagogica</t>
  </si>
  <si>
    <t>LEIDI VANESA BARCENAS SANCHEZ</t>
  </si>
  <si>
    <t xml:space="preserve">LICENCIADA EN PADAGOGIA INFANTIL </t>
  </si>
  <si>
    <t>UNIVERSIDAD DE LA AMAZONIA</t>
  </si>
  <si>
    <t>FUNDACION VILLA SOÑADA</t>
  </si>
  <si>
    <t>15/1/2013 HASTA 15/12/2013</t>
  </si>
  <si>
    <t>AGENTE EDUCATIVO MODALIDAD FAMILIAR</t>
  </si>
  <si>
    <t>NO CUMPLE CON LA EXPERIENCIA LABORAL REQUERIDA</t>
  </si>
  <si>
    <t>FINANCIERO POR CADA CINCO MIL CUPOS AFECTADOS O FRACCION INFERIOR</t>
  </si>
  <si>
    <t>NATALIA CARMENZA GUERRERO</t>
  </si>
  <si>
    <t>U INCCA</t>
  </si>
  <si>
    <t>DIOCESIS MOCOA SIBUNDOY
DIOCESIS MOCOA SIBUNDOY
ICBF</t>
  </si>
  <si>
    <t xml:space="preserve">1/8/2014 HASTA EL 30/10/2014
7/1/2014 HASTA 31/7/2014
3/1/2013 HASTA 31/12/2013
13/1/2012 HASTA 30/8/2012
</t>
  </si>
  <si>
    <t>CORDINADORA TECNICA PROGRAMAS DE PRIMERA INFANCIA
ADMINISTRADOR DE EMPRESAS</t>
  </si>
  <si>
    <t>1/364</t>
  </si>
  <si>
    <t>3/1041</t>
  </si>
  <si>
    <t>2/364</t>
  </si>
  <si>
    <t>7/1041</t>
  </si>
  <si>
    <t>LOS APOYOS PSICOSOCIALES OFERTADOS NO CUMPLE CON LA PROPORCION REQUERIDA PARA EL NUMERO DE CUPOS OFERTADOS, 
ASI MISMO EL ULTIMO PROFESIONAL REFERENCIADO EN EL PRESENTE CUADRO NO CUMPLE  PORQUE NO ACREDITA LA EXPERIENCIA SOLICITADA EN LA CONVOCATORIA</t>
  </si>
  <si>
    <t>GRUPO 9 SAN MIGUEL</t>
  </si>
  <si>
    <t>1241, 1248,1249</t>
  </si>
  <si>
    <t>FPI86752</t>
  </si>
  <si>
    <t>1252,1251,1242</t>
  </si>
  <si>
    <t>GRUPO 9 . MODALIDAD FAMILIAR</t>
  </si>
  <si>
    <t>1/182</t>
  </si>
  <si>
    <t>3/458</t>
  </si>
  <si>
    <t>ENEIDA MAGALI ORTEGA ACOSTA</t>
  </si>
  <si>
    <t>LIC. EDUCACION INFANTIL Y PRE-ESCOLAR</t>
  </si>
  <si>
    <t>UNIVERSIDAD DEL TOLIMA</t>
  </si>
  <si>
    <t>HOGAR INFANTIL COMUNITARIO DE MOCOA</t>
  </si>
  <si>
    <t>DESDE  1 DE  AGOSTO DE 2012  A  31 DE DICIEMBRE DE  2013</t>
  </si>
  <si>
    <t>DIRECTORA</t>
  </si>
  <si>
    <t>JAMILETH CAMILA CASTRO GARCIA</t>
  </si>
  <si>
    <t>U. SANTIAGO DE CALI</t>
  </si>
  <si>
    <t>INSTITUTO PARA NIÑOS CIEGOS Y SORDOS DEL VALLE DEL CAUCA</t>
  </si>
  <si>
    <t>DEL 12 DE SEPTIEMBRE DE 2012 A 12 DE SEPTIEMBDE DE 2013</t>
  </si>
  <si>
    <t>PRACTICA PROFESIONAL EN EL AREA DE TALENTO HUMANO</t>
  </si>
  <si>
    <t xml:space="preserve">DORIS AMANDA CERON SOLARTE </t>
  </si>
  <si>
    <t>U. INCA DE COLOMBIA</t>
  </si>
  <si>
    <t>IPS SAMYSALUD SAS</t>
  </si>
  <si>
    <t xml:space="preserve">DESDE 1 DE ENERO A 31 DE DICIEMBRE DE 2013 </t>
  </si>
  <si>
    <t>COORDINADORA DE PROGRAMAS SOCIALES PARA LA PRIMERA INFANCIA</t>
  </si>
  <si>
    <t>MONICA ALEXANDRA GARCIA JAMIOY</t>
  </si>
  <si>
    <t>U MARIANA</t>
  </si>
  <si>
    <t>BIOMAD CONSULTORIA AMBIENTAL SAS - BOGOTA</t>
  </si>
  <si>
    <t>DESDE 11 DE FEBRERO A 10 DE ABRIL DE 2014</t>
  </si>
  <si>
    <t>APOYO EN LA ELABORACION DEL PLAN DE MANEJO AMBIENTAL - PMA PROYECTO PIEDRANEGRA 2D</t>
  </si>
  <si>
    <t>SANDRA MARCELA PANTOJA LOPEZ</t>
  </si>
  <si>
    <t>U SANTIAGO DE CALI</t>
  </si>
  <si>
    <t>HOSPITAL PSIQUIATRICO  UNIVERSITARIO DEL VALLE</t>
  </si>
  <si>
    <t>DESDE EL 27 DE AGOSTO DE 2010 A 9 DE SEPTIEMBRE DE 2011</t>
  </si>
  <si>
    <t>PRACTICA PROFESIONAL EN EL AREA PSICOSOCIAL SALA 9 - INTERDICTOS</t>
  </si>
  <si>
    <t>LIC. EN EDUCACION BASICA CON ENFASIS EN CIENCIAS NATURALES Y EDUCACION AMBIENTAL</t>
  </si>
  <si>
    <t xml:space="preserve">GRAN TIERRA ENERGY COLOMBIA LTDA.
COPORACION PARA EL DESARROLLO SOCIAL COMUNITARIO
</t>
  </si>
  <si>
    <t xml:space="preserve">DESDE 1 DE AGOSTO A 31 DE  DICIEMBRE DE 2013
DESDE 25 DE NOVIEMBRE DE 2012 A 10 DE MAYO DE 2013
</t>
  </si>
  <si>
    <t xml:space="preserve">CAPACITACION Y FORMULACION DE PROYECTOS SOCIALES PARA EL RESGUARDO FLORESTA ESPAÑOLA DEL MUNICIPIO DE PIAMONTE CAUCA
FACILITADORA SOCIAL
</t>
  </si>
  <si>
    <t>NO CUMPLE CON LA EXPERIENCIA MINIMA REQUERIDA</t>
  </si>
  <si>
    <t>YOLANDA CRISTINA PABON ESTUPIÑAN</t>
  </si>
  <si>
    <t>LIC. EDUCACION BASICA PRIMARIA</t>
  </si>
  <si>
    <t>PONTIFICIA UNIVERSIDAD JAVERIANA</t>
  </si>
  <si>
    <t xml:space="preserve">SERTEMPO
CENTRO EDUCATIVO PRINCIPITO
COMFAMILIAR NARIÑO
</t>
  </si>
  <si>
    <t xml:space="preserve">DESDE 14 DE FEBRERO A 9 DE AGOSTO DE 2011, DE 29 AGOSTO A 16 DE DICIEMBRE DE 2011, 23 DE ENERO DE 2012 A JUNIO 30 DE 2012 Y 23 DE JULIO A DICIEMBRE 15 DE 2012
DESDE 1 DE SEPTIEMBRE DE 2004 A 30 DE JUNIO DE 2005 Y DEL 1 DE SEPTIEMBRE DE 20015 A 30 DE JUNIO DE 2006
DESDE FEBRERO A MARZO - MAYO A JUNIO - OCTUBRE A DICIEMBRE DE 2003
</t>
  </si>
  <si>
    <t xml:space="preserve">DOCENTE JARDIN SOCIAL GOTICAS DE FELICIDAD
DOCENTE DE TIEMPO COMPLETO
INSTRUCTORA SUB PROGRAMAS BIBLIOTECAS VIAJERAS PROGRAMA ATENCION A LA NIÑEZ Y JORNADA ESCOLAR COMPLEMENTARIA
</t>
  </si>
  <si>
    <t>UNIVERSIDAD INCCA DE COLOMBIA- CONVENIO CORPORACION UCICA</t>
  </si>
  <si>
    <t>NO REQUIERE</t>
  </si>
  <si>
    <t xml:space="preserve">PASTORAL SOCIAL DIOCESIS MOCOA SIBUNDOY
PASTORAL SOCIAL DIOCESIS MOCOA SIBUNDOY
ICBF REGIONAL PUTUMAYO
ICBF REGIONAL PUTUMAYO
ICBF REGIONAL PUTUMAYO
ICBF REGIONAL PUTUMAYO
ICBF REGIONAL PUTUMAYO
DIOCESIS MOCOA SIBUNDOY
DIOCESIS MOCOA SIBUNDOY
MIGUEL ORACIO ROBLES
GERENCIA DEPARTAMENTAL DEL PUTUMAYO
TELECOM PUTUMAYO
TELECOM PUTUMAYO
TELECOM PUTUMAYO
TELECOM PUTUMAYO
</t>
  </si>
  <si>
    <t xml:space="preserve">01/08/2014 A 31 DICIEMBRE 2014
7 ENERO 2014 A 31 JULIO 2014
3 ENERO 2013 A 31 DICIEMBRE 2013
1 FEBRERO A 30 DE JUNIO 2011
1 JULIO A 31 DICIEMBRE 2011
13 ENERO A 30 AGOSTO 2012
30 AGOSTO 2012 A 30 DICIEMBRE 2012
1 JULIO 2010 A 20 ENERO 2011
18 MAYO 2010 A 30 JUNIO 2011
10 ENERO 2003 A 31 DICIEMBRE 2005
23 ENERO DE 2002 A 22 ABRIL 2002
23 ENERO A 22 ABRIL 2002
25 ABRIL A 24 JULIO 2002
12 AGOSTO  AL 9 DE NOVIEMBRE 2002
14  A 31 DICIEMBRE 2002
</t>
  </si>
  <si>
    <t xml:space="preserve">COORDINADORA TÉCNICA PROGRMA PRIMERA INFANCIA CDI INSTITUCIONAL Y FAMILIAR
COORDINAORA TÉCNICA PROGRAMA PRIMERA INFANCIA
APOYO EN EL SEGUIMIENTO FINANCIERO Y ADMINISTRATIVO DE LOS PROGRAMAS DEL CENTRO ZONAL DE ICBF MOCOA
APOYO EN EL DESARROLLO DE PROYECTOS DE ICBF
APOYO EN EL DESARROLLO DE PROYECTOS DE ICBF
APOYO EN EL AREA ADMINISTRATIVA Y FINANCIERA
APOYO EN EL AREA ADMINISTRATIVA Y FINANCIERA
COORDINADORA PROGRAMA PAIPI
CORDINADORA PROGRAMA PAIPI
SECRETARIA ADMINISTRATIVA
AUXILIAR ADMINISTRATIVA AREA CONTABILIDAD
AUXILIAR ADMINISTRATIVA AREA CONTABILIDAD
AUXILIAR ADMINISTRATIVA AREA CONTABILIDAD
AUXILIAR ADMINISTRATIVA AREA CONTABILIDAD
AUXILIAR ADMINISTRATIVA AREA CONTABILIDAD
</t>
  </si>
  <si>
    <t>1496, 1497,1504 y 1505</t>
  </si>
  <si>
    <t>1497, 1507 y 1508</t>
  </si>
  <si>
    <t>1509,1510, 1511, 1497</t>
  </si>
  <si>
    <t>GRUPO 10 . MODALIDAD FAMILIAR</t>
  </si>
  <si>
    <t>1/377</t>
  </si>
  <si>
    <t>2/377</t>
  </si>
  <si>
    <t>1/415</t>
  </si>
  <si>
    <t>3/415</t>
  </si>
  <si>
    <t>FRANKLIN MILLER PALACIOS</t>
  </si>
  <si>
    <t>ADMINISTRADOR PUBLICO</t>
  </si>
  <si>
    <t>ESCUELA SUPERIOR DE ADMINISTRACION PUBLICA</t>
  </si>
  <si>
    <t xml:space="preserve">FUNDACION VILLASOÑADA
FUNDACION RESURGIR
PRESERVAR COLOMBIA
ALCALDIA DE SAN MIGUEL
FUNDACION RESURGIR
CORPROGRESO
</t>
  </si>
  <si>
    <t xml:space="preserve">15/07/2013 - 15/12/2013, 04/02/2014 - 05/08/2014 Y 10/09/2014 - 10/10/2014
02/2008 A 12/2008
01/04/2012 A 15/06/2012
13/09/2012 AL 13/11/2012
2/2010 - 11/2010
01/10/2012 - 24/12/2012
</t>
  </si>
  <si>
    <t xml:space="preserve">COORDINADOR METODOLOGICO PROGRAMA GENERACIONES CON BIENESTAR
SENSIBILIZADOR EN LEYES DE ADMINISTRACION PUBLICA A POBLACION VULNERABLE Y DESPLAZADA
FACILITADOR DEL RPOYECTO CELIN
PROFESIONAL DE APOYO PARA LA FORMULACION DEL PLAN DE ACCION TERRITORIAL PARA PSDV
PROFESIONAL DE APOYO MODALIDAD DE HOGARES COMUNITARIOS EN LOS MPIOS VALLE DEL GUAMUEZ, SAN MIGUEL Y ORITO
COGESTOR SOCIAL
</t>
  </si>
  <si>
    <t>MEYER HERNEY ORDOÑEZ RODRIGUEZ</t>
  </si>
  <si>
    <t>18. 154.198</t>
  </si>
  <si>
    <t>LICENCIADO EN EDUCACION BASICA CON ENFASIS EN CIENCIAS NATURALES Y EDUCACION AMBIENYAL</t>
  </si>
  <si>
    <t xml:space="preserve">UNIVERSIDAD MARIANA </t>
  </si>
  <si>
    <t>5 DE DICIEMBRE DE 2003</t>
  </si>
  <si>
    <t>ALCADIA MUNICIPAL VALLE DEL GUAMUEZ
SECRETARIA DE EDUCACION DEPARTAMENTAL</t>
  </si>
  <si>
    <t>01/01/2008
01/02/2004</t>
  </si>
  <si>
    <t>30/06/2010
31/12/2007</t>
  </si>
  <si>
    <t>ZUNNY GUZMAN</t>
  </si>
  <si>
    <t>UNIMINUTO</t>
  </si>
  <si>
    <t>2 ABRIL DE 2011</t>
  </si>
  <si>
    <t xml:space="preserve">ALCALDIA MUNICIPAL PUERTO LEGUIZAMO
ICBF-PUERTO LEGUIZAMO
ICBF-PUERTO LEGUIZAMO
ALCLADIA MUNICIPAL PUERTO LEGUIZAMO
FUNDACION VILLASOÑADA
</t>
  </si>
  <si>
    <t xml:space="preserve">07-mar-13-31-dic-13
04-sep-12-30-dic-12
22-feb-12-30-ago-12
13-may-11-28-dic-11
15-ene-14-30-oct-14
</t>
  </si>
  <si>
    <t xml:space="preserve">TRABAJADORA SOCIAL SECRETARIA DE SALUD
TRABAJADORA SOCIAL ICBF
TRABAJADORA SOCIAL ICBF
TRABAJADORA SOCIAL SALUD PUBLICA
</t>
  </si>
  <si>
    <t>DORIS YENNY MOSQUERA PANTOJA</t>
  </si>
  <si>
    <t>UNIVERSIDAD NACIONAL ABIERTA Y A DISTANCIA</t>
  </si>
  <si>
    <t>27 SEPTIEMBRE DE 2013</t>
  </si>
  <si>
    <t>FUNDACION VILLASOÑADA
CORPORACION OPCION LEGAL</t>
  </si>
  <si>
    <t>15/01/2013 - 15/12/2013, 15/01/2014 - 30/10/2014
15/01/2014 - 30/09/2014</t>
  </si>
  <si>
    <t>PROFESIONAL DE APOYO PSICOSOCIAL
PROFESIONAL DE APOYO PSICOSOCIAL</t>
  </si>
  <si>
    <t>NO ADJUNTA COPIA TARJETA</t>
  </si>
  <si>
    <t>JHON FREDY MEJIA TORRES</t>
  </si>
  <si>
    <t>LICENCIADO EN FILOSOFIA</t>
  </si>
  <si>
    <t xml:space="preserve">DIOCESIS MOCOA SIBUNDOY
DIOCESIS MOCOA SIBUNDOY
DIOCESIS MOCOA SIBUNDOY
</t>
  </si>
  <si>
    <t xml:space="preserve">12-abr-10 HASTA 15-dic-10
17-mar-11  HASTA  16-dic-12
09-abr-12 HASTA  14-dic-12
</t>
  </si>
  <si>
    <t>NO ADJUNTA ACTA DE GRADO NI COPIA DE DIPLOMA DE TITULOPROFESIONAL</t>
  </si>
  <si>
    <t>GLADYS MORENO ARIAS</t>
  </si>
  <si>
    <t>NO ALLEGA COPIA TARJETA PROFESIONAL</t>
  </si>
  <si>
    <t>CONGREGACION RELIGIOSA  DE LA IGLESIA PENTECOSTAL</t>
  </si>
  <si>
    <t>1/1/2011 HASTA 5/9/2012</t>
  </si>
  <si>
    <t xml:space="preserve">DIRECCION DEL COMITÉ DE EDUCACION </t>
  </si>
  <si>
    <t xml:space="preserve">LIC. EN EDUCACION BASICA CON ENFASIS EN CIENCIAS NATURALES </t>
  </si>
  <si>
    <t>DIOCESIS D EMOCOA SIBUNDOY
SED DEL PUTUMAYO</t>
  </si>
  <si>
    <t>DOCENTE MODALIDAD FAMILIAR
DOCENTE</t>
  </si>
  <si>
    <t xml:space="preserve">16/8/2013 HASTA 31/7/2014
</t>
  </si>
  <si>
    <t>COORDINADOR PEDAGOGICO</t>
  </si>
  <si>
    <t>SEBASTIAN MAURICIO ENRIQUEZ GONZALES</t>
  </si>
  <si>
    <t>LICENCIADO EN EDUCACION BASICA ENFASIS EN EDIUCACION FISICA , RECREACION Y DEPORTE</t>
  </si>
  <si>
    <t>14 SEPTIEMBRE 212</t>
  </si>
  <si>
    <t>COORDINADORA GENERAL DEL PROYECTO POR CADA MIL CUPOS OFERTADOS O FRACCIÓN INFERIOR</t>
  </si>
  <si>
    <t>DOCENTE</t>
  </si>
  <si>
    <t>CARMEN AMELIA MAYA MATASEA</t>
  </si>
  <si>
    <t>EYDER ALDEMAR DIAZ DELGADO</t>
  </si>
  <si>
    <t>U. ANTONIO NARIÑO</t>
  </si>
  <si>
    <t>A FOLIO 3462 CERTIFICACIONLABORAL SIN FECHA EXACTA DE TERMINACION</t>
  </si>
  <si>
    <t>LAURA CAROLINA MARTINEZ VERJEL</t>
  </si>
  <si>
    <t>U. PONTIFICIA BOLIVARIANA</t>
  </si>
  <si>
    <t>ONELSA RIOFRIO BASTOS</t>
  </si>
  <si>
    <t>LIC. CIENCIAS RELIGIOSAS Y ETICA</t>
  </si>
  <si>
    <t>FUN. UNIVERRSITARIA JUAN DE CASTELLANOS</t>
  </si>
  <si>
    <t>NO CERTIFICA TIEMPO DE EXPERIENCIA MINIMO REQUERIDO</t>
  </si>
  <si>
    <t>SANDRA PATRICIA DIMAS PERDOMO</t>
  </si>
  <si>
    <t>POLITOLOGA</t>
  </si>
  <si>
    <t>UNIVERSIDAD DEL CAUCA</t>
  </si>
  <si>
    <t>NELLY MARCELA GUZMAN RIOFRIO</t>
  </si>
  <si>
    <t>U. CATOLICA DE COLOMBIA</t>
  </si>
  <si>
    <t>MONICA ESLEY FRANCO DIAZ</t>
  </si>
  <si>
    <t>FNCA-ESPERANZA PARA UNA FAMILIA -FUNDACION CRISTIANA PARA LOS NIÑOS Y ANCIANOS</t>
  </si>
  <si>
    <t>DESDE FEBRERO DE 2012 A JUNIO DE 2013</t>
  </si>
  <si>
    <t>PRACTICA PRFESIONAL EN EL AREA DE PSICOLOGIA</t>
  </si>
  <si>
    <t>TECNOLOGA EN PROMOCION DE LA SALUD</t>
  </si>
  <si>
    <t>UNIVERSIDAD DE NARIÑO</t>
  </si>
  <si>
    <t>NO CUMPLE CON PERFIL PROFESIONAL REQUERIDO</t>
  </si>
  <si>
    <t>ILIA ELVA PANTOJA NARVAEZ</t>
  </si>
  <si>
    <t>DIOCESIS MOCOA- SIBUNDOY</t>
  </si>
  <si>
    <t>DESDE  21 DE MAYO DE 2010 A 15 DE  DICIEMBRE DE 2010</t>
  </si>
  <si>
    <t>CORP. UNI. REMINTONG</t>
  </si>
  <si>
    <t>GRUPO 12  PUERTO LEGUIZAMO  MODALIDAD INSTITUCIONAL</t>
  </si>
  <si>
    <t>JENNY ALEJANDRQA QUINTERO MAZO</t>
  </si>
  <si>
    <t>HI SANTO ANGEL
CLINICA DE LA AMAZONIA IPS 
DIOCESIS MOCOA SIBUNDOY</t>
  </si>
  <si>
    <t>1/11/2012 HASTA 31/12/12
9/9/2012 HASTA 10/5/2013
16/8/2013 HASTA 31/7/2014</t>
  </si>
  <si>
    <t>PROFESIONAL DE APOYO PSICOSOCIAL
PSICOLOGA
PROFESIONAL DE APOYO PSICOSOCIAL</t>
  </si>
  <si>
    <t xml:space="preserve">LUZ MIRIAM MUCHACHASOY MUCHAVISOY </t>
  </si>
  <si>
    <t>MUNICIPIO DE SIBUNDOY
FUNDACION COLOMBIANOS SOLIDARIOS</t>
  </si>
  <si>
    <t>1/9/2008 HASTA 27/11/2008
28/9/2011 HASTA 31/12/2011</t>
  </si>
  <si>
    <t>AGENTE CAPACITADOR DE PROGRAMA DE FAMILIAS EN ACCION 
ORIENTADOR EMPLEABILIDAD</t>
  </si>
  <si>
    <t xml:space="preserve">NO PRESENTA TRJETA PROFESIONAL </t>
  </si>
  <si>
    <t>YEIMY ALEJANDRA NAVISOY ALMEIDA</t>
  </si>
  <si>
    <t>UNIVERSIDAD DE LA SALLE</t>
  </si>
  <si>
    <t>CENTRO PROVINSIAL DE GESTION AGROEMPRESARIAL DE LOS PUERTOS
DIOCESIS MOCOA SIBUNDOY</t>
  </si>
  <si>
    <t>14/2/2013 HASTA 31/10/2013
16/8/2013 HASTA 31/7/2014</t>
  </si>
  <si>
    <t>TRBAJADORA SOCIAL EN TRABAJO CON POBLACION DESPLAZADA
PROFESIONAL DE APOYO PSICOSOCIAL MODALIDAD FAMILIAR</t>
  </si>
  <si>
    <t>JOSE GUILLERMO SOLARTE CORDOBA</t>
  </si>
  <si>
    <t>UNIVERSIDAD INCCA DE COLOMBIA</t>
  </si>
  <si>
    <t>UNION TEMPORAL LAS CAJAS</t>
  </si>
  <si>
    <t>1/10/2008 HASTA 28/2/2009</t>
  </si>
  <si>
    <t>PSICOLO DEL PROYECTO EDUCATIVO PARA ATENDER NIÑOS, NIÑAS Y JOVENES AFECTADOS POR EL CONFLICTO</t>
  </si>
  <si>
    <t>JANET DUCUARA MORALES</t>
  </si>
  <si>
    <t>LICENCIADA EN ETNOEDUCACION CON ENFASIS EN ANTROPOLOGIA APLICACA</t>
  </si>
  <si>
    <t>DIOCESIS MOCOA SIBUNDOY
DIOCESIS MOCOA SIBUNDOY
DIOCESIS MOCOA SIBUNDOY
DIOCESIS MOCOA SIBUNDOY</t>
  </si>
  <si>
    <t>16/8/2013 HASTA AL 31/1/2014
2/8/2010 HASTA 15/12/2010
11/3/2011 HASTA 16/12/2011
09/04/2012 HASTA 14/12/2012</t>
  </si>
  <si>
    <t>COORDINADORA  PEDAGOGICA
COORDINADOR DE POBLACION DISPERSA  EN LOS NIVELE DE PRESCOLAR Y BASICA PRIMARIA
COORDINADOR DE POBLACION DISPERSA  EN LOS NIVELE DE PRESCOLAR Y BASICA PRIMARIA
DIRECTOR ZONAL DE POBLACION DISPERSA  EN LOS NIVELE DE PRESCOLAR Y BASICA PRIMARIA</t>
  </si>
  <si>
    <t>JORGE HERNAN BASTIDAS</t>
  </si>
  <si>
    <t>FISIOTERPEUTA</t>
  </si>
  <si>
    <t>ESCUELA NACIONAL DE DEPORTES</t>
  </si>
  <si>
    <t>NO CUMPLE CON EL PERFIL PARA COORDINADOR TODA VEZ QUE EL PERFIL PROFESIONAL ES EN CIENCIAS SOCIALES, HUMANAS, EDUCACION O ADMINISTRATIVAS</t>
  </si>
  <si>
    <t xml:space="preserve">APOYO PSICOSOCIAL </t>
  </si>
  <si>
    <t>LEYDI  YOHNNA MAYAMA HERNANDEZ</t>
  </si>
  <si>
    <t>SI REQUIERE PERO NO PRESENTA</t>
  </si>
  <si>
    <t>PASTORAL SOCIAL
CORPORACION EMPRESARIAL MATIZ</t>
  </si>
  <si>
    <t>24/3/2011  HASTA 22/7/2011
22/8/2012 HASTA 30/8/2014</t>
  </si>
  <si>
    <t>PRACTICANTE TRABAJO SOCIAL
PROFESIONAL DE APOYO EN AREA SOCIAL</t>
  </si>
  <si>
    <t>PAOLA NAYERINE CHAMORRO CHANCHI</t>
  </si>
  <si>
    <t xml:space="preserve">IU MARIA CANO </t>
  </si>
  <si>
    <t>FUNDACION SUEÑOS DE VIDA</t>
  </si>
  <si>
    <t>1/1/2014 HASTA  30/8/14</t>
  </si>
  <si>
    <t>NO ADJUNTA SOPORTES QUE ACREDITE CARRERA PROFESIONAL Y EXPERIENCIA</t>
  </si>
  <si>
    <t>GRUPO 12 . MODALIDAD FAMILIAR</t>
  </si>
  <si>
    <t>GRUPO 12 PUERTO LEGUIZAMO</t>
  </si>
  <si>
    <t>COL2012001</t>
  </si>
  <si>
    <t>1/156</t>
  </si>
  <si>
    <t>1/548</t>
  </si>
  <si>
    <t>4/548</t>
  </si>
  <si>
    <t xml:space="preserve">FUNDACION FRATRENIDAD
I.E. JOSE MARIA HERNANDEZ -LEGUIZAMO
</t>
  </si>
  <si>
    <t xml:space="preserve">DESDE 16 AGOSTO DE 2013 A 31 JULIO 2014
DESDE 14 DE FEBRERO DE 2013 SIN FECHA DE TERMINACION
</t>
  </si>
  <si>
    <t xml:space="preserve">COORDINADOR CDI SEMILLAS DE PAZ
ORIENTADOR ESCOLAR
</t>
  </si>
  <si>
    <t xml:space="preserve">SECRETARIA DE EDUCACION DE CUNDINAMARCASECRETARIA DE EDUCACION DE CUNDINAMARCA
GIMNASIO CAMPESTRE ESCALEMOS BOGOTA
MUNICIPIO DE ABREGO N. DE S.
COOTRASEPRO C.T.A.
</t>
  </si>
  <si>
    <t xml:space="preserve">312 DIAS DESDE 4 DE JUNIO DE 2012
DESDE FEBRERO A NOVIEMBRE DE 2011
DESDE 4 FEBRERO DE 2009 A 30 DE NOVIEMBRE DE 2009 
DESDE 4 DE JULIO DE 2007 A 30 NOVIEMBRE DE 2008
</t>
  </si>
  <si>
    <t xml:space="preserve">DOCENTE  CON FUNCIONES DE ORIENTADOR GRADO 2AE
PSICOLOGA EN AREA CLINICA NNA
PSICOLOGA
PRESTACION DE SERVICIOS ASESORIA PSICOLOGICA EN LA ENPRESA CLIENTE COMFENALCO SANTANDER
</t>
  </si>
  <si>
    <t xml:space="preserve">DIOCESIS MOCOA SIBUNDOYDIOCESIS MOCOA SIBUNDOY
ACILAPP -PUERTO LEGUIZAMO
ACILAPP -PUERTO LEGUIZAMO
COPORACION VIVIENDO IBAGUE
ALCALDIA DE PUERTO LEGUIZAMO
ALCALDIA DE PUERTO LEGUIZAMO
FUNDACION ANTONIO RESTREPO BARCO - VILLAGARZON Y PUERTO CAICEDO
</t>
  </si>
  <si>
    <t xml:space="preserve">DESDE 11 DE AGOSTO DE 2013 A 31 DE JULIO DE 2014
DESDE 1 DE ABRIL A 31 DE DICIEMBRE DE 2012
DESDE 1 DE MARZO A 31 DE DICIEMBRE DE 2013
DESDE 15 DE ABRIL A  10 DE JULIO DE 2009
DESDE 1 DE ENERO DE 2011 
DESDE 26 ENERO DE 2006 A 31 DE ENERO DE 2007
DESDE 10 DE ABRIL A 31 DE JULIO DE 2005
</t>
  </si>
  <si>
    <t xml:space="preserve">COORDINADORA PEGOGICA PROGRAMA CDI MOD. FAMILIAR
ATENCION EDUCATIVA A LLS PUEBLOS INDIGENAS DEL DEPARTAMENTO DEL PUTUMAYO
ASESORA PEDAGOGICA EN FORTALECIMIENTO DE LA EDUCACION PROPIA DE LAS COMUNIDADES DE PUEBLO MURUY
IMPLEMENTACION ESTRATEGIA JUNTOS - COORDINADORA DE LA MICROREGION 008
SECRETARIA DE GOBIERNO
SECRETARIA DE GOBIERNO
PROFESIONAL DE APOYO SOCIAL
</t>
  </si>
  <si>
    <t>POLITECNICO INTERNACIONAL - EMBAJA DA DE  LOS ESTADOS UNIDOS
ALCALDIA DE LEGUIZAMO</t>
  </si>
  <si>
    <t>DESDE EL 1 DE NOVIEMBRE DE 2012
24/1/2014 HASTA 30/10/2014</t>
  </si>
  <si>
    <t>PSICOLOGA
PSICOLOGA SALUD MENTAL</t>
  </si>
  <si>
    <t>NO ADJUNTA CERTIFICACION DEL TRABAJO REPORTADO EN EL FOLIO 3562 CON LA ALCALDIA DE LEGUIZAMO</t>
  </si>
  <si>
    <t>PATORAL SOCIAL DIOCESIS MOCOA - SIBUNDOY
PATORAL SOCIAL DIOCESIS MOCOA - SIBUNDOY</t>
  </si>
  <si>
    <t>DESDE 1 SEPTIEMBRE  A 15 DE DICIEMBRE DE 2014
DESDE  8 DE OCTUBRE DE 2013 A 31 DE AGOSTO DE DE 2014</t>
  </si>
  <si>
    <t>NO CUMPLE CON LA EXPERIENCIA PROFESIONAL REQUERIDA</t>
  </si>
  <si>
    <t>GRUPO 11 PUERTO ASÍS</t>
  </si>
  <si>
    <t>3/784</t>
  </si>
  <si>
    <t>4/784</t>
  </si>
  <si>
    <t>JULIO CESAR ROCA HERRERA</t>
  </si>
  <si>
    <t>SEMINARIO PROVINCIAL DE CARTAGENA</t>
  </si>
  <si>
    <t>05/04/2010 HASTA 15/12/2010
17/3/2011 HASTA 16/12/2011
09/04/2012 HASTA 14/12/2012</t>
  </si>
  <si>
    <t>SUPERVISOR DE POBLACION DISPERSA
COORDINADOR DE POBLACION DISPERSA
DIRECTOR POBLACION DISPERSA</t>
  </si>
  <si>
    <t>NOLVER JAIR FIGUEROA DELGADO</t>
  </si>
  <si>
    <t>LECENCIADO EN CIENCIAS NATURALES</t>
  </si>
  <si>
    <t xml:space="preserve">NO  CUMPLE CON EL PERFIL Y LA EXPERIENCIA REQUERIDQA PARA EL CARGO </t>
  </si>
  <si>
    <t>JHON PABLO CANCHALA GUERRA</t>
  </si>
  <si>
    <t>ESAP</t>
  </si>
  <si>
    <t>JARDIN INFANTIL PEQUEÑOS GENIOS</t>
  </si>
  <si>
    <t>1/1/2012 HASTA 31/12/2013</t>
  </si>
  <si>
    <t>COODINADOR DEL JARDIN INFANTIL</t>
  </si>
  <si>
    <t>MARTHA JANET LOPEZ</t>
  </si>
  <si>
    <t>TEOFILO CUERVO MORENO</t>
  </si>
  <si>
    <t>UNIVERSIDAD PILOTO DE COLOMBIA</t>
  </si>
  <si>
    <t>DAMARIS LORENA INSUASTI</t>
  </si>
  <si>
    <t>OPCION LEGAL
OPCION LEGAL  
FUNDACION ARAWANA
OIM
RET THE FOUNDATION FON THE REFUGE EDUCATION TRUST
ARTESANIAS DE COLOMBIA SA</t>
  </si>
  <si>
    <t>11/9/2012 HASTA 30/5/2013
31/11/2011 HASTA 31/07/2012
4/8/2011 HASTA 4/11/2011
11/3/2011 HASTA 3/8/2011
16/10/2008 HASTA 28/2/2009
5/2/2008 HASTA 5/6/2008</t>
  </si>
  <si>
    <t>PSICOLOGA IMPLEMENTACION DE ESTRATEGIAS PARA LA BUSQUEDA E IMPLEMENTACION CTIVA DE NIÑOS Y NIÑAS AL SISTEMA ESCOLAR
PSICOLOGA IMPLEMENTACION DE ESTRATEGIAS PARA LA BUSQUEDA E IMPLEMENTACION CTIVA DE NIÑOS Y NIÑAS AL SISTEMA ESCOLAR
CORDINADORA PSICOSOCIAL
AUXILIAR DE PROYECTO LOCAL
PSICOLOGA
ACOMPAÑAMIENTO PSICOSOCIAL</t>
  </si>
  <si>
    <t>LIDIA CASTRO MEJIA</t>
  </si>
  <si>
    <t>LECENCIADA EN EDUCACION BASICA PRIMARIA CON EN FASIS EN TECNOLOGIA INFORMATICA</t>
  </si>
  <si>
    <t>UN ANTONIO NARIÑO</t>
  </si>
  <si>
    <t>UNION TEMPORAL SENDERO FUTURO
ALCALDIA DE SIBUNDOY</t>
  </si>
  <si>
    <t>26/9/2005 HASTA 23/12/2005
14/1/2006 HASTA 13/6/2006
6/8/2007 HASTA 14/12/2007
8/1/2008 HASTA 20/6/2008
1/6/2010 HASTA 15/12/2010</t>
  </si>
  <si>
    <t>DOCENTE
AGENTE PROGRAMA PAIPI</t>
  </si>
  <si>
    <t>CIELO MARIA HERNANDEZ CARVAJALINO</t>
  </si>
  <si>
    <t>LICENCIADA EN ESPAÑOL Y LITERATURA</t>
  </si>
  <si>
    <t>UNIVERSIDAD DEL ATLANTICO</t>
  </si>
  <si>
    <t>INST DANIEL EL TRAVIESO
COLEGIO NAZARETH CENTRAL</t>
  </si>
  <si>
    <t>DESDE 1996 HASTA 1999
23/10/2007 HASTA 5/12/2008</t>
  </si>
  <si>
    <t>NATALIA CARMENZA LOPEZ</t>
  </si>
  <si>
    <t>VILLA SOÑADA</t>
  </si>
  <si>
    <t>PROMOTOR DE DERECHOS</t>
  </si>
  <si>
    <t>1/4/2014 HASTA 5/8/2014
10/9/2014 HASTA 10/10/2014</t>
  </si>
  <si>
    <t>GRUPO 11 PTO ASIS CDI INSTITUCIONAL</t>
  </si>
  <si>
    <t>1/454</t>
  </si>
  <si>
    <t>13 PUERTO CAICEDO.</t>
  </si>
  <si>
    <t>GRUPO 13.  CDI INSTITUCIONAL</t>
  </si>
  <si>
    <t>1/117</t>
  </si>
  <si>
    <t>GRUPO 13 MODALIDAD FAMILIAR</t>
  </si>
  <si>
    <t>1/268</t>
  </si>
  <si>
    <t>2/268</t>
  </si>
  <si>
    <t>HENRY JAVIER MELO MARTINEZ</t>
  </si>
  <si>
    <t>ABOGADO</t>
  </si>
  <si>
    <t>ASOCIACION  CONVIVIR 
ASOCIACION  CONVIVIR 
U.T ALIMENTAR</t>
  </si>
  <si>
    <t xml:space="preserve">01-oct-11 HASTA 30-nov-11
01-may-12 HASTA 07-nov-12
01-feb-11 HASTA 31-oct-11
</t>
  </si>
  <si>
    <t>COORDINADOR PAE
COORDINADOR PAE
COORDINADOR PAE</t>
  </si>
  <si>
    <t>ANDREA NATHALY TACAN</t>
  </si>
  <si>
    <t>U.MARIANA</t>
  </si>
  <si>
    <t>TRANSIPIALES S.A
OBRA SOCIAL CASA DIVINA PROVIDENCIA</t>
  </si>
  <si>
    <t xml:space="preserve">24/02/2014 HASTA 23/05/2014
</t>
  </si>
  <si>
    <t>PRACTICANTE L DE APOYO DE TRABAJO SOCIAL
PRACTICANTE L DE APOYO DE TRABAJO SOCIAL</t>
  </si>
  <si>
    <t>JUAN FERNANDO BUBANO MUÑOZ</t>
  </si>
  <si>
    <t>U. IBAGUE</t>
  </si>
  <si>
    <t>29/O6/2012</t>
  </si>
  <si>
    <t>DIOCESIS MOCOA SIBUNDOY
DIOCESIS MOCOA SIBUNDOY
LUDOTECARIO</t>
  </si>
  <si>
    <t>01/08/2014 HASTA 31/10/2014
04/11/2014 15/12/2014
21/1/2013 HASTA 22/6/2013</t>
  </si>
  <si>
    <t>NOHORA JULIETH AGUIIRE RUIZ</t>
  </si>
  <si>
    <t>UNIVERSIDAD SANTIAGO DE CALI</t>
  </si>
  <si>
    <t xml:space="preserve">VILLA SOÑADA
COMISARIA DE FAMILIA PUERTO CAICEDO
FUNDACION FRATERNIDAD
HOSPITAL ALCIDES JIMENEZ PTO CAICEDO
</t>
  </si>
  <si>
    <t xml:space="preserve">03/03/2014-30/10/2014
04/03/2013-31/12/2013
01/06/2013-31/12/2013
10/09/2012-10/10/2012
</t>
  </si>
  <si>
    <t xml:space="preserve">APOYO PSICOSOCIAL
PSICOLOGA
AGENTE EDUCATIVO PROGRAMA FAMILIAS CON BIENESTAR
PSICOLOGA
</t>
  </si>
  <si>
    <t>PAOLA ANDREA ARANA</t>
  </si>
  <si>
    <t xml:space="preserve">FUNDACION VILLASOÑADA
MOVIMIENTO RUTA PCIFICA
IPS LA ORQUIDEA
HOSPITAL ALCIDES JIMENEZ PTO CAICEDO
EMPRESA DE ENERGIA DEL BAJO PUTUMAYO
ALCALDIA MUNICIPAL DE PTO CAICEDO
ALCALDIA MUNICIPAL DE PUERTO CAICEDO
ALCALDIA MUNICIPAL DE PUERTO CAICEDO
ALCALDIA MUNICIPAL DE PUERTO CAICEDO
CAMARA DE COMERCIO DEL PTUO
HOSPITAL ALCIDES JIMENEZ PTO CAICEDO
</t>
  </si>
  <si>
    <t xml:space="preserve">02/2014-10/2014
10/2013-04/2014
07/2013-11/2013
01/2012-08/2012
01/11/2011-12/12/2012
03/06/2009-31/01/2011
01/01/2009-01/04/2009
05/05/2009-03/06/2009
16/10/2008-23/10/2008
01-30/06/2008
06a12/2008
</t>
  </si>
  <si>
    <t xml:space="preserve">PSICOLOGA
PSICOLOGA
PSICOLOGA
COORDINADORA MEDICA PSICOLOGA
PSICOLOGA
SECRETARIA DE SALUD MUNICIPAL
PSICOLOGA
PSICOLOGA
PSICOLOGA
PSICOLOGA PROGRAMA GENERACION DE INGRESOS
PSICOLOGA
</t>
  </si>
  <si>
    <t>FALTA EXPERIENCIA PARA CUMPLIR PERFIL REQUERIDO EN LA CONVOCATORIA</t>
  </si>
  <si>
    <t>NO ADJUNTA TARJETA PROFESIONAL</t>
  </si>
  <si>
    <t>RESULTADOS EVALUACION COMPONENTE TECNICO. GRUPO 1</t>
  </si>
  <si>
    <t xml:space="preserve">No cumple con la experiencia, ya que la certificación acredita solamente 8 meses y  28 días de experiencia como coordinadora </t>
  </si>
  <si>
    <t>NO ALLEGÓ SOPORTES PARA LA SEGUNDA COORDINADORA</t>
  </si>
  <si>
    <t>NO PRESENTARON EXPERIENCIA ADICIONAL</t>
  </si>
  <si>
    <t xml:space="preserve">NO </t>
  </si>
  <si>
    <t xml:space="preserve">RESULTADOS EVALUACION COMPONENTE TECNICO. GRUPO 2 </t>
  </si>
  <si>
    <t>ZONIA AMANDA CAICEDO MORALES</t>
  </si>
  <si>
    <t>INGENIERA INDUSTRIAL</t>
  </si>
  <si>
    <t>NO ALLAGA FOTOCOPIA DE DIPLOMA, ACTA DE GRADO Y NO CUMPLE CON EL PERFIL REQUERIDO</t>
  </si>
  <si>
    <t>VILMA LIZETH RODRIGUEZ NARVAEZ</t>
  </si>
  <si>
    <t>ALCALDÍA MUNICIPAL DE PASTO</t>
  </si>
  <si>
    <t>SEPTIEMBRE DE 2001 A JUNIO DE 2002</t>
  </si>
  <si>
    <t>PRACTICA SOCIAL</t>
  </si>
  <si>
    <t>LA CERITIFACACIÓN ALLEGADA, FOLIO 1928, NO REFIERE LA FECHA EXACTA DE LA PRACTICA.
NO ALLEGA COPIA DE LA CEDULA DE CIUDADANÍA</t>
  </si>
  <si>
    <t>OMARI VICITACIÓN MORA CHAVEZ</t>
  </si>
  <si>
    <t>LICENCIADA EN MÚSICA</t>
  </si>
  <si>
    <t>U. NARIÑO</t>
  </si>
  <si>
    <t>28/O6/2003</t>
  </si>
  <si>
    <t>DIOCESIS MOCOA SIBUNDOY
DIOCÉSIS MOCOA SIBUNDOY</t>
  </si>
  <si>
    <t>01/08/2014 A 15/12/2014
16/08/2013 A 31/07/2014</t>
  </si>
  <si>
    <t>COORDINADORA OPERATIVA
COORDINADORA OPERATIVA</t>
  </si>
  <si>
    <t>OLINFAR BERENICE GUEVARA BENAVIDES</t>
  </si>
  <si>
    <t>PSICOLOGA SOCIAL COMUNITARIO</t>
  </si>
  <si>
    <t>CORPORACION PARA LA INVESTIGACIÓN EL DESARROLLO SOSTENIBLE Y LA PROMOCIÓN SOCIAL .CORPROGRESO
PAIPI.DIOCESIS MOCOA SIBUNDOY.</t>
  </si>
  <si>
    <t>05/02/2103 A 3/01 /2014
15/07/2012/ A 15/12/2103</t>
  </si>
  <si>
    <t>ASESOR PSICOSOCIAL.APOYO 284 MYPIMES POTENCIAL PRODUCTIVO DE LAS VICTIMAS DE LA VIOLENCIA EN CONDICIÓN DE DESPLAZAMIENTO FORAZADO
COORDINADORA DEL PROGRAMA PAIPI.</t>
  </si>
  <si>
    <t>RUBIELA DEL PILAR DÍAZ TORRES</t>
  </si>
  <si>
    <t>CORPORACIÓN UNIVERISTARIA REMINGTON</t>
  </si>
  <si>
    <t>CENTRO PSICOLOGICO SAN JUAN DE PASTO
COORPORACION ESCUELA GALAN PARA EL DESARROLLO DE LA DEMOCRACIA</t>
  </si>
  <si>
    <t>15/01/2012 A 31/07/2012
1/01/2013 A 30/04/2013; 2/05/2013 A 31/07/2013;
1/08/2013 A 31/12/2013</t>
  </si>
  <si>
    <t>GERENTE 
GESTOR PSICOSOCIAL</t>
  </si>
  <si>
    <t>PAOLA ANDREA ACOSTA VELASCO</t>
  </si>
  <si>
    <t>UT EL CAFETERO S.A</t>
  </si>
  <si>
    <t xml:space="preserve">17/09/2012 A 31/07/2014 </t>
  </si>
  <si>
    <t xml:space="preserve">PSICOLOGA </t>
  </si>
  <si>
    <t>NO ADJUNTA FOTOCOPIA DE LA CEDULA DE CIUDADANÍA</t>
  </si>
  <si>
    <t>CLAUDIA FERNANDA OTAYA  MELO</t>
  </si>
  <si>
    <t>ALCALDIA DE MANIZALES</t>
  </si>
  <si>
    <t>19/10/2012 A 31 /10/2013</t>
  </si>
  <si>
    <t>PRACTICA INSTITUCIONAL EN LA UNIDAD DE DESARROLLO RURAL</t>
  </si>
  <si>
    <t>ZAIRA VICTORIA BOLAÑOS VILLAREAL</t>
  </si>
  <si>
    <t>COOPERATIVA DE TRABAJO UNICOOP
FUNDACIÓN GRUPO DE APOYO CENTRO PARA EL TRATAMIENTO DE LAS ADICCIONES. COMUNIDAD TERAPEUTICA.</t>
  </si>
  <si>
    <t>15/04/2012 A 24/08/2012
16/08/2012 A 24/10/2012</t>
  </si>
  <si>
    <t>TRABAJADORA SOCIAL
TRABAJADORA SOCIAL</t>
  </si>
  <si>
    <t>NO ADJUNTAN  SOPORTES PARA EXPERIENCIA ESPECÍFICA ADICIONAL</t>
  </si>
  <si>
    <t>GOBERNACION DEL PUTUMAYO, INSTITTUTO DE CULTURA, DEPORTES, EDUCACIÓN FÍSICA Y RECREACIÓN DEL DEPARTAMENTO</t>
  </si>
  <si>
    <t>1 ABRIL 2012 A 30 NOVIEMBRE 2012</t>
  </si>
  <si>
    <t>CAPACITADOR PARA MONITORESDE ESCUELAS DE FORMACIÓN DEPORTIVA Y DEPORTE ASOCIADO PARA DICTAR TEMAS RELACINADOS A METODOLOGIA Y ENTRNAMIENTODEPORTAIVO</t>
  </si>
  <si>
    <t>1 NVIEMBRE 2012 A 30 DICIEMBRE 2012</t>
  </si>
  <si>
    <t>CONFERENSISTA Y CAPACITADOR PARA LOS MONITORES DE ESCUELA DE FORMACION DEPORTIVA Y DEPORTE ASOCIADO PARA PROGRAMAR Y PLANEAR PROCESOS DE ENTRENAMIENTO DEPORTIVOEN EL NIVEL ESTRATEGICO Y OPERATIVO DE GRUPOS DE DEPORTE Y ETAPAS DE PRESPARACION DE LA SELECCION PUTUMAYO EN LOS JUEGOS NACIONALES</t>
  </si>
  <si>
    <t>1 DE SEPTIEMBRE DE 2012 A 19 DE DICIEMBRE DE 2012</t>
  </si>
  <si>
    <t>CONFERENCISTA Y CPACITADOR PARA LOS  PROOTORES DEL PROGRAMA PRESIDENCIAL SUPERATE CON EL DEPORTE, PARA CONTROLAR Y EVALUAR PLANES Y PROGRAMAS DE ENTRENAMENTO DEPORTIVO DE ACUERDO CON LOS FUNDAMENTOS CARACTERISTICAS METODOLOGICAS GENERALES DE LOS GRUPOS DE DEPORTE Y LOS PLANES DE PREPARACION DE LA SELECCION PUTUMAYO EN LOS DEPORTES DE FUTBOLL, FUTBOL SALA, ATLETISMO, VOLEIBOL Y BLONCESTO EN LOS JUEGOS EN LAS FASES MUNICIPAL, DEPARTAMENTAL Y ZONAL DEL PROGRAMA SUPERATE</t>
  </si>
  <si>
    <t>2 NOVIEMBRE 2012 A 1 DICIEMBRE 2012</t>
  </si>
  <si>
    <t>COORDINADOR DEL PROGRAMA SUPERATE EN EJECUCION DEL CONVENIO INTERADMINISTRATIVO 398 DEL 14 DE AGOSTO DE 2012 SUSCRITO ENTRE COOLDEPORTES E INTERCULTURA DEL PUTUMAYO.</t>
  </si>
  <si>
    <t>SECRETARIA DE EDUCACION CULTURA Y DEPORTE MUNICIPAL-MUNICIPIO DE MOCOA</t>
  </si>
  <si>
    <t>1 MARZO 2013 A 30 MAYO 2013</t>
  </si>
  <si>
    <t>INSTRUCTOR DEPORTIVO PARA LA ESCUELA DE FORMACION DEPORTIVO DEL MUNICIPIO DE MOCOA</t>
  </si>
  <si>
    <t>ASCUN</t>
  </si>
  <si>
    <t>NOVIEMBRE Y DICIEMBRE DE 2013</t>
  </si>
  <si>
    <t>CORDINADOR REGIONAL EN EL DEPARTAMENTO DEL PUTUMAYO DE LA JORNADAS COMPLEMTNARIAS DEPORTIVAS SUPERATE 2013.</t>
  </si>
  <si>
    <t>FEBRERO A JUNIO DE 2014</t>
  </si>
  <si>
    <t>6/09/10/1991</t>
  </si>
  <si>
    <t>NO CUMPLE CON PERFIL RQUERIDO, LA EXPERIENCIA NO SE RELACIONA CON INFANCIA, COMUNIDADES Y/O FAMILIA</t>
  </si>
  <si>
    <t>PROFESIONAL DE  APOYO PEDAGOGICO</t>
  </si>
  <si>
    <t>4|.162.098</t>
  </si>
  <si>
    <t>DIOCESIS MOCOA -SIBUNDOY</t>
  </si>
  <si>
    <t>16/08/3003 A 31/07/2014</t>
  </si>
  <si>
    <t xml:space="preserve">DOCENTE EN DESARROLLO DEL PROGRAMA CDI- MOD FLIAR </t>
  </si>
  <si>
    <t>NO CUMPLE CON LA EXPERIENCIA  REQUERIDA.</t>
  </si>
  <si>
    <t>NATALIA CARMENSA LOPEZ GUERRERO</t>
  </si>
  <si>
    <t>PASTORAL SOCIAL DIOCESIS MOCOA SIBUNDOY</t>
  </si>
  <si>
    <t>01/08/2014 A 31 DICIEMBRE 2014</t>
  </si>
  <si>
    <t>COORDINADORA TÉCNICA PROGRMA PRIMERA INFANCIA CDI INSTITUCIONAL Y FAMILIAR</t>
  </si>
  <si>
    <t>7 ENERO 2014 A 31 JULIO 2014</t>
  </si>
  <si>
    <t>COORDINAORA TÉCNICA PROGRAMA PRIMERA INFANCIA</t>
  </si>
  <si>
    <t>ICBF REGIONAL PUTUMAYO</t>
  </si>
  <si>
    <t>3 ENERO 2013 A 31 DICIEMBRE 2013</t>
  </si>
  <si>
    <t>APOYO EN EL SEGUIMIENTO FINANCIERO Y ADMINISTRATIVO DE LOS PROGRAMAS DEL CENTRO ZONAL DE ICBF MOCOA</t>
  </si>
  <si>
    <t>1 FEBRERO A 30 DE JUNIO 2011</t>
  </si>
  <si>
    <t>APOYO EN EL DESARROLLO DE PROYECTOS DE ICBF</t>
  </si>
  <si>
    <t>1 JULIO A 31 DICIEMBRE 2011</t>
  </si>
  <si>
    <t>13 ENERO A 30 AGOSTO 2012</t>
  </si>
  <si>
    <t>APOYO EN EL AREA ADMINISTRATIVA Y FINANCIERA</t>
  </si>
  <si>
    <t>30 AGOSTO 2012 A 30 DICIEMBRE 2012</t>
  </si>
  <si>
    <t>1 JULIO 2010 A 20 ENERO 2011</t>
  </si>
  <si>
    <t>COORDINADORA PROGRAMA PAIPI</t>
  </si>
  <si>
    <t>18 MAYO 2010 A 30 JUNIO 2011</t>
  </si>
  <si>
    <t>CORDINADORA PROGRAMA PAIPI</t>
  </si>
  <si>
    <t>MIGUEL ORACIO ROBLES</t>
  </si>
  <si>
    <t>10 ENERO 2003 A 31 DICIEMBRE 2005</t>
  </si>
  <si>
    <t>SECRETARIA ADMINISTRATIVA</t>
  </si>
  <si>
    <t>GERENCIA DEPARTAMENTAL DEL PUTUMAYO</t>
  </si>
  <si>
    <t>23 ENERO DE 2002 A 22 ABRIL 2002</t>
  </si>
  <si>
    <t>AUXILIAR ADMINISTRATIVA AREA CONTABILIDAD</t>
  </si>
  <si>
    <t>TELECOM PUTUMAYO</t>
  </si>
  <si>
    <t>23 ENERO A 22 ABRIL 2002</t>
  </si>
  <si>
    <t>25 ABRIL A 24 JULIO 2002</t>
  </si>
  <si>
    <t>12 AGOSTO  AL 9 DE NOVIEMBRE 2002</t>
  </si>
  <si>
    <t>14  A 31 DICIEMBRE 2002</t>
  </si>
  <si>
    <t>RESULTADOS EVALUACION COMPONENTE TECNICO GRUPO 5</t>
  </si>
  <si>
    <t>NO ADJUNTARON SOPORTE ADICIONAL DE EXPERIENCIA.</t>
  </si>
  <si>
    <t>NO CUMPLE CON LA EXPERIENCIA DE COORDINADORA REQUERIDA</t>
  </si>
  <si>
    <t>EL PROPONENTE PRESENTA EL MISMO EQUIPO DE TALENTO HUMANO PARA EL GRUPO 5 Y EL GRUPO 6</t>
  </si>
  <si>
    <t>NO ADJUNTARON SOPORTE DE EXPERIENCIA ADICIONAL</t>
  </si>
  <si>
    <t>EL PROPONENTE PRESENTA EL MISMO EQUIPO DE TALENTO HUMANO PARA EL GRUPO 5 Y EL GRUPO 7</t>
  </si>
  <si>
    <t>EL PROPONENTE NO ADJUNTA SOPORTES DE EXPERIENCIA ADICIONAL</t>
  </si>
  <si>
    <t>NO PRESENTA TARJETA PROFESIONAL - PRESENTA INHABILIDAD POR PARA CONTRATAR CON EL ESTADO LEY 80 ART. 8 LITD - NO ADJUNTA MAS EXPERIENCIA ESPECIFICA</t>
  </si>
  <si>
    <t>RESULTADOS EVALUACION COMPONENTE TECNICO GRUPO 9</t>
  </si>
  <si>
    <t>NO ALLEGA HOJA DE VIDA PARA ESTE PROFESIONAL</t>
  </si>
  <si>
    <t>GRUPO 10 VALLE DEL GUAMUEZ.INSTITUCIONAL</t>
  </si>
  <si>
    <t>NO CUMPLE CON LA EXPERIENCIA REQUERIDA</t>
  </si>
  <si>
    <t>CARMEN AMELIA MAYA MATACEA</t>
  </si>
  <si>
    <t>RESULTADOS EVALUACION COMPONENTE TECNICO. GRUPO 10</t>
  </si>
  <si>
    <t>RESULTADOS EVALUACION COMPONENTE TECNICO.GRUPO 11</t>
  </si>
  <si>
    <t>RESULTADOS EVALUACION COMPONENTE TECNIC.GRUPO 12</t>
  </si>
  <si>
    <t>RESULTADOS EVALUACION COMPONENTE TECNICO. GRUPO 13</t>
  </si>
  <si>
    <t>GRUPO 11. MODALIDAD FAMILIAR</t>
  </si>
  <si>
    <t>LA EX´PERIENCIA NO SE RELACIONA CON LO REQUERIDO EN EL NUMERAL 4.1 CRITERIOS DE PONDERACIÓN</t>
  </si>
  <si>
    <t>La certificación no relaciona cupos. Contrato en liquidación</t>
  </si>
  <si>
    <t xml:space="preserve">LICENCIADA EN EDUCACION BASICA CON ENFASIS EN CIENCIAS NATURALES  Y EDUCACION AMBIENTAL </t>
  </si>
  <si>
    <t>NO  CUMPLE CON LA EXPERIENCIA COMO PROFESIONAL</t>
  </si>
  <si>
    <t>NO CUMPLE CON EL PERFIL COMO PROFESIONAL Y 2 AÑOS  DE EXPERIENCIA DESPUÉS DEL TÍTULO</t>
  </si>
  <si>
    <t>1/ 1000</t>
  </si>
  <si>
    <t>1/5000.</t>
  </si>
  <si>
    <t>1/1000</t>
  </si>
  <si>
    <t>NO ADJUNTA HOJA DE VIDA PARA EL PERFIL</t>
  </si>
  <si>
    <t xml:space="preserve">ASISTENTE ADMINISTRATIVO  CDI MOD. FAMILIAR ASISTENTE ADMINISTRATIVO  CDI MOD. FAMILIAR </t>
  </si>
  <si>
    <t>INSTITUTO COLOMBIANO DE BIENESTAR FAMILIAR - ICBF</t>
  </si>
  <si>
    <t>PROPONENTE:  UNION TEMPORAL PASTORAL SOCIAL DIOCESIS MOCOA - SIBUNDOY</t>
  </si>
  <si>
    <t>NUMERO DE NIT:</t>
  </si>
  <si>
    <t>No. 1  Mocoa</t>
  </si>
  <si>
    <t>No. 2 Villagarzón</t>
  </si>
  <si>
    <t>No. 5 Sibundoy</t>
  </si>
  <si>
    <t>No. 6 San Francisco</t>
  </si>
  <si>
    <t>No. 7 Colón</t>
  </si>
  <si>
    <t>No. 8 Orito</t>
  </si>
  <si>
    <t>No. 9 San Miguel</t>
  </si>
  <si>
    <t>No. 10 Valle del Guamuez</t>
  </si>
  <si>
    <t>No. 11 Puerto Asìs</t>
  </si>
  <si>
    <t>No. 12 Puerto Leguizamo</t>
  </si>
  <si>
    <t>No. 13 Caicedo</t>
  </si>
  <si>
    <t>EL PROPONENTE CUMPLE __X__ NO CUMPLE _______</t>
  </si>
  <si>
    <t>CONVOCATORIA PÚBLICA DE APORTE No 003 DE 2014</t>
  </si>
  <si>
    <r>
      <t xml:space="preserve">En  Mocoa, a los veinticinco (25) dias </t>
    </r>
    <r>
      <rPr>
        <b/>
        <sz val="11"/>
        <color theme="1"/>
        <rFont val="Arial Narrow"/>
        <family val="2"/>
      </rPr>
      <t xml:space="preserve"> </t>
    </r>
    <r>
      <rPr>
        <sz val="11"/>
        <color theme="1"/>
        <rFont val="Arial Narrow"/>
        <family val="2"/>
      </rPr>
      <t>del mes de Noviembre  2014, en las instalaciones del Instituto Colombiano de Bienestar Familiar –ICBF- de la Regional Putumayo</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BALBINA DEL ROSARIO SALAS RODRIGUEZ</t>
    </r>
    <r>
      <rPr>
        <sz val="11"/>
        <color theme="1"/>
        <rFont val="Arial Narrow"/>
        <family val="2"/>
      </rPr>
      <t>; Estudio Financiero</t>
    </r>
    <r>
      <rPr>
        <b/>
        <sz val="11"/>
        <color theme="1"/>
        <rFont val="Arial Narrow"/>
        <family val="2"/>
      </rPr>
      <t>:CLAUDIA ELIZABETH GUEVARA LEYTON</t>
    </r>
    <r>
      <rPr>
        <sz val="11"/>
        <color theme="1"/>
        <rFont val="Arial Narrow"/>
        <family val="2"/>
      </rPr>
      <t>; y Estudio Jurídico</t>
    </r>
    <r>
      <rPr>
        <b/>
        <sz val="11"/>
        <color theme="1"/>
        <rFont val="Arial Narrow"/>
        <family val="2"/>
      </rPr>
      <t xml:space="preserve">:MARIA ALEJANDRA BERMEO PAZ </t>
    </r>
    <r>
      <rPr>
        <sz val="11"/>
        <color theme="1"/>
        <rFont val="Arial Narrow"/>
        <family val="2"/>
      </rPr>
      <t>con el fin de estudiar y evaluar las propuestas presentadas con ocasión de la Convocatoria Pública de aporte No. 003 de 2014, cuyo objeto consiste en</t>
    </r>
    <r>
      <rPr>
        <b/>
        <sz val="11"/>
        <color theme="1"/>
        <rFont val="Arial Narrow"/>
        <family val="2"/>
      </rPr>
      <t xml:space="preserve">: "Atender a los niños y niñas menores de cinco años, o hasta su ingreso a grado de transicion, en los servicios de educacioninicial y cuidado, </t>
    </r>
    <r>
      <rPr>
        <b/>
        <u/>
        <sz val="11"/>
        <color theme="1"/>
        <rFont val="Arial Narrow"/>
        <family val="2"/>
      </rPr>
      <t>en las modalidades Centros  de  desarrollo infantil y Desarrollo infantil en medio familiar,</t>
    </r>
    <r>
      <rPr>
        <b/>
        <sz val="11"/>
        <color theme="1"/>
        <rFont val="Arial Narrow"/>
        <family val="2"/>
      </rPr>
      <t xml:space="preserve"> con el fin de promover el desarrollo integral de la primera infancia con calidad, de confromidad con los lineamientos, estandares de calidad Y  las directrises,  y parametros establecidos por el ICBF"</t>
    </r>
  </si>
  <si>
    <t>UNION  TEMPORAL ATENCION INTEGRAL PARA LA  PRIMERA INFANCIA</t>
  </si>
  <si>
    <t xml:space="preserve">UNION TEMPORAL PASTORAL SOCIAL DIOCESIS MOCOA - SIBUNDOY </t>
  </si>
  <si>
    <t>FUNDACION FRATERNIDAD</t>
  </si>
  <si>
    <t xml:space="preserve">UNION TEMPORAL SUEÑOS DE PAZ </t>
  </si>
  <si>
    <t>FUNDACION PROSERVCO</t>
  </si>
  <si>
    <t xml:space="preserve">     X</t>
  </si>
  <si>
    <t xml:space="preserve">     x</t>
  </si>
  <si>
    <t xml:space="preserve">PROPONENTE No. 2. UNION TEMPORAL PASTORAL SOCIAL DIOCESIS MOCOA - SIBUNDOY </t>
  </si>
  <si>
    <t>35, 36,37</t>
  </si>
  <si>
    <t xml:space="preserve">   x</t>
  </si>
  <si>
    <t>69,70,71</t>
  </si>
  <si>
    <t>92-179</t>
  </si>
  <si>
    <t>43- 54</t>
  </si>
  <si>
    <t>89, 90</t>
  </si>
  <si>
    <t xml:space="preserve">   X</t>
  </si>
  <si>
    <t xml:space="preserve">  x</t>
  </si>
  <si>
    <t>77,78, 79,80</t>
  </si>
  <si>
    <t xml:space="preserve">    x</t>
  </si>
  <si>
    <t>82,83,84</t>
  </si>
  <si>
    <t>73- 75</t>
  </si>
  <si>
    <t xml:space="preserve">61- 64A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</si>
</sst>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0.0"/>
    <numFmt numFmtId="171" formatCode="[$$-240A]#,##0.00"/>
    <numFmt numFmtId="172" formatCode="dd/mm/yyyy;@"/>
  </numFmts>
  <fonts count="41"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0"/>
      <name val="Calibri"/>
      <family val="2"/>
    </font>
    <font>
      <sz val="10"/>
      <name val="Calibri"/>
      <family val="2"/>
      <scheme val="minor"/>
    </font>
    <font>
      <sz val="11"/>
      <color rgb="FF9C6500"/>
      <name val="Calibri"/>
      <family val="2"/>
      <scheme val="minor"/>
    </font>
    <font>
      <sz val="11"/>
      <color rgb="FF000000"/>
      <name val="Calibri"/>
      <family val="2"/>
      <scheme val="minor"/>
    </font>
    <font>
      <b/>
      <sz val="11"/>
      <color rgb="FF000000"/>
      <name val="Arial"/>
      <family val="2"/>
    </font>
    <font>
      <sz val="11"/>
      <color rgb="FF000000"/>
      <name val="Arial"/>
      <family val="2"/>
    </font>
    <font>
      <b/>
      <sz val="11"/>
      <name val="Arial"/>
      <family val="2"/>
    </font>
    <font>
      <sz val="11"/>
      <color rgb="FF7030A0"/>
      <name val="Arial"/>
      <family val="2"/>
    </font>
    <font>
      <b/>
      <u/>
      <sz val="11"/>
      <color theme="1"/>
      <name val="Arial Narrow"/>
      <family val="2"/>
    </font>
  </fonts>
  <fills count="1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rgb="FFFFEB9C"/>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s>
  <cellStyleXfs count="9">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4" fillId="11" borderId="0" applyNumberFormat="0" applyBorder="0" applyAlignment="0" applyProtection="0"/>
  </cellStyleXfs>
  <cellXfs count="427">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29" fillId="0" borderId="0" xfId="0" applyFont="1" applyAlignment="1">
      <alignment horizontal="justify" vertical="center"/>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 xfId="0"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3" fontId="0" fillId="3" borderId="1" xfId="0" applyNumberFormat="1" applyFill="1" applyBorder="1" applyAlignment="1">
      <alignment horizontal="center" vertical="center"/>
    </xf>
    <xf numFmtId="3" fontId="0" fillId="0" borderId="0" xfId="0" applyNumberFormat="1" applyFill="1" applyBorder="1" applyAlignment="1">
      <alignment vertical="center" wrapText="1"/>
    </xf>
    <xf numFmtId="166" fontId="0" fillId="3" borderId="1" xfId="0" applyNumberFormat="1" applyFill="1" applyBorder="1" applyAlignment="1">
      <alignment vertical="center"/>
    </xf>
    <xf numFmtId="1"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13" fillId="0" borderId="1" xfId="1" applyNumberFormat="1" applyFont="1" applyFill="1" applyBorder="1" applyAlignment="1">
      <alignment horizontal="right" vertical="center" wrapText="1"/>
    </xf>
    <xf numFmtId="37" fontId="13" fillId="0" borderId="1" xfId="1" applyNumberFormat="1" applyFont="1" applyFill="1" applyBorder="1" applyAlignment="1">
      <alignment horizontal="right" vertical="center" wrapText="1"/>
    </xf>
    <xf numFmtId="49" fontId="0" fillId="4" borderId="1" xfId="0" applyNumberFormat="1" applyFill="1" applyBorder="1" applyAlignment="1">
      <alignment horizontal="center" vertical="center"/>
    </xf>
    <xf numFmtId="0" fontId="0" fillId="0" borderId="0" xfId="0" applyBorder="1" applyAlignment="1"/>
    <xf numFmtId="0" fontId="0" fillId="0" borderId="0" xfId="0" applyFill="1" applyBorder="1" applyAlignment="1"/>
    <xf numFmtId="0" fontId="0" fillId="0" borderId="0" xfId="0" applyBorder="1" applyAlignment="1">
      <alignment horizontal="center" vertical="center"/>
    </xf>
    <xf numFmtId="0" fontId="32" fillId="0" borderId="1" xfId="0" applyFont="1" applyFill="1" applyBorder="1" applyAlignment="1">
      <alignment horizontal="left" vertical="center"/>
    </xf>
    <xf numFmtId="0" fontId="33" fillId="0" borderId="1" xfId="0" applyFont="1" applyFill="1" applyBorder="1" applyAlignment="1">
      <alignment horizontal="center" vertical="center"/>
    </xf>
    <xf numFmtId="0" fontId="33" fillId="0" borderId="1" xfId="0" applyFont="1" applyFill="1" applyBorder="1" applyAlignment="1">
      <alignment horizontal="right" vertical="center" wrapText="1"/>
    </xf>
    <xf numFmtId="0" fontId="33" fillId="0" borderId="1" xfId="0" applyFont="1" applyFill="1" applyBorder="1" applyAlignment="1">
      <alignment horizontal="left" vertical="center"/>
    </xf>
    <xf numFmtId="0" fontId="33" fillId="0" borderId="1" xfId="0" applyFont="1" applyFill="1" applyBorder="1" applyAlignment="1">
      <alignment horizontal="left"/>
    </xf>
    <xf numFmtId="170" fontId="13" fillId="0" borderId="1"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0" fillId="0" borderId="0" xfId="0" applyFill="1" applyBorder="1"/>
    <xf numFmtId="0" fontId="0" fillId="0" borderId="0" xfId="0" applyBorder="1"/>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 xfId="0" applyBorder="1" applyAlignment="1">
      <alignment horizontal="center" vertical="center"/>
    </xf>
    <xf numFmtId="171" fontId="1" fillId="0" borderId="0" xfId="0" applyNumberFormat="1" applyFont="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4" fillId="11" borderId="0" xfId="8" applyBorder="1" applyAlignment="1">
      <alignment vertical="center" wrapText="1"/>
    </xf>
    <xf numFmtId="0" fontId="0" fillId="0" borderId="1" xfId="0" applyFill="1" applyBorder="1" applyAlignment="1">
      <alignment vertical="center" wrapText="1"/>
    </xf>
    <xf numFmtId="3" fontId="0" fillId="0" borderId="1" xfId="0" applyNumberFormat="1" applyFill="1" applyBorder="1" applyAlignment="1">
      <alignment vertical="center"/>
    </xf>
    <xf numFmtId="14" fontId="0" fillId="0" borderId="1" xfId="0" applyNumberFormat="1" applyFill="1" applyBorder="1" applyAlignment="1">
      <alignment vertical="center"/>
    </xf>
    <xf numFmtId="0" fontId="0" fillId="0" borderId="1" xfId="0" applyFill="1" applyBorder="1" applyAlignment="1">
      <alignment vertical="top" wrapText="1"/>
    </xf>
    <xf numFmtId="15" fontId="0" fillId="0" borderId="1" xfId="0" applyNumberFormat="1" applyFill="1" applyBorder="1" applyAlignment="1">
      <alignment vertical="top" wrapText="1"/>
    </xf>
    <xf numFmtId="14" fontId="0" fillId="0" borderId="1" xfId="0" applyNumberFormat="1" applyFill="1" applyBorder="1" applyAlignment="1"/>
    <xf numFmtId="15" fontId="0" fillId="0" borderId="1" xfId="0" applyNumberFormat="1" applyFill="1" applyBorder="1" applyAlignment="1">
      <alignment wrapText="1"/>
    </xf>
    <xf numFmtId="15" fontId="0" fillId="0" borderId="1" xfId="0" applyNumberFormat="1" applyFill="1" applyBorder="1" applyAlignment="1">
      <alignment vertical="center" wrapText="1"/>
    </xf>
    <xf numFmtId="14" fontId="0" fillId="0" borderId="1" xfId="0" applyNumberFormat="1" applyBorder="1" applyAlignment="1"/>
    <xf numFmtId="14" fontId="35" fillId="0" borderId="0" xfId="0" applyNumberFormat="1" applyFont="1"/>
    <xf numFmtId="0" fontId="35" fillId="0" borderId="45" xfId="0" applyFont="1" applyBorder="1" applyAlignment="1">
      <alignment vertical="center" wrapText="1"/>
    </xf>
    <xf numFmtId="0" fontId="35" fillId="0" borderId="27" xfId="0" applyFont="1" applyBorder="1" applyAlignment="1">
      <alignment horizontal="right" vertical="center" wrapText="1"/>
    </xf>
    <xf numFmtId="0" fontId="35" fillId="0" borderId="27" xfId="0" applyFont="1" applyBorder="1" applyAlignment="1">
      <alignment vertical="center" wrapText="1"/>
    </xf>
    <xf numFmtId="14" fontId="35" fillId="0" borderId="27" xfId="0" applyNumberFormat="1" applyFont="1" applyBorder="1" applyAlignment="1">
      <alignment horizontal="right" vertical="center" wrapText="1"/>
    </xf>
    <xf numFmtId="15" fontId="0" fillId="0" borderId="1" xfId="0" applyNumberFormat="1" applyBorder="1" applyAlignment="1"/>
    <xf numFmtId="14" fontId="0" fillId="0" borderId="1" xfId="0" applyNumberFormat="1" applyBorder="1" applyAlignment="1">
      <alignment wrapText="1"/>
    </xf>
    <xf numFmtId="14" fontId="0" fillId="0" borderId="1" xfId="0" applyNumberFormat="1" applyBorder="1" applyAlignment="1">
      <alignment vertical="center"/>
    </xf>
    <xf numFmtId="15" fontId="0" fillId="0" borderId="1" xfId="0" applyNumberFormat="1" applyFill="1" applyBorder="1" applyAlignment="1"/>
    <xf numFmtId="0" fontId="0" fillId="0" borderId="1" xfId="0" applyBorder="1" applyAlignment="1">
      <alignment horizontal="center" vertical="center" wrapText="1"/>
    </xf>
    <xf numFmtId="0" fontId="0" fillId="0" borderId="1" xfId="0"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5" fillId="6" borderId="1" xfId="0" applyFont="1" applyFill="1" applyBorder="1" applyAlignment="1">
      <alignment horizontal="center" vertical="center" wrapText="1"/>
    </xf>
    <xf numFmtId="0" fontId="24" fillId="0" borderId="0" xfId="0" applyFont="1" applyAlignment="1">
      <alignment horizontal="justify" vertical="center" wrapText="1"/>
    </xf>
    <xf numFmtId="0" fontId="0" fillId="0" borderId="1" xfId="0" applyBorder="1" applyAlignment="1">
      <alignment wrapText="1"/>
    </xf>
    <xf numFmtId="0" fontId="0" fillId="0" borderId="1" xfId="0" applyBorder="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horizontal="center" vertical="center" wrapText="1"/>
    </xf>
    <xf numFmtId="0" fontId="0" fillId="12" borderId="1" xfId="0" applyFill="1" applyBorder="1" applyAlignment="1">
      <alignment vertical="center" wrapText="1"/>
    </xf>
    <xf numFmtId="14" fontId="0" fillId="12" borderId="1" xfId="0" applyNumberFormat="1" applyFill="1" applyBorder="1" applyAlignment="1">
      <alignment vertical="center" wrapText="1"/>
    </xf>
    <xf numFmtId="0" fontId="0" fillId="12" borderId="1" xfId="0" applyFill="1" applyBorder="1" applyAlignment="1">
      <alignment vertical="center"/>
    </xf>
    <xf numFmtId="0" fontId="0" fillId="0" borderId="0" xfId="0" applyAlignment="1">
      <alignment vertical="center" wrapText="1"/>
    </xf>
    <xf numFmtId="0" fontId="0" fillId="0" borderId="1" xfId="0" applyBorder="1" applyAlignment="1">
      <alignment vertical="center" wrapText="1"/>
    </xf>
    <xf numFmtId="3" fontId="0" fillId="0" borderId="1" xfId="0" applyNumberFormat="1" applyBorder="1" applyAlignment="1"/>
    <xf numFmtId="0" fontId="1" fillId="2" borderId="0" xfId="0" applyFont="1" applyFill="1" applyBorder="1" applyAlignment="1">
      <alignment horizontal="center" wrapText="1"/>
    </xf>
    <xf numFmtId="0" fontId="11" fillId="0" borderId="1" xfId="0" applyFont="1" applyFill="1" applyBorder="1" applyAlignment="1">
      <alignment horizontal="center" vertical="center" wrapText="1"/>
    </xf>
    <xf numFmtId="0" fontId="14" fillId="0" borderId="13" xfId="0" applyFont="1" applyFill="1" applyBorder="1" applyAlignment="1">
      <alignment horizontal="center" vertical="center" wrapText="1"/>
    </xf>
    <xf numFmtId="49" fontId="14" fillId="0" borderId="13" xfId="0" applyNumberFormat="1" applyFont="1" applyFill="1" applyBorder="1" applyAlignment="1" applyProtection="1">
      <alignment horizontal="center" vertical="center" wrapText="1"/>
      <protection locked="0"/>
    </xf>
    <xf numFmtId="0" fontId="14" fillId="0" borderId="13" xfId="0" applyFont="1" applyFill="1" applyBorder="1" applyAlignment="1" applyProtection="1">
      <alignment horizontal="center" vertical="center" wrapText="1"/>
      <protection locked="0"/>
    </xf>
    <xf numFmtId="1" fontId="13" fillId="0" borderId="13" xfId="0" applyNumberFormat="1"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9" fontId="13" fillId="0" borderId="13" xfId="4" applyFont="1" applyFill="1" applyBorder="1" applyAlignment="1" applyProtection="1">
      <alignment horizontal="center" vertical="center" wrapText="1"/>
      <protection locked="0"/>
    </xf>
    <xf numFmtId="15" fontId="13" fillId="0" borderId="13" xfId="0" applyNumberFormat="1" applyFont="1" applyFill="1" applyBorder="1" applyAlignment="1" applyProtection="1">
      <alignment horizontal="center" vertical="center" wrapText="1"/>
      <protection locked="0"/>
    </xf>
    <xf numFmtId="2" fontId="13" fillId="0" borderId="13" xfId="0" applyNumberFormat="1" applyFont="1" applyFill="1" applyBorder="1" applyAlignment="1" applyProtection="1">
      <alignment horizontal="center" vertical="center" wrapText="1"/>
      <protection locked="0"/>
    </xf>
    <xf numFmtId="37" fontId="13" fillId="0" borderId="13" xfId="1" applyNumberFormat="1" applyFont="1" applyFill="1" applyBorder="1" applyAlignment="1">
      <alignment horizontal="right" vertical="center" wrapText="1"/>
    </xf>
    <xf numFmtId="0" fontId="13" fillId="0" borderId="13" xfId="1" applyNumberFormat="1" applyFont="1" applyFill="1" applyBorder="1" applyAlignment="1">
      <alignment horizontal="right" vertical="center" wrapText="1"/>
    </xf>
    <xf numFmtId="1" fontId="0" fillId="0" borderId="0" xfId="0" applyNumberFormat="1" applyFill="1" applyAlignment="1">
      <alignment vertical="center"/>
    </xf>
    <xf numFmtId="0" fontId="0" fillId="12" borderId="1" xfId="0" applyFill="1" applyBorder="1" applyAlignment="1">
      <alignment wrapText="1"/>
    </xf>
    <xf numFmtId="0" fontId="0" fillId="12" borderId="1" xfId="0" applyFill="1" applyBorder="1" applyAlignment="1"/>
    <xf numFmtId="14" fontId="0" fillId="12" borderId="1" xfId="0" applyNumberFormat="1" applyFill="1" applyBorder="1" applyAlignment="1"/>
    <xf numFmtId="0" fontId="0" fillId="12" borderId="1" xfId="0" applyFill="1" applyBorder="1"/>
    <xf numFmtId="15" fontId="0" fillId="12" borderId="1" xfId="0" applyNumberFormat="1" applyFill="1" applyBorder="1" applyAlignment="1">
      <alignment wrapText="1"/>
    </xf>
    <xf numFmtId="0" fontId="0" fillId="12" borderId="0" xfId="0" applyFill="1" applyAlignment="1">
      <alignment vertical="center"/>
    </xf>
    <xf numFmtId="15" fontId="0" fillId="12" borderId="1" xfId="0" applyNumberFormat="1" applyFill="1" applyBorder="1" applyAlignment="1"/>
    <xf numFmtId="17" fontId="0" fillId="0" borderId="1" xfId="0" applyNumberFormat="1" applyBorder="1" applyAlignment="1">
      <alignment wrapText="1"/>
    </xf>
    <xf numFmtId="0" fontId="14" fillId="12" borderId="1" xfId="0" applyFont="1" applyFill="1" applyBorder="1" applyAlignment="1">
      <alignment horizontal="center" vertical="center" wrapText="1"/>
    </xf>
    <xf numFmtId="49" fontId="14" fillId="12" borderId="1" xfId="0" applyNumberFormat="1" applyFont="1" applyFill="1" applyBorder="1" applyAlignment="1" applyProtection="1">
      <alignment horizontal="center" vertical="center" wrapText="1"/>
      <protection locked="0"/>
    </xf>
    <xf numFmtId="0" fontId="14" fillId="12" borderId="1" xfId="0" applyFont="1" applyFill="1" applyBorder="1" applyAlignment="1" applyProtection="1">
      <alignment horizontal="center" vertical="center" wrapText="1"/>
      <protection locked="0"/>
    </xf>
    <xf numFmtId="0" fontId="13" fillId="12" borderId="1" xfId="0" applyNumberFormat="1" applyFont="1" applyFill="1" applyBorder="1" applyAlignment="1" applyProtection="1">
      <alignment horizontal="center" vertical="center" wrapText="1"/>
      <protection locked="0"/>
    </xf>
    <xf numFmtId="0" fontId="13" fillId="12" borderId="1" xfId="0" applyFont="1" applyFill="1" applyBorder="1" applyAlignment="1" applyProtection="1">
      <alignment horizontal="center" vertical="center" wrapText="1"/>
      <protection locked="0"/>
    </xf>
    <xf numFmtId="9" fontId="13" fillId="12" borderId="1" xfId="4" applyFont="1" applyFill="1" applyBorder="1" applyAlignment="1" applyProtection="1">
      <alignment horizontal="center" vertical="center" wrapText="1"/>
      <protection locked="0"/>
    </xf>
    <xf numFmtId="15" fontId="13" fillId="12" borderId="1" xfId="0" applyNumberFormat="1" applyFont="1" applyFill="1" applyBorder="1" applyAlignment="1" applyProtection="1">
      <alignment horizontal="center" vertical="center" wrapText="1"/>
      <protection locked="0"/>
    </xf>
    <xf numFmtId="170" fontId="13" fillId="12" borderId="1" xfId="0" applyNumberFormat="1" applyFont="1" applyFill="1" applyBorder="1" applyAlignment="1" applyProtection="1">
      <alignment horizontal="center" vertical="center" wrapText="1"/>
      <protection locked="0"/>
    </xf>
    <xf numFmtId="1" fontId="13" fillId="12" borderId="1" xfId="0" applyNumberFormat="1" applyFont="1" applyFill="1" applyBorder="1" applyAlignment="1" applyProtection="1">
      <alignment horizontal="center" vertical="center" wrapText="1"/>
      <protection locked="0"/>
    </xf>
    <xf numFmtId="37" fontId="13" fillId="12" borderId="1" xfId="1" applyNumberFormat="1" applyFont="1" applyFill="1" applyBorder="1" applyAlignment="1">
      <alignment horizontal="right" vertical="center" wrapText="1"/>
    </xf>
    <xf numFmtId="0" fontId="13" fillId="12" borderId="1" xfId="1" applyNumberFormat="1" applyFont="1" applyFill="1" applyBorder="1" applyAlignment="1">
      <alignment horizontal="right" vertical="center" wrapText="1"/>
    </xf>
    <xf numFmtId="0" fontId="11" fillId="12" borderId="1" xfId="0" applyFont="1" applyFill="1" applyBorder="1" applyAlignment="1">
      <alignment horizontal="left" vertical="center" wrapText="1"/>
    </xf>
    <xf numFmtId="0" fontId="11" fillId="12" borderId="0" xfId="0" applyFont="1" applyFill="1" applyBorder="1" applyAlignment="1">
      <alignment horizontal="left" vertical="center" wrapText="1"/>
    </xf>
    <xf numFmtId="0" fontId="14" fillId="12" borderId="0" xfId="0" applyFont="1" applyFill="1" applyAlignment="1">
      <alignment horizontal="left" vertical="center" wrapText="1"/>
    </xf>
    <xf numFmtId="2" fontId="13" fillId="12" borderId="1" xfId="0" applyNumberFormat="1" applyFont="1" applyFill="1" applyBorder="1" applyAlignment="1" applyProtection="1">
      <alignment horizontal="center" vertical="center" wrapText="1"/>
      <protection locked="0"/>
    </xf>
    <xf numFmtId="172" fontId="0" fillId="0" borderId="1" xfId="0" applyNumberFormat="1" applyBorder="1" applyAlignment="1">
      <alignment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166" fontId="0" fillId="0" borderId="0" xfId="0" applyNumberFormat="1" applyFill="1" applyBorder="1" applyAlignment="1">
      <alignment horizontal="right" vertical="center"/>
    </xf>
    <xf numFmtId="0" fontId="0" fillId="0" borderId="0" xfId="0" applyFill="1" applyBorder="1" applyAlignment="1">
      <alignment wrapText="1"/>
    </xf>
    <xf numFmtId="0" fontId="0" fillId="0" borderId="0" xfId="0" applyFill="1" applyBorder="1" applyAlignment="1">
      <alignment vertical="center"/>
    </xf>
    <xf numFmtId="0" fontId="1" fillId="0" borderId="13" xfId="0" applyFont="1" applyFill="1" applyBorder="1" applyAlignment="1">
      <alignment horizontal="center" vertical="center" wrapText="1"/>
    </xf>
    <xf numFmtId="1" fontId="18" fillId="0" borderId="1" xfId="0" applyNumberFormat="1" applyFont="1" applyFill="1" applyBorder="1" applyAlignment="1" applyProtection="1">
      <alignment horizontal="center" vertical="center" wrapText="1"/>
      <protection locked="0"/>
    </xf>
    <xf numFmtId="1" fontId="0" fillId="4"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0" fontId="14" fillId="0" borderId="0" xfId="0" applyFont="1" applyFill="1" applyBorder="1" applyAlignment="1">
      <alignment horizontal="center" vertical="center" wrapText="1"/>
    </xf>
    <xf numFmtId="49" fontId="14" fillId="0" borderId="0" xfId="0" applyNumberFormat="1"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9" fontId="13" fillId="0" borderId="0" xfId="0" applyNumberFormat="1"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5" fontId="13" fillId="0" borderId="0" xfId="0" applyNumberFormat="1" applyFont="1" applyFill="1" applyBorder="1" applyAlignment="1" applyProtection="1">
      <alignment horizontal="center" vertical="center" wrapText="1"/>
      <protection locked="0"/>
    </xf>
    <xf numFmtId="2" fontId="13" fillId="0" borderId="0" xfId="0" applyNumberFormat="1" applyFont="1" applyFill="1" applyBorder="1" applyAlignment="1" applyProtection="1">
      <alignment horizontal="center" vertical="center" wrapText="1"/>
      <protection locked="0"/>
    </xf>
    <xf numFmtId="168" fontId="13" fillId="0" borderId="0" xfId="1" applyNumberFormat="1" applyFont="1" applyFill="1" applyBorder="1" applyAlignment="1">
      <alignment horizontal="right" vertical="center" wrapText="1"/>
    </xf>
    <xf numFmtId="168" fontId="13" fillId="0" borderId="0" xfId="1" applyNumberFormat="1" applyFont="1" applyFill="1" applyBorder="1" applyAlignment="1">
      <alignment horizontal="center" vertical="center" wrapText="1"/>
    </xf>
    <xf numFmtId="49" fontId="14" fillId="0" borderId="0" xfId="0" applyNumberFormat="1" applyFont="1" applyFill="1" applyBorder="1" applyAlignment="1" applyProtection="1">
      <alignment horizontal="left" vertical="center" wrapText="1"/>
      <protection locked="0"/>
    </xf>
    <xf numFmtId="49" fontId="18" fillId="0" borderId="0" xfId="0" applyNumberFormat="1" applyFont="1" applyFill="1" applyBorder="1" applyAlignment="1" applyProtection="1">
      <alignment horizontal="center" vertical="center" wrapText="1"/>
      <protection locked="0"/>
    </xf>
    <xf numFmtId="2" fontId="18" fillId="0" borderId="0" xfId="0" applyNumberFormat="1" applyFont="1" applyFill="1" applyBorder="1" applyAlignment="1" applyProtection="1">
      <alignment horizontal="center" vertical="center" wrapText="1"/>
      <protection locked="0"/>
    </xf>
    <xf numFmtId="0" fontId="14" fillId="0" borderId="0" xfId="0" applyFont="1" applyFill="1" applyBorder="1" applyAlignment="1">
      <alignment horizontal="left" vertical="center" wrapText="1"/>
    </xf>
    <xf numFmtId="0" fontId="9" fillId="4" borderId="1" xfId="0" applyFont="1" applyFill="1" applyBorder="1" applyAlignment="1">
      <alignment horizontal="center" vertical="center" wrapText="1"/>
    </xf>
    <xf numFmtId="166" fontId="0" fillId="4" borderId="1" xfId="0" applyNumberFormat="1" applyFill="1" applyBorder="1" applyAlignment="1">
      <alignment vertical="center"/>
    </xf>
    <xf numFmtId="3" fontId="0" fillId="4" borderId="1" xfId="0" applyNumberFormat="1" applyFill="1" applyBorder="1" applyAlignment="1">
      <alignment horizontal="center" vertical="center"/>
    </xf>
    <xf numFmtId="0" fontId="9" fillId="0" borderId="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0" fillId="0" borderId="0" xfId="0" applyFill="1" applyAlignment="1">
      <alignment horizontal="center" vertical="center"/>
    </xf>
    <xf numFmtId="165" fontId="0" fillId="0" borderId="0" xfId="0" applyNumberFormat="1" applyFill="1" applyAlignment="1">
      <alignment horizontal="center" vertical="center"/>
    </xf>
    <xf numFmtId="0" fontId="1" fillId="2" borderId="41"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2" fillId="0" borderId="25" xfId="0" applyFont="1" applyBorder="1"/>
    <xf numFmtId="0" fontId="36" fillId="7" borderId="27" xfId="0" applyFont="1" applyFill="1" applyBorder="1" applyAlignment="1">
      <alignment vertical="center"/>
    </xf>
    <xf numFmtId="0" fontId="36" fillId="7" borderId="28" xfId="0" applyFont="1" applyFill="1" applyBorder="1" applyAlignment="1">
      <alignment horizontal="center" vertical="center" wrapText="1"/>
    </xf>
    <xf numFmtId="0" fontId="37" fillId="0" borderId="29" xfId="0" applyFont="1" applyBorder="1" applyAlignment="1">
      <alignment vertical="center" wrapText="1"/>
    </xf>
    <xf numFmtId="0" fontId="37" fillId="0" borderId="28" xfId="0" applyFont="1" applyBorder="1" applyAlignment="1">
      <alignment vertical="center"/>
    </xf>
    <xf numFmtId="0" fontId="36" fillId="7" borderId="29" xfId="0" applyFont="1" applyFill="1" applyBorder="1" applyAlignment="1">
      <alignment vertical="center"/>
    </xf>
    <xf numFmtId="0" fontId="37" fillId="7" borderId="28" xfId="0" applyFont="1" applyFill="1" applyBorder="1" applyAlignment="1">
      <alignment vertical="center"/>
    </xf>
    <xf numFmtId="0" fontId="37" fillId="7" borderId="0" xfId="0" applyFont="1" applyFill="1" applyBorder="1" applyAlignment="1">
      <alignment vertical="center"/>
    </xf>
    <xf numFmtId="0" fontId="37" fillId="7" borderId="29" xfId="0" applyFont="1" applyFill="1" applyBorder="1" applyAlignment="1">
      <alignment vertical="center"/>
    </xf>
    <xf numFmtId="0" fontId="36" fillId="7" borderId="30" xfId="0" applyFont="1" applyFill="1" applyBorder="1" applyAlignment="1">
      <alignment vertical="center"/>
    </xf>
    <xf numFmtId="0" fontId="37" fillId="7" borderId="32" xfId="0" applyFont="1" applyFill="1" applyBorder="1" applyAlignment="1">
      <alignment vertical="center" wrapText="1"/>
    </xf>
    <xf numFmtId="0" fontId="37" fillId="7" borderId="31" xfId="0" applyFont="1" applyFill="1" applyBorder="1" applyAlignment="1">
      <alignment vertical="center" wrapText="1"/>
    </xf>
    <xf numFmtId="0" fontId="38" fillId="7" borderId="33" xfId="0" applyFont="1" applyFill="1" applyBorder="1" applyAlignment="1">
      <alignment vertical="center"/>
    </xf>
    <xf numFmtId="0" fontId="38" fillId="7" borderId="33" xfId="0" applyFont="1" applyFill="1" applyBorder="1" applyAlignment="1">
      <alignment horizontal="center" vertical="center"/>
    </xf>
    <xf numFmtId="0" fontId="38" fillId="7" borderId="33" xfId="0" applyFont="1" applyFill="1" applyBorder="1" applyAlignment="1">
      <alignment vertical="center" wrapText="1"/>
    </xf>
    <xf numFmtId="0" fontId="36" fillId="7" borderId="0" xfId="0" applyFont="1" applyFill="1" applyBorder="1" applyAlignment="1">
      <alignment horizontal="center" vertical="center"/>
    </xf>
    <xf numFmtId="0" fontId="36" fillId="7" borderId="29" xfId="0" applyFont="1" applyFill="1" applyBorder="1" applyAlignment="1">
      <alignment horizontal="center" vertical="center"/>
    </xf>
    <xf numFmtId="0" fontId="37" fillId="7" borderId="25" xfId="0" applyFont="1" applyFill="1" applyBorder="1" applyAlignment="1">
      <alignment vertical="center"/>
    </xf>
    <xf numFmtId="43" fontId="37" fillId="8" borderId="26" xfId="1" applyFont="1" applyFill="1" applyBorder="1" applyAlignment="1">
      <alignment vertical="center"/>
    </xf>
    <xf numFmtId="0" fontId="37" fillId="7" borderId="27" xfId="0" applyFont="1" applyFill="1" applyBorder="1" applyAlignment="1">
      <alignment vertical="center"/>
    </xf>
    <xf numFmtId="43" fontId="37" fillId="8" borderId="0" xfId="1" applyFont="1" applyFill="1" applyBorder="1" applyAlignment="1">
      <alignment vertical="center"/>
    </xf>
    <xf numFmtId="0" fontId="37" fillId="7" borderId="33" xfId="0" applyFont="1" applyFill="1" applyBorder="1" applyAlignment="1">
      <alignment vertical="center"/>
    </xf>
    <xf numFmtId="43" fontId="37" fillId="8" borderId="35" xfId="1" applyFont="1" applyFill="1" applyBorder="1" applyAlignment="1">
      <alignment vertical="center"/>
    </xf>
    <xf numFmtId="0" fontId="37" fillId="7" borderId="36" xfId="0" applyFont="1" applyFill="1" applyBorder="1" applyAlignment="1">
      <alignment vertical="center"/>
    </xf>
    <xf numFmtId="0" fontId="36" fillId="7" borderId="28" xfId="0" applyFont="1" applyFill="1" applyBorder="1" applyAlignment="1">
      <alignment vertical="center"/>
    </xf>
    <xf numFmtId="43" fontId="37" fillId="8" borderId="0" xfId="0" applyNumberFormat="1" applyFont="1" applyFill="1" applyBorder="1" applyAlignment="1">
      <alignment horizontal="center" vertical="center"/>
    </xf>
    <xf numFmtId="10" fontId="37" fillId="8" borderId="35" xfId="4" applyNumberFormat="1" applyFont="1" applyFill="1" applyBorder="1" applyAlignment="1">
      <alignment horizontal="right" vertical="center"/>
    </xf>
    <xf numFmtId="0" fontId="36" fillId="7" borderId="36" xfId="0" applyFont="1" applyFill="1" applyBorder="1" applyAlignment="1">
      <alignment horizontal="center" vertical="center"/>
    </xf>
    <xf numFmtId="0" fontId="36" fillId="7" borderId="0" xfId="0" applyFont="1" applyFill="1" applyBorder="1" applyAlignment="1">
      <alignment horizontal="right" vertical="center"/>
    </xf>
    <xf numFmtId="0" fontId="36" fillId="7" borderId="0" xfId="0" applyFont="1" applyFill="1" applyBorder="1" applyAlignment="1">
      <alignment vertical="center"/>
    </xf>
    <xf numFmtId="0" fontId="37" fillId="0" borderId="29" xfId="0" applyFont="1" applyBorder="1" applyAlignment="1">
      <alignment vertical="center"/>
    </xf>
    <xf numFmtId="0" fontId="36" fillId="7" borderId="33" xfId="0" applyFont="1" applyFill="1" applyBorder="1" applyAlignment="1">
      <alignment vertical="center"/>
    </xf>
    <xf numFmtId="0" fontId="37" fillId="7" borderId="35" xfId="0" applyFont="1" applyFill="1" applyBorder="1" applyAlignment="1">
      <alignment vertical="center" wrapText="1"/>
    </xf>
    <xf numFmtId="0" fontId="2" fillId="0" borderId="0" xfId="0" applyFont="1"/>
    <xf numFmtId="0" fontId="39" fillId="0" borderId="0" xfId="0" applyFont="1"/>
    <xf numFmtId="0" fontId="23" fillId="0" borderId="0" xfId="0" applyFont="1" applyAlignment="1">
      <alignment horizontal="center" vertical="center" wrapText="1"/>
    </xf>
    <xf numFmtId="0" fontId="36" fillId="7" borderId="26" xfId="0" applyFont="1" applyFill="1" applyBorder="1" applyAlignment="1">
      <alignment horizontal="center" vertical="center" wrapText="1"/>
    </xf>
    <xf numFmtId="0" fontId="0" fillId="0" borderId="28" xfId="0" applyBorder="1"/>
    <xf numFmtId="44" fontId="20" fillId="7" borderId="32" xfId="3" applyFont="1" applyFill="1" applyBorder="1" applyAlignment="1">
      <alignment horizontal="center" vertical="center" wrapText="1"/>
    </xf>
    <xf numFmtId="44" fontId="20" fillId="7" borderId="31" xfId="3" applyFont="1" applyFill="1" applyBorder="1" applyAlignment="1">
      <alignment horizontal="center" vertical="center" wrapText="1"/>
    </xf>
    <xf numFmtId="0" fontId="36" fillId="7" borderId="0"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38" fillId="7" borderId="32" xfId="0" applyFont="1" applyFill="1" applyBorder="1" applyAlignment="1">
      <alignment horizontal="center" vertical="center" wrapText="1"/>
    </xf>
    <xf numFmtId="0" fontId="38" fillId="7" borderId="31" xfId="0" applyFont="1" applyFill="1" applyBorder="1" applyAlignment="1">
      <alignment horizontal="center" vertical="center" wrapText="1"/>
    </xf>
    <xf numFmtId="0" fontId="37" fillId="7" borderId="39" xfId="0" applyFont="1" applyFill="1" applyBorder="1" applyAlignment="1">
      <alignment vertical="center"/>
    </xf>
    <xf numFmtId="0" fontId="36" fillId="7" borderId="35" xfId="0" applyFont="1" applyFill="1" applyBorder="1" applyAlignment="1">
      <alignment vertical="center" wrapText="1"/>
    </xf>
    <xf numFmtId="0" fontId="36" fillId="7" borderId="34" xfId="0" applyFont="1" applyFill="1" applyBorder="1" applyAlignment="1">
      <alignment vertical="center" wrapText="1"/>
    </xf>
    <xf numFmtId="0" fontId="36" fillId="9" borderId="30" xfId="0" applyFont="1" applyFill="1" applyBorder="1" applyAlignment="1">
      <alignment horizontal="center" vertical="center"/>
    </xf>
    <xf numFmtId="0" fontId="36" fillId="9" borderId="32" xfId="0" applyFont="1" applyFill="1" applyBorder="1" applyAlignment="1">
      <alignment horizontal="center" vertical="center"/>
    </xf>
    <xf numFmtId="0" fontId="36" fillId="9" borderId="31" xfId="0" applyFont="1" applyFill="1" applyBorder="1" applyAlignment="1">
      <alignment horizontal="center" vertical="center"/>
    </xf>
    <xf numFmtId="0" fontId="37" fillId="7" borderId="38" xfId="0" applyFont="1" applyFill="1" applyBorder="1" applyAlignment="1">
      <alignment vertical="center"/>
    </xf>
    <xf numFmtId="0" fontId="36" fillId="7" borderId="25" xfId="0" applyFont="1" applyFill="1" applyBorder="1" applyAlignment="1">
      <alignment vertical="center"/>
    </xf>
    <xf numFmtId="0" fontId="36" fillId="7" borderId="33" xfId="0" applyFont="1" applyFill="1" applyBorder="1" applyAlignment="1">
      <alignment vertical="center"/>
    </xf>
    <xf numFmtId="0" fontId="36" fillId="7" borderId="26" xfId="0" applyFont="1" applyFill="1" applyBorder="1" applyAlignment="1">
      <alignment vertical="center" wrapText="1"/>
    </xf>
    <xf numFmtId="0" fontId="36" fillId="7" borderId="37" xfId="0" applyFont="1" applyFill="1" applyBorder="1" applyAlignment="1">
      <alignment vertical="center" wrapText="1"/>
    </xf>
    <xf numFmtId="0" fontId="23" fillId="0" borderId="0" xfId="0" applyFont="1" applyAlignment="1">
      <alignment horizontal="center" vertical="center" wrapText="1"/>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vertical="center" wrapText="1"/>
    </xf>
    <xf numFmtId="0" fontId="25" fillId="6" borderId="1" xfId="0" applyFont="1" applyFill="1" applyBorder="1" applyAlignment="1">
      <alignment horizontal="center"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6" fillId="7" borderId="19"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26" fillId="7" borderId="22" xfId="0" applyFont="1" applyFill="1" applyBorder="1" applyAlignment="1">
      <alignment horizontal="left" vertical="center" wrapText="1"/>
    </xf>
    <xf numFmtId="0" fontId="26" fillId="7" borderId="23" xfId="0" applyFont="1" applyFill="1" applyBorder="1" applyAlignment="1">
      <alignment horizontal="left" vertical="center" wrapText="1"/>
    </xf>
    <xf numFmtId="0" fontId="26" fillId="7" borderId="24" xfId="0" applyFont="1" applyFill="1" applyBorder="1" applyAlignment="1">
      <alignment horizontal="left" vertical="center" wrapText="1"/>
    </xf>
    <xf numFmtId="0" fontId="25" fillId="0" borderId="1" xfId="0" applyFont="1" applyBorder="1" applyAlignment="1">
      <alignment horizontal="center" vertical="center" wrapText="1"/>
    </xf>
    <xf numFmtId="0" fontId="31" fillId="10" borderId="0" xfId="0" applyFont="1" applyFill="1" applyAlignment="1">
      <alignment horizontal="center" vertical="center" wrapText="1"/>
    </xf>
    <xf numFmtId="0" fontId="30" fillId="0" borderId="0" xfId="0" applyFont="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1"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0" borderId="1" xfId="0" applyBorder="1" applyAlignment="1">
      <alignment horizontal="center" vertical="center"/>
    </xf>
    <xf numFmtId="0" fontId="1" fillId="2" borderId="4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11" fillId="0" borderId="13"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12" borderId="1" xfId="0" applyFill="1" applyBorder="1" applyAlignment="1">
      <alignment horizontal="center" vertical="center" wrapText="1"/>
    </xf>
    <xf numFmtId="0" fontId="0" fillId="12" borderId="5" xfId="0" applyFill="1" applyBorder="1" applyAlignment="1">
      <alignment horizontal="center" vertical="center" wrapText="1"/>
    </xf>
    <xf numFmtId="0" fontId="0" fillId="12" borderId="1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168" fontId="13" fillId="0" borderId="5" xfId="1" applyNumberFormat="1" applyFont="1" applyFill="1" applyBorder="1" applyAlignment="1">
      <alignment horizontal="center" vertical="center" wrapText="1"/>
    </xf>
    <xf numFmtId="168" fontId="13" fillId="0" borderId="14" xfId="1" applyNumberFormat="1" applyFont="1" applyFill="1" applyBorder="1" applyAlignment="1">
      <alignment horizontal="center" vertical="center" wrapText="1"/>
    </xf>
  </cellXfs>
  <cellStyles count="9">
    <cellStyle name="Millares" xfId="1" builtinId="3"/>
    <cellStyle name="Millares 2" xfId="5"/>
    <cellStyle name="Moneda" xfId="3" builtinId="4"/>
    <cellStyle name="Moneda 2" xfId="6"/>
    <cellStyle name="Moneda 2 2" xfId="7"/>
    <cellStyle name="Neutral" xfId="8" builtinId="28"/>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28" workbookViewId="0">
      <selection activeCell="H11" sqref="H11"/>
    </sheetView>
  </sheetViews>
  <sheetFormatPr baseColWidth="10" defaultRowHeight="15.75" x14ac:dyDescent="0.25"/>
  <cols>
    <col min="1" max="1" width="12" style="117" customWidth="1"/>
    <col min="2" max="2" width="55.5703125" style="117" customWidth="1"/>
    <col min="3" max="3" width="41.28515625" style="117" customWidth="1"/>
    <col min="4" max="4" width="29.42578125" style="117" customWidth="1"/>
    <col min="5" max="5" width="11.85546875" style="117" customWidth="1"/>
    <col min="6" max="16384" width="11.42578125" style="94"/>
  </cols>
  <sheetData>
    <row r="1" spans="1:5" ht="15.75" customHeight="1" x14ac:dyDescent="0.25">
      <c r="A1" s="285"/>
      <c r="B1" s="321" t="s">
        <v>1285</v>
      </c>
      <c r="C1" s="321"/>
      <c r="D1" s="321"/>
      <c r="E1" s="286"/>
    </row>
    <row r="2" spans="1:5" ht="27.75" customHeight="1" x14ac:dyDescent="0.25">
      <c r="A2" s="287"/>
      <c r="B2" s="325" t="s">
        <v>74</v>
      </c>
      <c r="C2" s="325"/>
      <c r="D2" s="325"/>
      <c r="E2" s="288"/>
    </row>
    <row r="3" spans="1:5" ht="21" customHeight="1" x14ac:dyDescent="0.25">
      <c r="A3" s="289"/>
      <c r="B3" s="325" t="s">
        <v>143</v>
      </c>
      <c r="C3" s="325"/>
      <c r="D3" s="325"/>
      <c r="E3" s="290"/>
    </row>
    <row r="4" spans="1:5" thickBot="1" x14ac:dyDescent="0.3">
      <c r="A4" s="291"/>
      <c r="B4" s="292"/>
      <c r="C4" s="292"/>
      <c r="D4" s="292"/>
      <c r="E4" s="293"/>
    </row>
    <row r="5" spans="1:5" ht="26.25" customHeight="1" thickBot="1" x14ac:dyDescent="0.3">
      <c r="A5" s="291"/>
      <c r="B5" s="294" t="s">
        <v>1286</v>
      </c>
      <c r="C5" s="295"/>
      <c r="D5" s="296"/>
      <c r="E5" s="293"/>
    </row>
    <row r="6" spans="1:5" ht="27.75" customHeight="1" thickBot="1" x14ac:dyDescent="0.3">
      <c r="A6" s="291"/>
      <c r="B6" s="297" t="s">
        <v>1287</v>
      </c>
      <c r="C6" s="326"/>
      <c r="D6" s="327"/>
      <c r="E6" s="293"/>
    </row>
    <row r="7" spans="1:5" ht="29.25" customHeight="1" thickBot="1" x14ac:dyDescent="0.3">
      <c r="A7" s="291"/>
      <c r="B7" s="297" t="s">
        <v>144</v>
      </c>
      <c r="C7" s="328" t="s">
        <v>145</v>
      </c>
      <c r="D7" s="329"/>
      <c r="E7" s="293"/>
    </row>
    <row r="8" spans="1:5" thickBot="1" x14ac:dyDescent="0.3">
      <c r="A8" s="291"/>
      <c r="B8" s="298" t="s">
        <v>1288</v>
      </c>
      <c r="C8" s="323">
        <v>1668892264</v>
      </c>
      <c r="D8" s="324"/>
      <c r="E8" s="293"/>
    </row>
    <row r="9" spans="1:5" ht="23.25" customHeight="1" thickBot="1" x14ac:dyDescent="0.3">
      <c r="A9" s="291"/>
      <c r="B9" s="298" t="s">
        <v>1289</v>
      </c>
      <c r="C9" s="323">
        <v>1978369260</v>
      </c>
      <c r="D9" s="324"/>
      <c r="E9" s="293"/>
    </row>
    <row r="10" spans="1:5" ht="26.25" customHeight="1" thickBot="1" x14ac:dyDescent="0.3">
      <c r="A10" s="291"/>
      <c r="B10" s="298" t="s">
        <v>1290</v>
      </c>
      <c r="C10" s="323">
        <v>973655720</v>
      </c>
      <c r="D10" s="324"/>
      <c r="E10" s="293"/>
    </row>
    <row r="11" spans="1:5" ht="21.75" customHeight="1" thickBot="1" x14ac:dyDescent="0.3">
      <c r="A11" s="291"/>
      <c r="B11" s="298" t="s">
        <v>1291</v>
      </c>
      <c r="C11" s="323">
        <v>104414050</v>
      </c>
      <c r="D11" s="324"/>
      <c r="E11" s="293"/>
    </row>
    <row r="12" spans="1:5" thickBot="1" x14ac:dyDescent="0.3">
      <c r="A12" s="291"/>
      <c r="B12" s="298" t="s">
        <v>1292</v>
      </c>
      <c r="C12" s="323">
        <v>104414050</v>
      </c>
      <c r="D12" s="324"/>
      <c r="E12" s="293"/>
    </row>
    <row r="13" spans="1:5" ht="26.25" customHeight="1" thickBot="1" x14ac:dyDescent="0.3">
      <c r="A13" s="291"/>
      <c r="B13" s="298" t="s">
        <v>1293</v>
      </c>
      <c r="C13" s="323">
        <v>3223311221</v>
      </c>
      <c r="D13" s="324"/>
      <c r="E13" s="293"/>
    </row>
    <row r="14" spans="1:5" ht="24.75" customHeight="1" thickBot="1" x14ac:dyDescent="0.3">
      <c r="A14" s="291"/>
      <c r="B14" s="298" t="s">
        <v>1294</v>
      </c>
      <c r="C14" s="323">
        <v>1451607014</v>
      </c>
      <c r="D14" s="324"/>
      <c r="E14" s="293"/>
    </row>
    <row r="15" spans="1:5" ht="28.5" customHeight="1" thickBot="1" x14ac:dyDescent="0.3">
      <c r="A15" s="291"/>
      <c r="B15" s="298" t="s">
        <v>1295</v>
      </c>
      <c r="C15" s="323">
        <v>1933441497</v>
      </c>
      <c r="D15" s="324"/>
      <c r="E15" s="293"/>
    </row>
    <row r="16" spans="1:5" ht="27" customHeight="1" thickBot="1" x14ac:dyDescent="0.3">
      <c r="A16" s="291"/>
      <c r="B16" s="298" t="s">
        <v>1296</v>
      </c>
      <c r="C16" s="323">
        <v>3066349260</v>
      </c>
      <c r="D16" s="324"/>
      <c r="E16" s="293"/>
    </row>
    <row r="17" spans="1:6" ht="28.5" customHeight="1" thickBot="1" x14ac:dyDescent="0.3">
      <c r="A17" s="291"/>
      <c r="B17" s="298" t="s">
        <v>1297</v>
      </c>
      <c r="C17" s="323">
        <v>1568813116</v>
      </c>
      <c r="D17" s="324"/>
      <c r="E17" s="293"/>
    </row>
    <row r="18" spans="1:6" thickBot="1" x14ac:dyDescent="0.3">
      <c r="A18" s="291"/>
      <c r="B18" s="298" t="s">
        <v>1298</v>
      </c>
      <c r="C18" s="323">
        <v>877985654</v>
      </c>
      <c r="D18" s="324"/>
      <c r="E18" s="293"/>
    </row>
    <row r="19" spans="1:6" ht="27" customHeight="1" thickBot="1" x14ac:dyDescent="0.3">
      <c r="A19" s="291"/>
      <c r="B19" s="299" t="s">
        <v>146</v>
      </c>
      <c r="C19" s="323">
        <f>SUM(C8:D18)</f>
        <v>16951253106</v>
      </c>
      <c r="D19" s="324"/>
      <c r="E19" s="293"/>
    </row>
    <row r="20" spans="1:6" ht="27" customHeight="1" thickBot="1" x14ac:dyDescent="0.3">
      <c r="A20" s="291"/>
      <c r="B20" s="299" t="s">
        <v>147</v>
      </c>
      <c r="C20" s="323">
        <f>+C19/616000</f>
        <v>27518.268029220781</v>
      </c>
      <c r="D20" s="324"/>
      <c r="E20" s="293"/>
    </row>
    <row r="21" spans="1:6" ht="15" x14ac:dyDescent="0.25">
      <c r="A21" s="291"/>
      <c r="B21" s="292"/>
      <c r="C21" s="300"/>
      <c r="D21" s="301"/>
      <c r="E21" s="293"/>
    </row>
    <row r="22" spans="1:6" thickBot="1" x14ac:dyDescent="0.3">
      <c r="A22" s="291"/>
      <c r="B22" s="292" t="s">
        <v>148</v>
      </c>
      <c r="C22" s="300"/>
      <c r="D22" s="301"/>
      <c r="E22" s="293"/>
    </row>
    <row r="23" spans="1:6" ht="15" x14ac:dyDescent="0.25">
      <c r="A23" s="291"/>
      <c r="B23" s="302" t="s">
        <v>75</v>
      </c>
      <c r="C23" s="303">
        <v>1508295620</v>
      </c>
      <c r="D23" s="304"/>
      <c r="E23" s="293"/>
    </row>
    <row r="24" spans="1:6" ht="15" x14ac:dyDescent="0.25">
      <c r="A24" s="291"/>
      <c r="B24" s="291" t="s">
        <v>76</v>
      </c>
      <c r="C24" s="305">
        <v>4060976341</v>
      </c>
      <c r="D24" s="293"/>
      <c r="E24" s="293"/>
    </row>
    <row r="25" spans="1:6" ht="15.75" customHeight="1" x14ac:dyDescent="0.25">
      <c r="A25" s="291"/>
      <c r="B25" s="291" t="s">
        <v>77</v>
      </c>
      <c r="C25" s="305">
        <v>1015035478</v>
      </c>
      <c r="D25" s="293"/>
      <c r="E25" s="293"/>
      <c r="F25" s="322"/>
    </row>
    <row r="26" spans="1:6" thickBot="1" x14ac:dyDescent="0.3">
      <c r="A26" s="291"/>
      <c r="B26" s="306" t="s">
        <v>78</v>
      </c>
      <c r="C26" s="307">
        <v>1888862255</v>
      </c>
      <c r="D26" s="308"/>
      <c r="E26" s="293"/>
      <c r="F26" s="322"/>
    </row>
    <row r="27" spans="1:6" thickBot="1" x14ac:dyDescent="0.3">
      <c r="A27" s="291"/>
      <c r="B27" s="333" t="s">
        <v>79</v>
      </c>
      <c r="C27" s="334"/>
      <c r="D27" s="335"/>
      <c r="E27" s="293"/>
      <c r="F27" s="116"/>
    </row>
    <row r="28" spans="1:6" thickBot="1" x14ac:dyDescent="0.3">
      <c r="A28" s="291"/>
      <c r="B28" s="333" t="s">
        <v>80</v>
      </c>
      <c r="C28" s="334"/>
      <c r="D28" s="335"/>
      <c r="E28" s="293"/>
    </row>
    <row r="29" spans="1:6" ht="15" x14ac:dyDescent="0.25">
      <c r="A29" s="291"/>
      <c r="B29" s="309" t="s">
        <v>149</v>
      </c>
      <c r="C29" s="310">
        <f>+C23/C25</f>
        <v>1.4859535973776081</v>
      </c>
      <c r="D29" s="301" t="s">
        <v>66</v>
      </c>
      <c r="E29" s="293"/>
    </row>
    <row r="30" spans="1:6" thickBot="1" x14ac:dyDescent="0.3">
      <c r="A30" s="291"/>
      <c r="B30" s="316" t="s">
        <v>81</v>
      </c>
      <c r="C30" s="311">
        <f>+C26/C24</f>
        <v>0.46512515621671285</v>
      </c>
      <c r="D30" s="312" t="s">
        <v>66</v>
      </c>
      <c r="E30" s="293"/>
    </row>
    <row r="31" spans="1:6" thickBot="1" x14ac:dyDescent="0.3">
      <c r="A31" s="291"/>
      <c r="B31" s="313"/>
      <c r="C31" s="314"/>
      <c r="D31" s="292"/>
      <c r="E31" s="315"/>
    </row>
    <row r="32" spans="1:6" ht="15" customHeight="1" x14ac:dyDescent="0.25">
      <c r="A32" s="336"/>
      <c r="B32" s="337" t="s">
        <v>82</v>
      </c>
      <c r="C32" s="339" t="s">
        <v>1299</v>
      </c>
      <c r="D32" s="340"/>
      <c r="E32" s="330"/>
    </row>
    <row r="33" spans="1:5" thickBot="1" x14ac:dyDescent="0.3">
      <c r="A33" s="336"/>
      <c r="B33" s="338"/>
      <c r="C33" s="331" t="s">
        <v>83</v>
      </c>
      <c r="D33" s="332"/>
      <c r="E33" s="330"/>
    </row>
    <row r="34" spans="1:5" thickBot="1" x14ac:dyDescent="0.3">
      <c r="A34" s="306"/>
      <c r="B34" s="317"/>
      <c r="C34" s="317"/>
      <c r="D34" s="317"/>
      <c r="E34" s="308"/>
    </row>
    <row r="35" spans="1:5" ht="15" x14ac:dyDescent="0.25">
      <c r="A35" s="318"/>
      <c r="B35" s="319" t="s">
        <v>150</v>
      </c>
      <c r="C35" s="318"/>
      <c r="D35" s="318"/>
      <c r="E35" s="318"/>
    </row>
  </sheetData>
  <mergeCells count="26">
    <mergeCell ref="A32:A33"/>
    <mergeCell ref="B32:B33"/>
    <mergeCell ref="C32:D32"/>
    <mergeCell ref="C10:D10"/>
    <mergeCell ref="C11:D11"/>
    <mergeCell ref="C12:D12"/>
    <mergeCell ref="E32:E33"/>
    <mergeCell ref="C33:D33"/>
    <mergeCell ref="B27:D27"/>
    <mergeCell ref="B28:D28"/>
    <mergeCell ref="B1:D1"/>
    <mergeCell ref="F25:F26"/>
    <mergeCell ref="C19:D19"/>
    <mergeCell ref="C20:D20"/>
    <mergeCell ref="B2:D2"/>
    <mergeCell ref="B3:D3"/>
    <mergeCell ref="C6:D6"/>
    <mergeCell ref="C14:D14"/>
    <mergeCell ref="C15:D15"/>
    <mergeCell ref="C16:D16"/>
    <mergeCell ref="C17:D17"/>
    <mergeCell ref="C18:D18"/>
    <mergeCell ref="C13:D13"/>
    <mergeCell ref="C8:D8"/>
    <mergeCell ref="C7:D7"/>
    <mergeCell ref="C9:D9"/>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78"/>
  <sheetViews>
    <sheetView topLeftCell="I114" zoomScale="85" zoomScaleNormal="62" workbookViewId="0">
      <selection activeCell="P114" sqref="P114"/>
    </sheetView>
  </sheetViews>
  <sheetFormatPr baseColWidth="10" defaultRowHeight="15" x14ac:dyDescent="0.25"/>
  <cols>
    <col min="1" max="1" width="6.57031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895</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G13" s="29"/>
      <c r="I13" s="97"/>
      <c r="J13" s="97"/>
      <c r="K13" s="97"/>
      <c r="L13" s="97"/>
      <c r="M13" s="97"/>
      <c r="N13" s="98"/>
    </row>
    <row r="14" spans="2:16" ht="45.75" customHeight="1" x14ac:dyDescent="0.25">
      <c r="B14" s="382" t="s">
        <v>94</v>
      </c>
      <c r="C14" s="382"/>
      <c r="D14" s="172" t="s">
        <v>12</v>
      </c>
      <c r="E14" s="172" t="s">
        <v>13</v>
      </c>
      <c r="F14" s="172" t="s">
        <v>29</v>
      </c>
      <c r="G14" s="255"/>
      <c r="I14" s="33"/>
      <c r="J14" s="33"/>
      <c r="K14" s="33"/>
      <c r="L14" s="33"/>
      <c r="M14" s="33"/>
      <c r="N14" s="98"/>
    </row>
    <row r="15" spans="2:16" x14ac:dyDescent="0.25">
      <c r="B15" s="382"/>
      <c r="C15" s="382"/>
      <c r="D15" s="172">
        <v>1</v>
      </c>
      <c r="E15" s="130">
        <v>1668892264</v>
      </c>
      <c r="F15" s="128">
        <f>247+454</f>
        <v>701</v>
      </c>
      <c r="G15" s="256"/>
      <c r="I15" s="34"/>
      <c r="J15" s="34"/>
      <c r="K15" s="34"/>
      <c r="L15" s="34"/>
      <c r="M15" s="34"/>
      <c r="N15" s="98"/>
    </row>
    <row r="16" spans="2:16" x14ac:dyDescent="0.25">
      <c r="B16" s="382"/>
      <c r="C16" s="382"/>
      <c r="D16" s="172">
        <v>2</v>
      </c>
      <c r="E16" s="130">
        <v>197836920</v>
      </c>
      <c r="F16" s="128">
        <f>78+163+626</f>
        <v>867</v>
      </c>
      <c r="G16" s="256"/>
      <c r="I16" s="34"/>
      <c r="J16" s="34"/>
      <c r="K16" s="34"/>
      <c r="L16" s="34"/>
      <c r="M16" s="34"/>
      <c r="N16" s="98"/>
    </row>
    <row r="17" spans="1:14" x14ac:dyDescent="0.25">
      <c r="B17" s="382"/>
      <c r="C17" s="382"/>
      <c r="D17" s="172">
        <v>5</v>
      </c>
      <c r="E17" s="130">
        <v>973655720</v>
      </c>
      <c r="F17" s="128">
        <f>60+140+200</f>
        <v>400</v>
      </c>
      <c r="G17" s="256"/>
      <c r="I17" s="34"/>
      <c r="J17" s="34"/>
      <c r="K17" s="34"/>
      <c r="L17" s="34"/>
      <c r="M17" s="34"/>
      <c r="N17" s="98"/>
    </row>
    <row r="18" spans="1:14" x14ac:dyDescent="0.25">
      <c r="B18" s="382"/>
      <c r="C18" s="382"/>
      <c r="D18" s="172">
        <v>6</v>
      </c>
      <c r="E18" s="130">
        <v>104414050</v>
      </c>
      <c r="F18" s="128">
        <v>50</v>
      </c>
      <c r="G18" s="256"/>
      <c r="H18" s="22"/>
      <c r="I18" s="34"/>
      <c r="J18" s="34"/>
      <c r="K18" s="34"/>
      <c r="L18" s="34"/>
      <c r="M18" s="34"/>
      <c r="N18" s="20"/>
    </row>
    <row r="19" spans="1:14" x14ac:dyDescent="0.25">
      <c r="B19" s="382"/>
      <c r="C19" s="382"/>
      <c r="D19" s="172">
        <v>7</v>
      </c>
      <c r="E19" s="130">
        <v>104414050</v>
      </c>
      <c r="F19" s="128">
        <v>50</v>
      </c>
      <c r="G19" s="256"/>
      <c r="H19" s="22"/>
      <c r="I19" s="36"/>
      <c r="J19" s="36"/>
      <c r="K19" s="36"/>
      <c r="L19" s="36"/>
      <c r="M19" s="36"/>
      <c r="N19" s="20"/>
    </row>
    <row r="20" spans="1:14" x14ac:dyDescent="0.25">
      <c r="B20" s="382"/>
      <c r="C20" s="382"/>
      <c r="D20" s="172">
        <v>8</v>
      </c>
      <c r="E20" s="130">
        <v>3223311221</v>
      </c>
      <c r="F20" s="128">
        <f>299+65+1041</f>
        <v>1405</v>
      </c>
      <c r="G20" s="256"/>
      <c r="H20" s="22"/>
      <c r="I20" s="97"/>
      <c r="J20" s="97"/>
      <c r="K20" s="97"/>
      <c r="L20" s="97"/>
      <c r="M20" s="97"/>
      <c r="N20" s="20"/>
    </row>
    <row r="21" spans="1:14" x14ac:dyDescent="0.25">
      <c r="B21" s="382"/>
      <c r="C21" s="382"/>
      <c r="D21" s="172">
        <v>9</v>
      </c>
      <c r="E21" s="130">
        <v>1451607014</v>
      </c>
      <c r="F21" s="128">
        <f>182+458</f>
        <v>640</v>
      </c>
      <c r="G21" s="256"/>
      <c r="H21" s="22"/>
      <c r="I21" s="97"/>
      <c r="J21" s="97"/>
      <c r="K21" s="97"/>
      <c r="L21" s="97"/>
      <c r="M21" s="97"/>
      <c r="N21" s="20"/>
    </row>
    <row r="22" spans="1:14" x14ac:dyDescent="0.25">
      <c r="B22" s="382"/>
      <c r="C22" s="382"/>
      <c r="D22" s="172">
        <v>10</v>
      </c>
      <c r="E22" s="130">
        <v>1933441497</v>
      </c>
      <c r="F22" s="128">
        <f>208+169+415</f>
        <v>792</v>
      </c>
      <c r="G22" s="256"/>
      <c r="H22" s="22"/>
      <c r="I22" s="97"/>
      <c r="J22" s="97"/>
      <c r="K22" s="97"/>
      <c r="L22" s="97"/>
      <c r="M22" s="97"/>
      <c r="N22" s="20"/>
    </row>
    <row r="23" spans="1:14" x14ac:dyDescent="0.25">
      <c r="B23" s="382"/>
      <c r="C23" s="382"/>
      <c r="D23" s="172">
        <v>11</v>
      </c>
      <c r="E23" s="130">
        <v>3066349260</v>
      </c>
      <c r="F23" s="128">
        <f>200+584+428</f>
        <v>1212</v>
      </c>
      <c r="G23" s="256"/>
      <c r="H23" s="22"/>
      <c r="I23" s="97"/>
      <c r="J23" s="97"/>
      <c r="K23" s="97"/>
      <c r="L23" s="97"/>
      <c r="M23" s="97"/>
      <c r="N23" s="20"/>
    </row>
    <row r="24" spans="1:14" x14ac:dyDescent="0.25">
      <c r="B24" s="382"/>
      <c r="C24" s="382"/>
      <c r="D24" s="172">
        <v>12</v>
      </c>
      <c r="E24" s="130">
        <v>1568813116</v>
      </c>
      <c r="F24" s="128">
        <f>156+548</f>
        <v>704</v>
      </c>
      <c r="G24" s="256"/>
      <c r="H24" s="22"/>
      <c r="I24" s="97"/>
      <c r="J24" s="97"/>
      <c r="K24" s="97"/>
      <c r="L24" s="97"/>
      <c r="M24" s="97"/>
      <c r="N24" s="20"/>
    </row>
    <row r="25" spans="1:14" x14ac:dyDescent="0.25">
      <c r="B25" s="170"/>
      <c r="C25" s="171"/>
      <c r="D25" s="172">
        <v>13</v>
      </c>
      <c r="E25" s="130">
        <v>877985654</v>
      </c>
      <c r="F25" s="128">
        <f>117+268</f>
        <v>385</v>
      </c>
      <c r="G25" s="256"/>
      <c r="H25" s="22"/>
      <c r="I25" s="97"/>
      <c r="J25" s="97"/>
      <c r="K25" s="97"/>
      <c r="L25" s="97"/>
      <c r="M25" s="97"/>
      <c r="N25" s="20"/>
    </row>
    <row r="26" spans="1:14" ht="30" customHeight="1" thickBot="1" x14ac:dyDescent="0.3">
      <c r="B26" s="387" t="s">
        <v>14</v>
      </c>
      <c r="C26" s="388"/>
      <c r="D26" s="172"/>
      <c r="E26" s="130">
        <f>SUM(E15:E25)</f>
        <v>15170720766</v>
      </c>
      <c r="F26" s="128">
        <f>SUM(F15:F25)</f>
        <v>7206</v>
      </c>
      <c r="G26" s="256"/>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+F22*0.8</f>
        <v>633.6</v>
      </c>
      <c r="D28" s="37"/>
      <c r="E28" s="40">
        <f>E22</f>
        <v>1933441497</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1270</v>
      </c>
      <c r="C31" s="94"/>
      <c r="D31" s="94"/>
      <c r="E31" s="94"/>
      <c r="F31" s="94"/>
      <c r="G31" s="94"/>
      <c r="H31" s="94"/>
      <c r="I31" s="97"/>
      <c r="J31" s="97"/>
      <c r="K31" s="97"/>
      <c r="L31" s="97"/>
      <c r="M31" s="97"/>
      <c r="N31" s="98"/>
    </row>
    <row r="32" spans="1:14" x14ac:dyDescent="0.25">
      <c r="A32" s="89"/>
      <c r="B32" s="94"/>
      <c r="C32" s="94"/>
      <c r="D32" s="94"/>
      <c r="E32" s="94"/>
      <c r="F32" s="94"/>
      <c r="G32" s="94"/>
      <c r="H32" s="94"/>
      <c r="I32" s="97"/>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252" t="s">
        <v>795</v>
      </c>
      <c r="D34" s="252"/>
      <c r="E34" s="94"/>
      <c r="F34" s="94"/>
      <c r="G34" s="94"/>
      <c r="H34" s="94"/>
      <c r="I34" s="97"/>
      <c r="J34" s="97"/>
      <c r="K34" s="97"/>
      <c r="L34" s="97"/>
      <c r="M34" s="97"/>
      <c r="N34" s="98"/>
    </row>
    <row r="35" spans="1:14" x14ac:dyDescent="0.25">
      <c r="A35" s="89"/>
      <c r="B35" s="111" t="s">
        <v>133</v>
      </c>
      <c r="C35" s="252" t="s">
        <v>795</v>
      </c>
      <c r="D35" s="252"/>
      <c r="E35" s="94"/>
      <c r="F35" s="94"/>
      <c r="G35" s="94"/>
      <c r="H35" s="94"/>
      <c r="I35" s="97"/>
      <c r="J35" s="97"/>
      <c r="K35" s="97"/>
      <c r="L35" s="97"/>
      <c r="M35" s="97"/>
      <c r="N35" s="98"/>
    </row>
    <row r="36" spans="1:14" x14ac:dyDescent="0.25">
      <c r="A36" s="89"/>
      <c r="B36" s="111" t="s">
        <v>134</v>
      </c>
      <c r="C36" s="252"/>
      <c r="D36" s="252" t="s">
        <v>795</v>
      </c>
      <c r="E36" s="94"/>
      <c r="F36" s="94"/>
      <c r="G36" s="94"/>
      <c r="H36" s="94"/>
      <c r="I36" s="97"/>
      <c r="J36" s="97"/>
      <c r="K36" s="97"/>
      <c r="L36" s="97"/>
      <c r="M36" s="97"/>
      <c r="N36" s="98"/>
    </row>
    <row r="37" spans="1:14" x14ac:dyDescent="0.25">
      <c r="A37" s="89"/>
      <c r="B37" s="111" t="s">
        <v>135</v>
      </c>
      <c r="C37" s="252"/>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167">
        <v>0</v>
      </c>
      <c r="E44" s="368">
        <f>+D44+D45</f>
        <v>35</v>
      </c>
      <c r="F44" s="94"/>
      <c r="G44" s="94"/>
      <c r="H44" s="94"/>
      <c r="I44" s="97"/>
      <c r="J44" s="97"/>
      <c r="K44" s="97"/>
      <c r="L44" s="97"/>
      <c r="M44" s="97"/>
      <c r="N44" s="98"/>
    </row>
    <row r="45" spans="1:14" ht="57" x14ac:dyDescent="0.25">
      <c r="A45" s="89"/>
      <c r="B45" s="95" t="s">
        <v>138</v>
      </c>
      <c r="C45" s="96">
        <v>60</v>
      </c>
      <c r="D45" s="167">
        <v>35</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109" t="s">
        <v>19</v>
      </c>
      <c r="R52" s="109" t="s">
        <v>724</v>
      </c>
    </row>
    <row r="53" spans="1:26" s="103" customFormat="1" x14ac:dyDescent="0.25">
      <c r="A53" s="42">
        <v>1</v>
      </c>
      <c r="B53" s="104" t="s">
        <v>151</v>
      </c>
      <c r="C53" s="105" t="s">
        <v>152</v>
      </c>
      <c r="D53" s="104" t="s">
        <v>154</v>
      </c>
      <c r="E53" s="132">
        <v>107</v>
      </c>
      <c r="F53" s="100" t="s">
        <v>130</v>
      </c>
      <c r="G53" s="119">
        <v>1</v>
      </c>
      <c r="H53" s="101">
        <v>41500</v>
      </c>
      <c r="I53" s="101">
        <v>41851</v>
      </c>
      <c r="J53" s="101" t="s">
        <v>157</v>
      </c>
      <c r="K53" s="144">
        <v>11</v>
      </c>
      <c r="L53" s="101"/>
      <c r="M53" s="131">
        <v>254</v>
      </c>
      <c r="N53" s="131">
        <f>+M53*G53</f>
        <v>254</v>
      </c>
      <c r="O53" s="134">
        <v>1642898323</v>
      </c>
      <c r="P53" s="133" t="s">
        <v>155</v>
      </c>
      <c r="Q53" s="120" t="s">
        <v>169</v>
      </c>
      <c r="R53" s="102"/>
      <c r="S53" s="102"/>
      <c r="T53" s="102"/>
      <c r="U53" s="102"/>
      <c r="V53" s="102"/>
      <c r="W53" s="102"/>
      <c r="X53" s="102"/>
      <c r="Y53" s="102"/>
      <c r="Z53" s="102"/>
    </row>
    <row r="54" spans="1:26" s="103" customFormat="1" ht="25.5" customHeight="1" x14ac:dyDescent="0.25">
      <c r="A54" s="42">
        <f t="shared" ref="A54:A56" si="0">+A53+1</f>
        <v>2</v>
      </c>
      <c r="B54" s="104" t="s">
        <v>151</v>
      </c>
      <c r="C54" s="105" t="s">
        <v>152</v>
      </c>
      <c r="D54" s="104" t="s">
        <v>158</v>
      </c>
      <c r="E54" s="131" t="s">
        <v>163</v>
      </c>
      <c r="F54" s="100" t="s">
        <v>130</v>
      </c>
      <c r="G54" s="119">
        <v>1</v>
      </c>
      <c r="H54" s="101">
        <v>40448</v>
      </c>
      <c r="I54" s="101">
        <v>40688</v>
      </c>
      <c r="J54" s="101" t="s">
        <v>157</v>
      </c>
      <c r="K54" s="92">
        <v>21</v>
      </c>
      <c r="L54" s="101"/>
      <c r="M54" s="131">
        <v>0</v>
      </c>
      <c r="N54" s="131">
        <f t="shared" ref="N54:N56" si="1">+M54*G54</f>
        <v>0</v>
      </c>
      <c r="O54" s="134">
        <v>467364323</v>
      </c>
      <c r="P54" s="133" t="s">
        <v>944</v>
      </c>
      <c r="Q54" s="120"/>
      <c r="R54" s="102"/>
      <c r="S54" s="102"/>
      <c r="T54" s="102"/>
      <c r="U54" s="102"/>
      <c r="V54" s="102"/>
      <c r="W54" s="102"/>
      <c r="X54" s="102"/>
      <c r="Y54" s="102"/>
      <c r="Z54" s="102"/>
    </row>
    <row r="55" spans="1:26" s="103" customFormat="1" ht="18.75" customHeight="1" x14ac:dyDescent="0.25">
      <c r="A55" s="42">
        <f t="shared" si="0"/>
        <v>3</v>
      </c>
      <c r="B55" s="104" t="s">
        <v>151</v>
      </c>
      <c r="C55" s="105" t="s">
        <v>152</v>
      </c>
      <c r="D55" s="104" t="s">
        <v>154</v>
      </c>
      <c r="E55" s="131">
        <v>22</v>
      </c>
      <c r="F55" s="100" t="s">
        <v>130</v>
      </c>
      <c r="G55" s="119">
        <v>1</v>
      </c>
      <c r="H55" s="101">
        <v>40940</v>
      </c>
      <c r="I55" s="101">
        <v>41273</v>
      </c>
      <c r="J55" s="101" t="s">
        <v>157</v>
      </c>
      <c r="K55" s="92">
        <v>11</v>
      </c>
      <c r="L55" s="101"/>
      <c r="M55" s="131">
        <v>0</v>
      </c>
      <c r="N55" s="131">
        <f t="shared" si="1"/>
        <v>0</v>
      </c>
      <c r="O55" s="134">
        <v>519189240</v>
      </c>
      <c r="P55" s="133" t="s">
        <v>945</v>
      </c>
      <c r="Q55" s="120"/>
      <c r="R55" s="102"/>
      <c r="S55" s="102"/>
      <c r="T55" s="102"/>
      <c r="U55" s="102"/>
      <c r="V55" s="102"/>
      <c r="W55" s="102"/>
      <c r="X55" s="102"/>
      <c r="Y55" s="102"/>
      <c r="Z55" s="102"/>
    </row>
    <row r="56" spans="1:26" s="103" customFormat="1" x14ac:dyDescent="0.25">
      <c r="A56" s="42">
        <f t="shared" si="0"/>
        <v>4</v>
      </c>
      <c r="B56" s="104" t="s">
        <v>151</v>
      </c>
      <c r="C56" s="105" t="s">
        <v>152</v>
      </c>
      <c r="D56" s="104" t="s">
        <v>159</v>
      </c>
      <c r="E56" s="131">
        <v>2111254</v>
      </c>
      <c r="F56" s="100" t="s">
        <v>130</v>
      </c>
      <c r="G56" s="119">
        <v>1</v>
      </c>
      <c r="H56" s="101">
        <v>40781</v>
      </c>
      <c r="I56" s="101">
        <v>40955</v>
      </c>
      <c r="J56" s="101" t="s">
        <v>157</v>
      </c>
      <c r="K56" s="92">
        <f>5+0.666666666666667</f>
        <v>5.666666666666667</v>
      </c>
      <c r="L56" s="101"/>
      <c r="M56" s="131">
        <v>0</v>
      </c>
      <c r="N56" s="131">
        <f t="shared" si="1"/>
        <v>0</v>
      </c>
      <c r="O56" s="134">
        <v>220138118</v>
      </c>
      <c r="P56" s="133" t="s">
        <v>946</v>
      </c>
      <c r="Q56" s="120"/>
      <c r="R56" s="102"/>
      <c r="S56" s="102"/>
      <c r="T56" s="102"/>
      <c r="U56" s="102"/>
      <c r="V56" s="102"/>
      <c r="W56" s="102"/>
      <c r="X56" s="102"/>
      <c r="Y56" s="102"/>
      <c r="Z56" s="102"/>
    </row>
    <row r="57" spans="1:26" s="103" customFormat="1" x14ac:dyDescent="0.25">
      <c r="A57" s="42">
        <v>2</v>
      </c>
      <c r="B57" s="104" t="s">
        <v>151</v>
      </c>
      <c r="C57" s="105" t="s">
        <v>153</v>
      </c>
      <c r="D57" s="104" t="s">
        <v>156</v>
      </c>
      <c r="E57" s="131">
        <v>43144422</v>
      </c>
      <c r="F57" s="100" t="s">
        <v>130</v>
      </c>
      <c r="G57" s="119">
        <v>1</v>
      </c>
      <c r="H57" s="101">
        <v>41470</v>
      </c>
      <c r="I57" s="101">
        <v>41834</v>
      </c>
      <c r="J57" s="101" t="s">
        <v>157</v>
      </c>
      <c r="K57" s="92">
        <v>11</v>
      </c>
      <c r="L57" s="101"/>
      <c r="M57" s="131">
        <v>400</v>
      </c>
      <c r="N57" s="131">
        <f t="shared" ref="N57" si="2">+M57*G57</f>
        <v>400</v>
      </c>
      <c r="O57" s="134">
        <v>54051999</v>
      </c>
      <c r="P57" s="133">
        <v>1498</v>
      </c>
      <c r="Q57" s="120"/>
      <c r="R57" s="102"/>
      <c r="S57" s="102"/>
      <c r="T57" s="102"/>
      <c r="U57" s="102"/>
      <c r="V57" s="102"/>
      <c r="W57" s="102"/>
      <c r="X57" s="102"/>
      <c r="Y57" s="102"/>
      <c r="Z57" s="102"/>
    </row>
    <row r="58" spans="1:26" s="103" customFormat="1" x14ac:dyDescent="0.25">
      <c r="A58" s="42"/>
      <c r="B58" s="45" t="s">
        <v>16</v>
      </c>
      <c r="C58" s="105"/>
      <c r="D58" s="104"/>
      <c r="E58" s="131"/>
      <c r="F58" s="100"/>
      <c r="G58" s="119"/>
      <c r="H58" s="101"/>
      <c r="I58" s="101"/>
      <c r="J58" s="101"/>
      <c r="K58" s="260">
        <f>SUM(K53:K57)</f>
        <v>59.666666666666664</v>
      </c>
      <c r="L58" s="106">
        <f>SUM(L53:L57)</f>
        <v>0</v>
      </c>
      <c r="M58" s="118">
        <f>SUM(M53:M57)</f>
        <v>654</v>
      </c>
      <c r="N58" s="106">
        <f>SUM(N53:N57)</f>
        <v>654</v>
      </c>
      <c r="O58" s="26"/>
      <c r="P58" s="133"/>
      <c r="Q58" s="121"/>
    </row>
    <row r="59" spans="1:26" s="29" customFormat="1" x14ac:dyDescent="0.25">
      <c r="E59" s="30"/>
    </row>
    <row r="60" spans="1:26" s="29" customFormat="1" x14ac:dyDescent="0.25">
      <c r="B60" s="385" t="s">
        <v>28</v>
      </c>
      <c r="C60" s="385" t="s">
        <v>27</v>
      </c>
      <c r="D60" s="383" t="s">
        <v>34</v>
      </c>
      <c r="E60" s="383"/>
    </row>
    <row r="61" spans="1:26" s="29" customFormat="1" x14ac:dyDescent="0.25">
      <c r="B61" s="386"/>
      <c r="C61" s="386"/>
      <c r="D61" s="173" t="s">
        <v>23</v>
      </c>
      <c r="E61" s="57" t="s">
        <v>24</v>
      </c>
    </row>
    <row r="62" spans="1:26" s="29" customFormat="1" ht="30.6" customHeight="1" x14ac:dyDescent="0.25">
      <c r="B62" s="54" t="s">
        <v>21</v>
      </c>
      <c r="C62" s="262">
        <f>+K58</f>
        <v>59.666666666666664</v>
      </c>
      <c r="D62" s="207" t="s">
        <v>795</v>
      </c>
      <c r="E62" s="207"/>
      <c r="F62" s="31"/>
      <c r="G62" s="31"/>
      <c r="H62" s="31"/>
      <c r="I62" s="31"/>
      <c r="J62" s="31"/>
      <c r="K62" s="31"/>
      <c r="L62" s="31"/>
      <c r="M62" s="31"/>
    </row>
    <row r="63" spans="1:26" s="29" customFormat="1" ht="30" customHeight="1" x14ac:dyDescent="0.25">
      <c r="B63" s="54" t="s">
        <v>25</v>
      </c>
      <c r="C63" s="55">
        <f>+M58</f>
        <v>654</v>
      </c>
      <c r="D63" s="207" t="s">
        <v>795</v>
      </c>
      <c r="E63" s="207"/>
    </row>
    <row r="64" spans="1:26" s="29" customFormat="1" x14ac:dyDescent="0.25">
      <c r="B64" s="32"/>
      <c r="C64" s="381"/>
      <c r="D64" s="381"/>
      <c r="E64" s="381"/>
      <c r="F64" s="381"/>
      <c r="G64" s="381"/>
      <c r="H64" s="381"/>
      <c r="I64" s="381"/>
      <c r="J64" s="381"/>
      <c r="K64" s="381"/>
      <c r="L64" s="381"/>
      <c r="M64" s="381"/>
      <c r="N64" s="381"/>
    </row>
    <row r="65" spans="2:17" ht="28.15" customHeight="1" thickBot="1" x14ac:dyDescent="0.3"/>
    <row r="66" spans="2:17" ht="27" thickBot="1" x14ac:dyDescent="0.3">
      <c r="B66" s="380" t="s">
        <v>97</v>
      </c>
      <c r="C66" s="380"/>
      <c r="D66" s="380"/>
      <c r="E66" s="380"/>
      <c r="F66" s="380"/>
      <c r="G66" s="380"/>
      <c r="H66" s="380"/>
      <c r="I66" s="380"/>
      <c r="J66" s="380"/>
      <c r="K66" s="380"/>
      <c r="L66" s="380"/>
      <c r="M66" s="380"/>
      <c r="N66" s="380"/>
    </row>
    <row r="69" spans="2:17" ht="75.75" customHeight="1" x14ac:dyDescent="0.25">
      <c r="B69" s="110" t="s">
        <v>715</v>
      </c>
      <c r="C69" s="62" t="s">
        <v>2</v>
      </c>
      <c r="D69" s="62" t="s">
        <v>99</v>
      </c>
      <c r="E69" s="62" t="s">
        <v>98</v>
      </c>
      <c r="F69" s="62" t="s">
        <v>100</v>
      </c>
      <c r="G69" s="62" t="s">
        <v>101</v>
      </c>
      <c r="H69" s="62" t="s">
        <v>217</v>
      </c>
      <c r="I69" s="62" t="s">
        <v>102</v>
      </c>
      <c r="J69" s="62" t="s">
        <v>103</v>
      </c>
      <c r="K69" s="62" t="s">
        <v>104</v>
      </c>
      <c r="L69" s="62" t="s">
        <v>105</v>
      </c>
      <c r="M69" s="86" t="s">
        <v>106</v>
      </c>
      <c r="N69" s="86" t="s">
        <v>107</v>
      </c>
      <c r="O69" s="378" t="s">
        <v>3</v>
      </c>
      <c r="P69" s="379"/>
      <c r="Q69" s="62" t="s">
        <v>18</v>
      </c>
    </row>
    <row r="70" spans="2:17" x14ac:dyDescent="0.25">
      <c r="B70" s="139" t="s">
        <v>266</v>
      </c>
      <c r="C70" s="3" t="s">
        <v>166</v>
      </c>
      <c r="D70" s="111" t="s">
        <v>295</v>
      </c>
      <c r="E70" s="141">
        <v>104</v>
      </c>
      <c r="F70" s="4" t="s">
        <v>131</v>
      </c>
      <c r="G70" s="4" t="s">
        <v>131</v>
      </c>
      <c r="H70" s="4" t="s">
        <v>131</v>
      </c>
      <c r="I70" s="4" t="s">
        <v>131</v>
      </c>
      <c r="J70" s="87" t="s">
        <v>130</v>
      </c>
      <c r="K70" s="111" t="s">
        <v>130</v>
      </c>
      <c r="L70" s="111" t="s">
        <v>130</v>
      </c>
      <c r="M70" s="111" t="s">
        <v>130</v>
      </c>
      <c r="N70" s="111" t="s">
        <v>130</v>
      </c>
      <c r="O70" s="168" t="s">
        <v>218</v>
      </c>
      <c r="P70" s="169"/>
      <c r="Q70" s="111" t="s">
        <v>131</v>
      </c>
    </row>
    <row r="71" spans="2:17" x14ac:dyDescent="0.25">
      <c r="B71" s="139" t="s">
        <v>267</v>
      </c>
      <c r="C71" s="3" t="s">
        <v>166</v>
      </c>
      <c r="D71" s="53" t="s">
        <v>295</v>
      </c>
      <c r="E71" s="141">
        <v>86</v>
      </c>
      <c r="F71" s="4" t="s">
        <v>131</v>
      </c>
      <c r="G71" s="4" t="s">
        <v>131</v>
      </c>
      <c r="H71" s="4" t="s">
        <v>131</v>
      </c>
      <c r="I71" s="4" t="s">
        <v>131</v>
      </c>
      <c r="J71" s="87" t="s">
        <v>130</v>
      </c>
      <c r="K71" s="111" t="s">
        <v>130</v>
      </c>
      <c r="L71" s="111" t="s">
        <v>130</v>
      </c>
      <c r="M71" s="111" t="s">
        <v>130</v>
      </c>
      <c r="N71" s="111" t="s">
        <v>130</v>
      </c>
      <c r="O71" s="168" t="s">
        <v>219</v>
      </c>
      <c r="P71" s="169"/>
      <c r="Q71" s="111" t="s">
        <v>131</v>
      </c>
    </row>
    <row r="72" spans="2:17" x14ac:dyDescent="0.25">
      <c r="B72" s="139" t="s">
        <v>268</v>
      </c>
      <c r="C72" s="3" t="s">
        <v>166</v>
      </c>
      <c r="D72" s="53" t="s">
        <v>295</v>
      </c>
      <c r="E72" s="141">
        <v>90</v>
      </c>
      <c r="F72" s="4" t="s">
        <v>131</v>
      </c>
      <c r="G72" s="4" t="s">
        <v>131</v>
      </c>
      <c r="H72" s="4" t="s">
        <v>131</v>
      </c>
      <c r="I72" s="4" t="s">
        <v>131</v>
      </c>
      <c r="J72" s="87" t="s">
        <v>130</v>
      </c>
      <c r="K72" s="111" t="s">
        <v>130</v>
      </c>
      <c r="L72" s="111" t="s">
        <v>130</v>
      </c>
      <c r="M72" s="111" t="s">
        <v>130</v>
      </c>
      <c r="N72" s="111" t="s">
        <v>130</v>
      </c>
      <c r="O72" s="168" t="s">
        <v>219</v>
      </c>
      <c r="P72" s="169"/>
      <c r="Q72" s="111" t="s">
        <v>131</v>
      </c>
    </row>
    <row r="73" spans="2:17" x14ac:dyDescent="0.25">
      <c r="B73" s="139" t="s">
        <v>269</v>
      </c>
      <c r="C73" s="3" t="s">
        <v>166</v>
      </c>
      <c r="D73" s="53" t="s">
        <v>295</v>
      </c>
      <c r="E73" s="141">
        <v>32</v>
      </c>
      <c r="F73" s="4" t="s">
        <v>131</v>
      </c>
      <c r="G73" s="4" t="s">
        <v>131</v>
      </c>
      <c r="H73" s="4" t="s">
        <v>131</v>
      </c>
      <c r="I73" s="4" t="s">
        <v>131</v>
      </c>
      <c r="J73" s="87" t="s">
        <v>130</v>
      </c>
      <c r="K73" s="111" t="s">
        <v>130</v>
      </c>
      <c r="L73" s="111" t="s">
        <v>130</v>
      </c>
      <c r="M73" s="111" t="s">
        <v>130</v>
      </c>
      <c r="N73" s="111" t="s">
        <v>130</v>
      </c>
      <c r="O73" s="168" t="s">
        <v>219</v>
      </c>
      <c r="P73" s="169"/>
      <c r="Q73" s="111" t="s">
        <v>131</v>
      </c>
    </row>
    <row r="74" spans="2:17" x14ac:dyDescent="0.25">
      <c r="B74" s="139" t="s">
        <v>270</v>
      </c>
      <c r="C74" s="3" t="s">
        <v>166</v>
      </c>
      <c r="D74" s="53" t="s">
        <v>296</v>
      </c>
      <c r="E74" s="141">
        <v>65</v>
      </c>
      <c r="F74" s="4" t="s">
        <v>131</v>
      </c>
      <c r="G74" s="4" t="s">
        <v>131</v>
      </c>
      <c r="H74" s="4" t="s">
        <v>130</v>
      </c>
      <c r="I74" s="4" t="s">
        <v>131</v>
      </c>
      <c r="J74" s="87" t="s">
        <v>130</v>
      </c>
      <c r="K74" s="111" t="s">
        <v>130</v>
      </c>
      <c r="L74" s="111" t="s">
        <v>130</v>
      </c>
      <c r="M74" s="111" t="s">
        <v>130</v>
      </c>
      <c r="N74" s="111" t="s">
        <v>130</v>
      </c>
      <c r="O74" s="168" t="s">
        <v>169</v>
      </c>
      <c r="P74" s="169"/>
      <c r="Q74" s="111" t="s">
        <v>130</v>
      </c>
    </row>
    <row r="75" spans="2:17" x14ac:dyDescent="0.25">
      <c r="B75" s="139" t="s">
        <v>271</v>
      </c>
      <c r="C75" s="3" t="s">
        <v>216</v>
      </c>
      <c r="D75" s="111" t="s">
        <v>297</v>
      </c>
      <c r="E75" s="141">
        <v>13</v>
      </c>
      <c r="F75" s="4" t="s">
        <v>131</v>
      </c>
      <c r="G75" s="4" t="s">
        <v>131</v>
      </c>
      <c r="H75" s="4" t="s">
        <v>131</v>
      </c>
      <c r="I75" s="4" t="s">
        <v>131</v>
      </c>
      <c r="J75" s="87" t="s">
        <v>130</v>
      </c>
      <c r="K75" s="111" t="s">
        <v>130</v>
      </c>
      <c r="L75" s="111" t="s">
        <v>130</v>
      </c>
      <c r="M75" s="111" t="s">
        <v>130</v>
      </c>
      <c r="N75" s="111" t="s">
        <v>130</v>
      </c>
      <c r="O75" s="168" t="s">
        <v>218</v>
      </c>
      <c r="P75" s="169"/>
      <c r="Q75" s="111" t="s">
        <v>131</v>
      </c>
    </row>
    <row r="76" spans="2:17" x14ac:dyDescent="0.25">
      <c r="B76" s="139" t="s">
        <v>271</v>
      </c>
      <c r="C76" s="3" t="s">
        <v>216</v>
      </c>
      <c r="D76" s="111" t="s">
        <v>298</v>
      </c>
      <c r="E76" s="141">
        <v>11</v>
      </c>
      <c r="F76" s="4" t="s">
        <v>131</v>
      </c>
      <c r="G76" s="4" t="s">
        <v>131</v>
      </c>
      <c r="H76" s="4" t="s">
        <v>131</v>
      </c>
      <c r="I76" s="4" t="s">
        <v>131</v>
      </c>
      <c r="J76" s="87" t="s">
        <v>130</v>
      </c>
      <c r="K76" s="111" t="s">
        <v>130</v>
      </c>
      <c r="L76" s="111" t="s">
        <v>130</v>
      </c>
      <c r="M76" s="111" t="s">
        <v>130</v>
      </c>
      <c r="N76" s="111" t="s">
        <v>130</v>
      </c>
      <c r="O76" s="168" t="s">
        <v>218</v>
      </c>
      <c r="P76" s="169"/>
      <c r="Q76" s="111" t="s">
        <v>131</v>
      </c>
    </row>
    <row r="77" spans="2:17" x14ac:dyDescent="0.25">
      <c r="B77" s="139" t="s">
        <v>272</v>
      </c>
      <c r="C77" s="3" t="s">
        <v>216</v>
      </c>
      <c r="D77" s="111" t="s">
        <v>299</v>
      </c>
      <c r="E77" s="141">
        <v>21</v>
      </c>
      <c r="F77" s="4" t="s">
        <v>131</v>
      </c>
      <c r="G77" s="4" t="s">
        <v>131</v>
      </c>
      <c r="H77" s="4" t="s">
        <v>131</v>
      </c>
      <c r="I77" s="4" t="s">
        <v>131</v>
      </c>
      <c r="J77" s="87" t="s">
        <v>130</v>
      </c>
      <c r="K77" s="111" t="s">
        <v>130</v>
      </c>
      <c r="L77" s="111" t="s">
        <v>130</v>
      </c>
      <c r="M77" s="111" t="s">
        <v>130</v>
      </c>
      <c r="N77" s="111" t="s">
        <v>130</v>
      </c>
      <c r="O77" s="168" t="s">
        <v>218</v>
      </c>
      <c r="P77" s="169"/>
      <c r="Q77" s="111" t="s">
        <v>131</v>
      </c>
    </row>
    <row r="78" spans="2:17" x14ac:dyDescent="0.25">
      <c r="B78" s="139" t="s">
        <v>272</v>
      </c>
      <c r="C78" s="3" t="s">
        <v>216</v>
      </c>
      <c r="D78" s="111" t="s">
        <v>295</v>
      </c>
      <c r="E78" s="141">
        <v>17</v>
      </c>
      <c r="F78" s="4" t="s">
        <v>131</v>
      </c>
      <c r="G78" s="4" t="s">
        <v>131</v>
      </c>
      <c r="H78" s="4" t="s">
        <v>131</v>
      </c>
      <c r="I78" s="4" t="s">
        <v>131</v>
      </c>
      <c r="J78" s="87" t="s">
        <v>130</v>
      </c>
      <c r="K78" s="111" t="s">
        <v>130</v>
      </c>
      <c r="L78" s="111" t="s">
        <v>130</v>
      </c>
      <c r="M78" s="111" t="s">
        <v>130</v>
      </c>
      <c r="N78" s="111" t="s">
        <v>130</v>
      </c>
      <c r="O78" s="168" t="s">
        <v>218</v>
      </c>
      <c r="P78" s="169"/>
      <c r="Q78" s="111" t="s">
        <v>131</v>
      </c>
    </row>
    <row r="79" spans="2:17" x14ac:dyDescent="0.25">
      <c r="B79" s="139" t="s">
        <v>175</v>
      </c>
      <c r="C79" s="3" t="s">
        <v>216</v>
      </c>
      <c r="D79" s="111" t="s">
        <v>300</v>
      </c>
      <c r="E79" s="141">
        <v>18</v>
      </c>
      <c r="F79" s="4" t="s">
        <v>131</v>
      </c>
      <c r="G79" s="4" t="s">
        <v>131</v>
      </c>
      <c r="H79" s="4" t="s">
        <v>131</v>
      </c>
      <c r="I79" s="4" t="s">
        <v>131</v>
      </c>
      <c r="J79" s="87" t="s">
        <v>130</v>
      </c>
      <c r="K79" s="111" t="s">
        <v>130</v>
      </c>
      <c r="L79" s="111" t="s">
        <v>130</v>
      </c>
      <c r="M79" s="111" t="s">
        <v>130</v>
      </c>
      <c r="N79" s="111" t="s">
        <v>130</v>
      </c>
      <c r="O79" s="168" t="s">
        <v>218</v>
      </c>
      <c r="P79" s="169"/>
      <c r="Q79" s="111" t="s">
        <v>131</v>
      </c>
    </row>
    <row r="80" spans="2:17" x14ac:dyDescent="0.25">
      <c r="B80" s="139" t="s">
        <v>273</v>
      </c>
      <c r="C80" s="3" t="s">
        <v>216</v>
      </c>
      <c r="D80" s="111" t="s">
        <v>301</v>
      </c>
      <c r="E80" s="141">
        <v>15</v>
      </c>
      <c r="F80" s="4" t="s">
        <v>131</v>
      </c>
      <c r="G80" s="4" t="s">
        <v>131</v>
      </c>
      <c r="H80" s="4" t="s">
        <v>131</v>
      </c>
      <c r="I80" s="4" t="s">
        <v>131</v>
      </c>
      <c r="J80" s="87" t="s">
        <v>130</v>
      </c>
      <c r="K80" s="111" t="s">
        <v>130</v>
      </c>
      <c r="L80" s="111" t="s">
        <v>130</v>
      </c>
      <c r="M80" s="111" t="s">
        <v>130</v>
      </c>
      <c r="N80" s="111" t="s">
        <v>130</v>
      </c>
      <c r="O80" s="168" t="s">
        <v>218</v>
      </c>
      <c r="P80" s="169"/>
      <c r="Q80" s="111" t="s">
        <v>131</v>
      </c>
    </row>
    <row r="81" spans="2:17" x14ac:dyDescent="0.25">
      <c r="B81" s="139" t="s">
        <v>274</v>
      </c>
      <c r="C81" s="3" t="s">
        <v>216</v>
      </c>
      <c r="D81" s="111" t="s">
        <v>302</v>
      </c>
      <c r="E81" s="141">
        <v>15</v>
      </c>
      <c r="F81" s="4" t="s">
        <v>131</v>
      </c>
      <c r="G81" s="4" t="s">
        <v>131</v>
      </c>
      <c r="H81" s="4" t="s">
        <v>131</v>
      </c>
      <c r="I81" s="4" t="s">
        <v>131</v>
      </c>
      <c r="J81" s="87" t="s">
        <v>130</v>
      </c>
      <c r="K81" s="111" t="s">
        <v>130</v>
      </c>
      <c r="L81" s="111" t="s">
        <v>130</v>
      </c>
      <c r="M81" s="111" t="s">
        <v>130</v>
      </c>
      <c r="N81" s="111" t="s">
        <v>130</v>
      </c>
      <c r="O81" s="168" t="s">
        <v>218</v>
      </c>
      <c r="P81" s="169"/>
      <c r="Q81" s="111" t="s">
        <v>131</v>
      </c>
    </row>
    <row r="82" spans="2:17" x14ac:dyDescent="0.25">
      <c r="B82" s="139" t="s">
        <v>275</v>
      </c>
      <c r="C82" s="3" t="s">
        <v>216</v>
      </c>
      <c r="D82" s="111" t="s">
        <v>300</v>
      </c>
      <c r="E82" s="141">
        <v>16</v>
      </c>
      <c r="F82" s="4" t="s">
        <v>131</v>
      </c>
      <c r="G82" s="4" t="s">
        <v>131</v>
      </c>
      <c r="H82" s="4" t="s">
        <v>131</v>
      </c>
      <c r="I82" s="4" t="s">
        <v>131</v>
      </c>
      <c r="J82" s="87" t="s">
        <v>130</v>
      </c>
      <c r="K82" s="111" t="s">
        <v>130</v>
      </c>
      <c r="L82" s="111" t="s">
        <v>130</v>
      </c>
      <c r="M82" s="111" t="s">
        <v>130</v>
      </c>
      <c r="N82" s="111" t="s">
        <v>130</v>
      </c>
      <c r="O82" s="168" t="s">
        <v>218</v>
      </c>
      <c r="P82" s="169"/>
      <c r="Q82" s="111" t="s">
        <v>131</v>
      </c>
    </row>
    <row r="83" spans="2:17" x14ac:dyDescent="0.25">
      <c r="B83" s="139" t="s">
        <v>276</v>
      </c>
      <c r="C83" s="3" t="s">
        <v>216</v>
      </c>
      <c r="D83" s="111" t="s">
        <v>303</v>
      </c>
      <c r="E83" s="141">
        <v>18</v>
      </c>
      <c r="F83" s="4" t="s">
        <v>131</v>
      </c>
      <c r="G83" s="4" t="s">
        <v>131</v>
      </c>
      <c r="H83" s="4" t="s">
        <v>131</v>
      </c>
      <c r="I83" s="4" t="s">
        <v>131</v>
      </c>
      <c r="J83" s="87" t="s">
        <v>130</v>
      </c>
      <c r="K83" s="111" t="s">
        <v>130</v>
      </c>
      <c r="L83" s="111" t="s">
        <v>130</v>
      </c>
      <c r="M83" s="111" t="s">
        <v>130</v>
      </c>
      <c r="N83" s="111" t="s">
        <v>130</v>
      </c>
      <c r="O83" s="168" t="s">
        <v>218</v>
      </c>
      <c r="P83" s="169"/>
      <c r="Q83" s="111" t="s">
        <v>131</v>
      </c>
    </row>
    <row r="84" spans="2:17" x14ac:dyDescent="0.25">
      <c r="B84" s="139" t="s">
        <v>277</v>
      </c>
      <c r="C84" s="3" t="s">
        <v>216</v>
      </c>
      <c r="D84" s="111" t="s">
        <v>304</v>
      </c>
      <c r="E84" s="141">
        <v>12</v>
      </c>
      <c r="F84" s="4" t="s">
        <v>131</v>
      </c>
      <c r="G84" s="4" t="s">
        <v>131</v>
      </c>
      <c r="H84" s="4" t="s">
        <v>131</v>
      </c>
      <c r="I84" s="4" t="s">
        <v>131</v>
      </c>
      <c r="J84" s="87" t="s">
        <v>130</v>
      </c>
      <c r="K84" s="111" t="s">
        <v>130</v>
      </c>
      <c r="L84" s="111" t="s">
        <v>130</v>
      </c>
      <c r="M84" s="111" t="s">
        <v>130</v>
      </c>
      <c r="N84" s="111" t="s">
        <v>130</v>
      </c>
      <c r="O84" s="168" t="s">
        <v>218</v>
      </c>
      <c r="P84" s="169"/>
      <c r="Q84" s="111" t="s">
        <v>131</v>
      </c>
    </row>
    <row r="85" spans="2:17" x14ac:dyDescent="0.25">
      <c r="B85" s="139" t="s">
        <v>278</v>
      </c>
      <c r="C85" s="3" t="s">
        <v>216</v>
      </c>
      <c r="D85" s="111" t="s">
        <v>305</v>
      </c>
      <c r="E85" s="141">
        <v>18</v>
      </c>
      <c r="F85" s="4" t="s">
        <v>131</v>
      </c>
      <c r="G85" s="4" t="s">
        <v>131</v>
      </c>
      <c r="H85" s="4" t="s">
        <v>131</v>
      </c>
      <c r="I85" s="4" t="s">
        <v>131</v>
      </c>
      <c r="J85" s="87" t="s">
        <v>130</v>
      </c>
      <c r="K85" s="111" t="s">
        <v>130</v>
      </c>
      <c r="L85" s="111" t="s">
        <v>130</v>
      </c>
      <c r="M85" s="111" t="s">
        <v>130</v>
      </c>
      <c r="N85" s="111" t="s">
        <v>130</v>
      </c>
      <c r="O85" s="168" t="s">
        <v>218</v>
      </c>
      <c r="P85" s="169"/>
      <c r="Q85" s="111" t="s">
        <v>131</v>
      </c>
    </row>
    <row r="86" spans="2:17" x14ac:dyDescent="0.25">
      <c r="B86" s="139" t="s">
        <v>279</v>
      </c>
      <c r="C86" s="3" t="s">
        <v>216</v>
      </c>
      <c r="D86" s="111" t="s">
        <v>306</v>
      </c>
      <c r="E86" s="141">
        <v>19</v>
      </c>
      <c r="F86" s="4" t="s">
        <v>131</v>
      </c>
      <c r="G86" s="4" t="s">
        <v>131</v>
      </c>
      <c r="H86" s="4" t="s">
        <v>131</v>
      </c>
      <c r="I86" s="4" t="s">
        <v>131</v>
      </c>
      <c r="J86" s="87" t="s">
        <v>130</v>
      </c>
      <c r="K86" s="111" t="s">
        <v>130</v>
      </c>
      <c r="L86" s="111" t="s">
        <v>130</v>
      </c>
      <c r="M86" s="111" t="s">
        <v>130</v>
      </c>
      <c r="N86" s="111" t="s">
        <v>130</v>
      </c>
      <c r="O86" s="168" t="s">
        <v>218</v>
      </c>
      <c r="P86" s="169"/>
      <c r="Q86" s="111" t="s">
        <v>131</v>
      </c>
    </row>
    <row r="87" spans="2:17" x14ac:dyDescent="0.25">
      <c r="B87" s="139" t="s">
        <v>235</v>
      </c>
      <c r="C87" s="3" t="s">
        <v>216</v>
      </c>
      <c r="D87" s="111" t="s">
        <v>307</v>
      </c>
      <c r="E87" s="141">
        <v>11</v>
      </c>
      <c r="F87" s="4" t="s">
        <v>131</v>
      </c>
      <c r="G87" s="4" t="s">
        <v>131</v>
      </c>
      <c r="H87" s="4" t="s">
        <v>131</v>
      </c>
      <c r="I87" s="4" t="s">
        <v>131</v>
      </c>
      <c r="J87" s="87" t="s">
        <v>130</v>
      </c>
      <c r="K87" s="111" t="s">
        <v>130</v>
      </c>
      <c r="L87" s="111" t="s">
        <v>130</v>
      </c>
      <c r="M87" s="111" t="s">
        <v>130</v>
      </c>
      <c r="N87" s="111" t="s">
        <v>130</v>
      </c>
      <c r="O87" s="168" t="s">
        <v>218</v>
      </c>
      <c r="P87" s="169"/>
      <c r="Q87" s="111" t="s">
        <v>131</v>
      </c>
    </row>
    <row r="88" spans="2:17" x14ac:dyDescent="0.25">
      <c r="B88" s="139" t="s">
        <v>280</v>
      </c>
      <c r="C88" s="3" t="s">
        <v>216</v>
      </c>
      <c r="D88" s="111" t="s">
        <v>308</v>
      </c>
      <c r="E88" s="141">
        <v>20</v>
      </c>
      <c r="F88" s="4" t="s">
        <v>131</v>
      </c>
      <c r="G88" s="4" t="s">
        <v>131</v>
      </c>
      <c r="H88" s="4" t="s">
        <v>131</v>
      </c>
      <c r="I88" s="4" t="s">
        <v>131</v>
      </c>
      <c r="J88" s="87" t="s">
        <v>130</v>
      </c>
      <c r="K88" s="111" t="s">
        <v>130</v>
      </c>
      <c r="L88" s="111" t="s">
        <v>130</v>
      </c>
      <c r="M88" s="111" t="s">
        <v>130</v>
      </c>
      <c r="N88" s="111" t="s">
        <v>130</v>
      </c>
      <c r="O88" s="168" t="s">
        <v>218</v>
      </c>
      <c r="P88" s="169"/>
      <c r="Q88" s="111" t="s">
        <v>131</v>
      </c>
    </row>
    <row r="89" spans="2:17" x14ac:dyDescent="0.25">
      <c r="B89" s="139" t="s">
        <v>281</v>
      </c>
      <c r="C89" s="3" t="s">
        <v>216</v>
      </c>
      <c r="D89" s="111" t="s">
        <v>309</v>
      </c>
      <c r="E89" s="141">
        <v>22</v>
      </c>
      <c r="F89" s="4" t="s">
        <v>131</v>
      </c>
      <c r="G89" s="4" t="s">
        <v>131</v>
      </c>
      <c r="H89" s="4" t="s">
        <v>131</v>
      </c>
      <c r="I89" s="4" t="s">
        <v>131</v>
      </c>
      <c r="J89" s="87" t="s">
        <v>130</v>
      </c>
      <c r="K89" s="111" t="s">
        <v>130</v>
      </c>
      <c r="L89" s="111" t="s">
        <v>130</v>
      </c>
      <c r="M89" s="111" t="s">
        <v>130</v>
      </c>
      <c r="N89" s="111" t="s">
        <v>130</v>
      </c>
      <c r="O89" s="168" t="s">
        <v>218</v>
      </c>
      <c r="P89" s="169"/>
      <c r="Q89" s="111" t="s">
        <v>131</v>
      </c>
    </row>
    <row r="90" spans="2:17" x14ac:dyDescent="0.25">
      <c r="B90" s="139" t="s">
        <v>310</v>
      </c>
      <c r="C90" s="3" t="s">
        <v>216</v>
      </c>
      <c r="D90" s="111" t="s">
        <v>311</v>
      </c>
      <c r="E90" s="141">
        <v>12</v>
      </c>
      <c r="F90" s="4" t="s">
        <v>131</v>
      </c>
      <c r="G90" s="4" t="s">
        <v>131</v>
      </c>
      <c r="H90" s="4" t="s">
        <v>131</v>
      </c>
      <c r="I90" s="4" t="s">
        <v>131</v>
      </c>
      <c r="J90" s="87" t="s">
        <v>130</v>
      </c>
      <c r="K90" s="111" t="s">
        <v>130</v>
      </c>
      <c r="L90" s="111" t="s">
        <v>130</v>
      </c>
      <c r="M90" s="111" t="s">
        <v>130</v>
      </c>
      <c r="N90" s="111" t="s">
        <v>130</v>
      </c>
      <c r="O90" s="168" t="s">
        <v>218</v>
      </c>
      <c r="P90" s="169"/>
      <c r="Q90" s="111" t="s">
        <v>131</v>
      </c>
    </row>
    <row r="91" spans="2:17" x14ac:dyDescent="0.25">
      <c r="B91" s="139" t="s">
        <v>282</v>
      </c>
      <c r="C91" s="3" t="s">
        <v>216</v>
      </c>
      <c r="D91" s="111" t="s">
        <v>312</v>
      </c>
      <c r="E91" s="141">
        <v>16</v>
      </c>
      <c r="F91" s="4" t="s">
        <v>131</v>
      </c>
      <c r="G91" s="4" t="s">
        <v>131</v>
      </c>
      <c r="H91" s="4" t="s">
        <v>131</v>
      </c>
      <c r="I91" s="4" t="s">
        <v>131</v>
      </c>
      <c r="J91" s="87" t="s">
        <v>130</v>
      </c>
      <c r="K91" s="111" t="s">
        <v>130</v>
      </c>
      <c r="L91" s="111" t="s">
        <v>130</v>
      </c>
      <c r="M91" s="111" t="s">
        <v>130</v>
      </c>
      <c r="N91" s="111" t="s">
        <v>130</v>
      </c>
      <c r="O91" s="168" t="s">
        <v>218</v>
      </c>
      <c r="P91" s="169"/>
      <c r="Q91" s="111" t="s">
        <v>131</v>
      </c>
    </row>
    <row r="92" spans="2:17" x14ac:dyDescent="0.25">
      <c r="B92" s="139" t="s">
        <v>283</v>
      </c>
      <c r="C92" s="3" t="s">
        <v>216</v>
      </c>
      <c r="D92" s="111" t="s">
        <v>313</v>
      </c>
      <c r="E92" s="141">
        <v>21</v>
      </c>
      <c r="F92" s="4" t="s">
        <v>131</v>
      </c>
      <c r="G92" s="4" t="s">
        <v>131</v>
      </c>
      <c r="H92" s="4" t="s">
        <v>131</v>
      </c>
      <c r="I92" s="4" t="s">
        <v>131</v>
      </c>
      <c r="J92" s="87" t="s">
        <v>130</v>
      </c>
      <c r="K92" s="111" t="s">
        <v>130</v>
      </c>
      <c r="L92" s="111" t="s">
        <v>130</v>
      </c>
      <c r="M92" s="111" t="s">
        <v>130</v>
      </c>
      <c r="N92" s="111" t="s">
        <v>130</v>
      </c>
      <c r="O92" s="168" t="s">
        <v>218</v>
      </c>
      <c r="P92" s="169"/>
      <c r="Q92" s="111" t="s">
        <v>131</v>
      </c>
    </row>
    <row r="93" spans="2:17" x14ac:dyDescent="0.25">
      <c r="B93" s="139" t="s">
        <v>284</v>
      </c>
      <c r="C93" s="3" t="s">
        <v>216</v>
      </c>
      <c r="D93" s="111" t="s">
        <v>314</v>
      </c>
      <c r="E93" s="141">
        <v>13</v>
      </c>
      <c r="F93" s="4" t="s">
        <v>131</v>
      </c>
      <c r="G93" s="4" t="s">
        <v>131</v>
      </c>
      <c r="H93" s="4" t="s">
        <v>131</v>
      </c>
      <c r="I93" s="4" t="s">
        <v>131</v>
      </c>
      <c r="J93" s="87" t="s">
        <v>130</v>
      </c>
      <c r="K93" s="111" t="s">
        <v>130</v>
      </c>
      <c r="L93" s="111" t="s">
        <v>130</v>
      </c>
      <c r="M93" s="111" t="s">
        <v>130</v>
      </c>
      <c r="N93" s="111" t="s">
        <v>130</v>
      </c>
      <c r="O93" s="168" t="s">
        <v>218</v>
      </c>
      <c r="P93" s="169"/>
      <c r="Q93" s="111" t="s">
        <v>131</v>
      </c>
    </row>
    <row r="94" spans="2:17" x14ac:dyDescent="0.25">
      <c r="B94" s="139" t="s">
        <v>285</v>
      </c>
      <c r="C94" s="3" t="s">
        <v>216</v>
      </c>
      <c r="D94" s="111" t="s">
        <v>315</v>
      </c>
      <c r="E94" s="141">
        <v>12</v>
      </c>
      <c r="F94" s="4" t="s">
        <v>131</v>
      </c>
      <c r="G94" s="4" t="s">
        <v>131</v>
      </c>
      <c r="H94" s="4" t="s">
        <v>131</v>
      </c>
      <c r="I94" s="4" t="s">
        <v>131</v>
      </c>
      <c r="J94" s="87" t="s">
        <v>130</v>
      </c>
      <c r="K94" s="111" t="s">
        <v>130</v>
      </c>
      <c r="L94" s="111" t="s">
        <v>130</v>
      </c>
      <c r="M94" s="111" t="s">
        <v>130</v>
      </c>
      <c r="N94" s="111" t="s">
        <v>130</v>
      </c>
      <c r="O94" s="168" t="s">
        <v>218</v>
      </c>
      <c r="P94" s="169"/>
      <c r="Q94" s="111" t="s">
        <v>131</v>
      </c>
    </row>
    <row r="95" spans="2:17" x14ac:dyDescent="0.25">
      <c r="B95" s="139" t="s">
        <v>286</v>
      </c>
      <c r="C95" s="3" t="s">
        <v>216</v>
      </c>
      <c r="D95" s="111" t="s">
        <v>316</v>
      </c>
      <c r="E95" s="141">
        <v>15</v>
      </c>
      <c r="F95" s="4" t="s">
        <v>131</v>
      </c>
      <c r="G95" s="4" t="s">
        <v>131</v>
      </c>
      <c r="H95" s="4" t="s">
        <v>131</v>
      </c>
      <c r="I95" s="4" t="s">
        <v>131</v>
      </c>
      <c r="J95" s="87" t="s">
        <v>130</v>
      </c>
      <c r="K95" s="111" t="s">
        <v>130</v>
      </c>
      <c r="L95" s="111" t="s">
        <v>130</v>
      </c>
      <c r="M95" s="111" t="s">
        <v>130</v>
      </c>
      <c r="N95" s="111" t="s">
        <v>130</v>
      </c>
      <c r="O95" s="168" t="s">
        <v>218</v>
      </c>
      <c r="P95" s="169"/>
      <c r="Q95" s="111" t="s">
        <v>131</v>
      </c>
    </row>
    <row r="96" spans="2:17" x14ac:dyDescent="0.25">
      <c r="B96" s="139" t="s">
        <v>287</v>
      </c>
      <c r="C96" s="3" t="s">
        <v>216</v>
      </c>
      <c r="D96" s="111" t="s">
        <v>317</v>
      </c>
      <c r="E96" s="141">
        <v>16</v>
      </c>
      <c r="F96" s="4" t="s">
        <v>131</v>
      </c>
      <c r="G96" s="4" t="s">
        <v>131</v>
      </c>
      <c r="H96" s="4" t="s">
        <v>131</v>
      </c>
      <c r="I96" s="4" t="s">
        <v>131</v>
      </c>
      <c r="J96" s="87" t="s">
        <v>130</v>
      </c>
      <c r="K96" s="111" t="s">
        <v>130</v>
      </c>
      <c r="L96" s="111" t="s">
        <v>130</v>
      </c>
      <c r="M96" s="111" t="s">
        <v>130</v>
      </c>
      <c r="N96" s="111" t="s">
        <v>130</v>
      </c>
      <c r="O96" s="168" t="s">
        <v>218</v>
      </c>
      <c r="P96" s="169"/>
      <c r="Q96" s="111" t="s">
        <v>131</v>
      </c>
    </row>
    <row r="97" spans="2:17" x14ac:dyDescent="0.25">
      <c r="B97" s="139" t="s">
        <v>243</v>
      </c>
      <c r="C97" s="3" t="s">
        <v>216</v>
      </c>
      <c r="D97" s="111" t="s">
        <v>314</v>
      </c>
      <c r="E97" s="141">
        <v>16</v>
      </c>
      <c r="F97" s="4" t="s">
        <v>131</v>
      </c>
      <c r="G97" s="4" t="s">
        <v>131</v>
      </c>
      <c r="H97" s="4" t="s">
        <v>131</v>
      </c>
      <c r="I97" s="4" t="s">
        <v>131</v>
      </c>
      <c r="J97" s="87" t="s">
        <v>130</v>
      </c>
      <c r="K97" s="111" t="s">
        <v>130</v>
      </c>
      <c r="L97" s="111" t="s">
        <v>130</v>
      </c>
      <c r="M97" s="111" t="s">
        <v>130</v>
      </c>
      <c r="N97" s="111" t="s">
        <v>130</v>
      </c>
      <c r="O97" s="168" t="s">
        <v>218</v>
      </c>
      <c r="P97" s="169"/>
      <c r="Q97" s="111" t="s">
        <v>131</v>
      </c>
    </row>
    <row r="98" spans="2:17" x14ac:dyDescent="0.25">
      <c r="B98" s="139" t="s">
        <v>243</v>
      </c>
      <c r="C98" s="3" t="s">
        <v>216</v>
      </c>
      <c r="D98" s="111" t="s">
        <v>316</v>
      </c>
      <c r="E98" s="141">
        <v>13</v>
      </c>
      <c r="F98" s="4" t="s">
        <v>131</v>
      </c>
      <c r="G98" s="4" t="s">
        <v>131</v>
      </c>
      <c r="H98" s="4" t="s">
        <v>131</v>
      </c>
      <c r="I98" s="4" t="s">
        <v>131</v>
      </c>
      <c r="J98" s="87" t="s">
        <v>130</v>
      </c>
      <c r="K98" s="111" t="s">
        <v>130</v>
      </c>
      <c r="L98" s="111" t="s">
        <v>130</v>
      </c>
      <c r="M98" s="111" t="s">
        <v>130</v>
      </c>
      <c r="N98" s="111" t="s">
        <v>130</v>
      </c>
      <c r="O98" s="168" t="s">
        <v>218</v>
      </c>
      <c r="P98" s="169"/>
      <c r="Q98" s="111" t="s">
        <v>131</v>
      </c>
    </row>
    <row r="99" spans="2:17" x14ac:dyDescent="0.25">
      <c r="B99" s="139" t="s">
        <v>243</v>
      </c>
      <c r="C99" s="3" t="s">
        <v>216</v>
      </c>
      <c r="D99" s="111" t="s">
        <v>318</v>
      </c>
      <c r="E99" s="141">
        <v>14</v>
      </c>
      <c r="F99" s="4" t="s">
        <v>131</v>
      </c>
      <c r="G99" s="4" t="s">
        <v>131</v>
      </c>
      <c r="H99" s="4" t="s">
        <v>131</v>
      </c>
      <c r="I99" s="4" t="s">
        <v>131</v>
      </c>
      <c r="J99" s="87" t="s">
        <v>130</v>
      </c>
      <c r="K99" s="111" t="s">
        <v>130</v>
      </c>
      <c r="L99" s="111" t="s">
        <v>130</v>
      </c>
      <c r="M99" s="111" t="s">
        <v>130</v>
      </c>
      <c r="N99" s="111" t="s">
        <v>130</v>
      </c>
      <c r="O99" s="168" t="s">
        <v>218</v>
      </c>
      <c r="P99" s="169"/>
      <c r="Q99" s="111" t="s">
        <v>131</v>
      </c>
    </row>
    <row r="100" spans="2:17" x14ac:dyDescent="0.25">
      <c r="B100" s="139" t="s">
        <v>243</v>
      </c>
      <c r="C100" s="3" t="s">
        <v>216</v>
      </c>
      <c r="D100" s="111" t="s">
        <v>319</v>
      </c>
      <c r="E100" s="141">
        <v>10</v>
      </c>
      <c r="F100" s="4" t="s">
        <v>131</v>
      </c>
      <c r="G100" s="4" t="s">
        <v>131</v>
      </c>
      <c r="H100" s="4" t="s">
        <v>131</v>
      </c>
      <c r="I100" s="4" t="s">
        <v>131</v>
      </c>
      <c r="J100" s="87" t="s">
        <v>130</v>
      </c>
      <c r="K100" s="111" t="s">
        <v>130</v>
      </c>
      <c r="L100" s="111" t="s">
        <v>130</v>
      </c>
      <c r="M100" s="111" t="s">
        <v>130</v>
      </c>
      <c r="N100" s="111" t="s">
        <v>130</v>
      </c>
      <c r="O100" s="168" t="s">
        <v>218</v>
      </c>
      <c r="P100" s="169"/>
      <c r="Q100" s="111" t="s">
        <v>131</v>
      </c>
    </row>
    <row r="101" spans="2:17" x14ac:dyDescent="0.25">
      <c r="B101" s="139" t="s">
        <v>288</v>
      </c>
      <c r="C101" s="3" t="s">
        <v>216</v>
      </c>
      <c r="D101" s="111" t="s">
        <v>320</v>
      </c>
      <c r="E101" s="141">
        <v>18</v>
      </c>
      <c r="F101" s="4" t="s">
        <v>131</v>
      </c>
      <c r="G101" s="4" t="s">
        <v>131</v>
      </c>
      <c r="H101" s="4" t="s">
        <v>131</v>
      </c>
      <c r="I101" s="4" t="s">
        <v>131</v>
      </c>
      <c r="J101" s="87" t="s">
        <v>130</v>
      </c>
      <c r="K101" s="111" t="s">
        <v>130</v>
      </c>
      <c r="L101" s="111" t="s">
        <v>130</v>
      </c>
      <c r="M101" s="111" t="s">
        <v>130</v>
      </c>
      <c r="N101" s="111" t="s">
        <v>130</v>
      </c>
      <c r="O101" s="168" t="s">
        <v>218</v>
      </c>
      <c r="P101" s="169"/>
      <c r="Q101" s="111" t="s">
        <v>131</v>
      </c>
    </row>
    <row r="102" spans="2:17" x14ac:dyDescent="0.25">
      <c r="B102" s="139" t="s">
        <v>289</v>
      </c>
      <c r="C102" s="3" t="s">
        <v>216</v>
      </c>
      <c r="D102" s="111" t="s">
        <v>321</v>
      </c>
      <c r="E102" s="141">
        <v>18</v>
      </c>
      <c r="F102" s="4" t="s">
        <v>131</v>
      </c>
      <c r="G102" s="4" t="s">
        <v>131</v>
      </c>
      <c r="H102" s="4" t="s">
        <v>131</v>
      </c>
      <c r="I102" s="4" t="s">
        <v>131</v>
      </c>
      <c r="J102" s="87" t="s">
        <v>130</v>
      </c>
      <c r="K102" s="111" t="s">
        <v>130</v>
      </c>
      <c r="L102" s="111" t="s">
        <v>130</v>
      </c>
      <c r="M102" s="111" t="s">
        <v>130</v>
      </c>
      <c r="N102" s="111" t="s">
        <v>130</v>
      </c>
      <c r="O102" s="168" t="s">
        <v>218</v>
      </c>
      <c r="P102" s="169"/>
      <c r="Q102" s="111" t="s">
        <v>131</v>
      </c>
    </row>
    <row r="103" spans="2:17" x14ac:dyDescent="0.25">
      <c r="B103" s="139" t="s">
        <v>290</v>
      </c>
      <c r="C103" s="3" t="s">
        <v>216</v>
      </c>
      <c r="D103" s="111" t="s">
        <v>322</v>
      </c>
      <c r="E103" s="141">
        <v>14</v>
      </c>
      <c r="F103" s="4" t="s">
        <v>131</v>
      </c>
      <c r="G103" s="4" t="s">
        <v>131</v>
      </c>
      <c r="H103" s="4" t="s">
        <v>131</v>
      </c>
      <c r="I103" s="4" t="s">
        <v>131</v>
      </c>
      <c r="J103" s="87" t="s">
        <v>130</v>
      </c>
      <c r="K103" s="111" t="s">
        <v>130</v>
      </c>
      <c r="L103" s="111" t="s">
        <v>130</v>
      </c>
      <c r="M103" s="111" t="s">
        <v>130</v>
      </c>
      <c r="N103" s="111" t="s">
        <v>130</v>
      </c>
      <c r="O103" s="168" t="s">
        <v>218</v>
      </c>
      <c r="P103" s="169"/>
      <c r="Q103" s="111" t="s">
        <v>131</v>
      </c>
    </row>
    <row r="104" spans="2:17" x14ac:dyDescent="0.25">
      <c r="B104" s="139" t="s">
        <v>291</v>
      </c>
      <c r="C104" s="3" t="s">
        <v>216</v>
      </c>
      <c r="D104" s="111" t="s">
        <v>323</v>
      </c>
      <c r="E104" s="141">
        <v>14</v>
      </c>
      <c r="F104" s="4" t="s">
        <v>131</v>
      </c>
      <c r="G104" s="4" t="s">
        <v>131</v>
      </c>
      <c r="H104" s="4" t="s">
        <v>131</v>
      </c>
      <c r="I104" s="4" t="s">
        <v>131</v>
      </c>
      <c r="J104" s="87" t="s">
        <v>130</v>
      </c>
      <c r="K104" s="111" t="s">
        <v>130</v>
      </c>
      <c r="L104" s="111" t="s">
        <v>130</v>
      </c>
      <c r="M104" s="111" t="s">
        <v>130</v>
      </c>
      <c r="N104" s="111" t="s">
        <v>130</v>
      </c>
      <c r="O104" s="168" t="s">
        <v>218</v>
      </c>
      <c r="P104" s="169"/>
      <c r="Q104" s="111" t="s">
        <v>131</v>
      </c>
    </row>
    <row r="105" spans="2:17" x14ac:dyDescent="0.25">
      <c r="B105" s="139" t="s">
        <v>292</v>
      </c>
      <c r="C105" s="3" t="s">
        <v>216</v>
      </c>
      <c r="D105" s="111" t="s">
        <v>324</v>
      </c>
      <c r="E105" s="141">
        <v>15</v>
      </c>
      <c r="F105" s="4" t="s">
        <v>131</v>
      </c>
      <c r="G105" s="4" t="s">
        <v>131</v>
      </c>
      <c r="H105" s="4" t="s">
        <v>131</v>
      </c>
      <c r="I105" s="4" t="s">
        <v>131</v>
      </c>
      <c r="J105" s="87" t="s">
        <v>130</v>
      </c>
      <c r="K105" s="111" t="s">
        <v>130</v>
      </c>
      <c r="L105" s="111" t="s">
        <v>130</v>
      </c>
      <c r="M105" s="111" t="s">
        <v>130</v>
      </c>
      <c r="N105" s="111" t="s">
        <v>130</v>
      </c>
      <c r="O105" s="168" t="s">
        <v>218</v>
      </c>
      <c r="P105" s="169"/>
      <c r="Q105" s="111" t="s">
        <v>131</v>
      </c>
    </row>
    <row r="106" spans="2:17" x14ac:dyDescent="0.25">
      <c r="B106" s="139" t="s">
        <v>293</v>
      </c>
      <c r="C106" s="3" t="s">
        <v>216</v>
      </c>
      <c r="D106" s="111" t="s">
        <v>325</v>
      </c>
      <c r="E106" s="141">
        <v>11</v>
      </c>
      <c r="F106" s="4" t="s">
        <v>131</v>
      </c>
      <c r="G106" s="4" t="s">
        <v>131</v>
      </c>
      <c r="H106" s="4" t="s">
        <v>131</v>
      </c>
      <c r="I106" s="4" t="s">
        <v>131</v>
      </c>
      <c r="J106" s="87" t="s">
        <v>130</v>
      </c>
      <c r="K106" s="111" t="s">
        <v>130</v>
      </c>
      <c r="L106" s="111" t="s">
        <v>130</v>
      </c>
      <c r="M106" s="111" t="s">
        <v>130</v>
      </c>
      <c r="N106" s="111" t="s">
        <v>130</v>
      </c>
      <c r="O106" s="168" t="s">
        <v>218</v>
      </c>
      <c r="P106" s="169"/>
      <c r="Q106" s="111" t="s">
        <v>131</v>
      </c>
    </row>
    <row r="107" spans="2:17" x14ac:dyDescent="0.25">
      <c r="B107" s="139" t="s">
        <v>294</v>
      </c>
      <c r="C107" s="3" t="s">
        <v>216</v>
      </c>
      <c r="D107" s="111" t="s">
        <v>326</v>
      </c>
      <c r="E107" s="141">
        <v>13</v>
      </c>
      <c r="F107" s="4" t="s">
        <v>131</v>
      </c>
      <c r="G107" s="4" t="s">
        <v>131</v>
      </c>
      <c r="H107" s="4" t="s">
        <v>131</v>
      </c>
      <c r="I107" s="4" t="s">
        <v>131</v>
      </c>
      <c r="J107" s="87" t="s">
        <v>130</v>
      </c>
      <c r="K107" s="111" t="s">
        <v>130</v>
      </c>
      <c r="L107" s="111" t="s">
        <v>130</v>
      </c>
      <c r="M107" s="111" t="s">
        <v>130</v>
      </c>
      <c r="N107" s="111" t="s">
        <v>130</v>
      </c>
      <c r="O107" s="168" t="s">
        <v>218</v>
      </c>
      <c r="P107" s="169"/>
      <c r="Q107" s="111" t="s">
        <v>131</v>
      </c>
    </row>
    <row r="108" spans="2:17" x14ac:dyDescent="0.25">
      <c r="B108" s="9" t="s">
        <v>1</v>
      </c>
    </row>
    <row r="109" spans="2:17" x14ac:dyDescent="0.25">
      <c r="B109" s="9" t="s">
        <v>37</v>
      </c>
    </row>
    <row r="110" spans="2:17" x14ac:dyDescent="0.25">
      <c r="B110" s="9" t="s">
        <v>60</v>
      </c>
    </row>
    <row r="112" spans="2:17" ht="15.75" thickBot="1" x14ac:dyDescent="0.3"/>
    <row r="113" spans="2:17" ht="27" thickBot="1" x14ac:dyDescent="0.3">
      <c r="B113" s="372" t="s">
        <v>38</v>
      </c>
      <c r="C113" s="373"/>
      <c r="D113" s="373"/>
      <c r="E113" s="373"/>
      <c r="F113" s="373"/>
      <c r="G113" s="373"/>
      <c r="H113" s="373"/>
      <c r="I113" s="373"/>
      <c r="J113" s="373"/>
      <c r="K113" s="373"/>
      <c r="L113" s="373"/>
      <c r="M113" s="373"/>
      <c r="N113" s="374"/>
    </row>
    <row r="117" spans="2:17" x14ac:dyDescent="0.25">
      <c r="B117" s="9" t="s">
        <v>1267</v>
      </c>
    </row>
    <row r="118" spans="2:17" ht="76.5" customHeight="1" x14ac:dyDescent="0.25">
      <c r="B118" s="110" t="s">
        <v>0</v>
      </c>
      <c r="C118" s="110" t="s">
        <v>39</v>
      </c>
      <c r="D118" s="110" t="s">
        <v>40</v>
      </c>
      <c r="E118" s="110" t="s">
        <v>108</v>
      </c>
      <c r="F118" s="110" t="s">
        <v>110</v>
      </c>
      <c r="G118" s="110" t="s">
        <v>111</v>
      </c>
      <c r="H118" s="110" t="s">
        <v>112</v>
      </c>
      <c r="I118" s="110" t="s">
        <v>109</v>
      </c>
      <c r="J118" s="378" t="s">
        <v>113</v>
      </c>
      <c r="K118" s="397"/>
      <c r="L118" s="379"/>
      <c r="M118" s="110" t="s">
        <v>117</v>
      </c>
      <c r="N118" s="110" t="s">
        <v>41</v>
      </c>
      <c r="O118" s="110" t="s">
        <v>42</v>
      </c>
      <c r="P118" s="378" t="s">
        <v>3</v>
      </c>
      <c r="Q118" s="379"/>
    </row>
    <row r="119" spans="2:17" ht="60.75" customHeight="1" x14ac:dyDescent="0.25">
      <c r="B119" s="166" t="s">
        <v>43</v>
      </c>
      <c r="C119" s="166" t="s">
        <v>948</v>
      </c>
      <c r="D119" s="209" t="s">
        <v>952</v>
      </c>
      <c r="E119" s="209">
        <v>18155248</v>
      </c>
      <c r="F119" s="209" t="s">
        <v>953</v>
      </c>
      <c r="G119" s="209" t="s">
        <v>954</v>
      </c>
      <c r="H119" s="210">
        <v>39530</v>
      </c>
      <c r="I119" s="209" t="s">
        <v>131</v>
      </c>
      <c r="J119" s="209" t="s">
        <v>955</v>
      </c>
      <c r="K119" s="209" t="s">
        <v>956</v>
      </c>
      <c r="L119" s="209" t="s">
        <v>957</v>
      </c>
      <c r="M119" s="209" t="s">
        <v>130</v>
      </c>
      <c r="N119" s="209" t="s">
        <v>130</v>
      </c>
      <c r="O119" s="111" t="s">
        <v>130</v>
      </c>
      <c r="P119" s="396" t="s">
        <v>169</v>
      </c>
      <c r="Q119" s="396"/>
    </row>
    <row r="120" spans="2:17" ht="60.75" customHeight="1" x14ac:dyDescent="0.25">
      <c r="B120" s="166" t="s">
        <v>43</v>
      </c>
      <c r="C120" s="166"/>
      <c r="D120" s="3" t="s">
        <v>958</v>
      </c>
      <c r="E120" s="3" t="s">
        <v>959</v>
      </c>
      <c r="F120" s="194" t="s">
        <v>960</v>
      </c>
      <c r="G120" s="3" t="s">
        <v>961</v>
      </c>
      <c r="H120" s="183" t="s">
        <v>962</v>
      </c>
      <c r="I120" s="5" t="s">
        <v>940</v>
      </c>
      <c r="J120" s="194" t="s">
        <v>963</v>
      </c>
      <c r="K120" s="181" t="s">
        <v>964</v>
      </c>
      <c r="L120" s="181" t="s">
        <v>965</v>
      </c>
      <c r="M120" s="111" t="s">
        <v>130</v>
      </c>
      <c r="N120" s="111" t="s">
        <v>130</v>
      </c>
      <c r="O120" s="111" t="s">
        <v>130</v>
      </c>
      <c r="P120" s="396" t="s">
        <v>169</v>
      </c>
      <c r="Q120" s="396"/>
    </row>
    <row r="121" spans="2:17" ht="60.75" customHeight="1" x14ac:dyDescent="0.25">
      <c r="B121" s="166" t="s">
        <v>44</v>
      </c>
      <c r="C121" s="166" t="s">
        <v>949</v>
      </c>
      <c r="D121" s="3" t="s">
        <v>966</v>
      </c>
      <c r="E121" s="3">
        <v>1032439287</v>
      </c>
      <c r="F121" s="194" t="s">
        <v>649</v>
      </c>
      <c r="G121" s="3" t="s">
        <v>967</v>
      </c>
      <c r="H121" s="183" t="s">
        <v>968</v>
      </c>
      <c r="I121" s="5" t="s">
        <v>130</v>
      </c>
      <c r="J121" s="194" t="s">
        <v>969</v>
      </c>
      <c r="K121" s="181" t="s">
        <v>970</v>
      </c>
      <c r="L121" s="181" t="s">
        <v>971</v>
      </c>
      <c r="M121" s="111" t="s">
        <v>130</v>
      </c>
      <c r="N121" s="111" t="s">
        <v>130</v>
      </c>
      <c r="O121" s="111" t="s">
        <v>130</v>
      </c>
      <c r="P121" s="396" t="s">
        <v>169</v>
      </c>
      <c r="Q121" s="396"/>
    </row>
    <row r="122" spans="2:17" ht="33.6" customHeight="1" x14ac:dyDescent="0.25">
      <c r="B122" s="205" t="s">
        <v>44</v>
      </c>
      <c r="C122" s="166"/>
      <c r="D122" s="3" t="s">
        <v>972</v>
      </c>
      <c r="E122" s="3">
        <v>41116556</v>
      </c>
      <c r="F122" s="194" t="s">
        <v>738</v>
      </c>
      <c r="G122" s="194" t="s">
        <v>973</v>
      </c>
      <c r="H122" s="183" t="s">
        <v>974</v>
      </c>
      <c r="I122" s="5" t="s">
        <v>130</v>
      </c>
      <c r="J122" s="209" t="s">
        <v>975</v>
      </c>
      <c r="K122" s="209" t="s">
        <v>976</v>
      </c>
      <c r="L122" s="209" t="s">
        <v>977</v>
      </c>
      <c r="M122" s="211" t="s">
        <v>130</v>
      </c>
      <c r="N122" s="211" t="s">
        <v>130</v>
      </c>
      <c r="O122" s="111" t="s">
        <v>131</v>
      </c>
      <c r="P122" s="396" t="s">
        <v>978</v>
      </c>
      <c r="Q122" s="396"/>
    </row>
    <row r="123" spans="2:17" ht="33.6" customHeight="1" x14ac:dyDescent="0.25">
      <c r="B123" s="145"/>
      <c r="C123" s="145"/>
      <c r="D123" s="136"/>
      <c r="E123" s="136"/>
      <c r="F123" s="136"/>
      <c r="G123" s="136"/>
      <c r="H123" s="136"/>
      <c r="I123" s="146"/>
      <c r="J123" s="147"/>
      <c r="K123" s="137"/>
      <c r="L123" s="137"/>
      <c r="M123" s="10"/>
      <c r="N123" s="10"/>
      <c r="O123" s="10"/>
      <c r="P123" s="138"/>
      <c r="Q123" s="138"/>
    </row>
    <row r="124" spans="2:17" ht="33.6" customHeight="1" x14ac:dyDescent="0.25">
      <c r="B124" s="145" t="s">
        <v>947</v>
      </c>
      <c r="C124" s="145"/>
      <c r="D124" s="136"/>
      <c r="E124" s="136"/>
      <c r="F124" s="136"/>
      <c r="G124" s="136"/>
      <c r="H124" s="136"/>
      <c r="I124" s="146"/>
      <c r="J124" s="147"/>
      <c r="K124" s="137"/>
      <c r="L124" s="137"/>
      <c r="M124" s="10"/>
      <c r="N124" s="10"/>
      <c r="O124" s="10"/>
      <c r="P124" s="138"/>
      <c r="Q124" s="138"/>
    </row>
    <row r="125" spans="2:17" ht="33.6" customHeight="1" x14ac:dyDescent="0.25">
      <c r="B125" s="110" t="s">
        <v>0</v>
      </c>
      <c r="C125" s="110" t="s">
        <v>39</v>
      </c>
      <c r="D125" s="110" t="s">
        <v>40</v>
      </c>
      <c r="E125" s="110" t="s">
        <v>108</v>
      </c>
      <c r="F125" s="110" t="s">
        <v>110</v>
      </c>
      <c r="G125" s="110" t="s">
        <v>111</v>
      </c>
      <c r="H125" s="110" t="s">
        <v>112</v>
      </c>
      <c r="I125" s="110" t="s">
        <v>109</v>
      </c>
      <c r="J125" s="378" t="s">
        <v>113</v>
      </c>
      <c r="K125" s="397"/>
      <c r="L125" s="379"/>
      <c r="M125" s="110" t="s">
        <v>117</v>
      </c>
      <c r="N125" s="110" t="s">
        <v>41</v>
      </c>
      <c r="O125" s="110" t="s">
        <v>42</v>
      </c>
      <c r="P125" s="378" t="s">
        <v>3</v>
      </c>
      <c r="Q125" s="379"/>
    </row>
    <row r="126" spans="2:17" ht="33.6" customHeight="1" x14ac:dyDescent="0.25">
      <c r="B126" s="166" t="s">
        <v>43</v>
      </c>
      <c r="C126" s="166" t="s">
        <v>950</v>
      </c>
      <c r="D126" s="3" t="s">
        <v>979</v>
      </c>
      <c r="E126" s="3">
        <v>3203313</v>
      </c>
      <c r="F126" s="194" t="s">
        <v>980</v>
      </c>
      <c r="G126" s="3"/>
      <c r="H126" s="183"/>
      <c r="I126" s="5" t="s">
        <v>940</v>
      </c>
      <c r="J126" s="194" t="s">
        <v>981</v>
      </c>
      <c r="K126" s="181" t="s">
        <v>982</v>
      </c>
      <c r="L126" s="181">
        <v>40527</v>
      </c>
      <c r="M126" s="111" t="s">
        <v>130</v>
      </c>
      <c r="N126" s="111" t="s">
        <v>131</v>
      </c>
      <c r="O126" s="111" t="s">
        <v>131</v>
      </c>
      <c r="P126" s="419" t="s">
        <v>983</v>
      </c>
      <c r="Q126" s="419"/>
    </row>
    <row r="127" spans="2:17" ht="33.6" customHeight="1" x14ac:dyDescent="0.25">
      <c r="B127" s="166" t="s">
        <v>43</v>
      </c>
      <c r="C127" s="166"/>
      <c r="D127" s="3"/>
      <c r="E127" s="3"/>
      <c r="F127" s="3"/>
      <c r="G127" s="3"/>
      <c r="H127" s="3"/>
      <c r="I127" s="5"/>
      <c r="J127" s="166"/>
      <c r="K127" s="88"/>
      <c r="L127" s="88"/>
      <c r="M127" s="111"/>
      <c r="N127" s="111"/>
      <c r="O127" s="111"/>
      <c r="P127" s="418" t="s">
        <v>1266</v>
      </c>
      <c r="Q127" s="418"/>
    </row>
    <row r="128" spans="2:17" ht="33.6" customHeight="1" x14ac:dyDescent="0.25">
      <c r="B128" s="166" t="s">
        <v>44</v>
      </c>
      <c r="C128" s="166" t="s">
        <v>951</v>
      </c>
      <c r="D128" s="3" t="s">
        <v>984</v>
      </c>
      <c r="E128" s="3">
        <v>69008084</v>
      </c>
      <c r="F128" s="3" t="s">
        <v>664</v>
      </c>
      <c r="G128" s="194" t="s">
        <v>973</v>
      </c>
      <c r="H128" s="189">
        <v>41152</v>
      </c>
      <c r="I128" s="5" t="s">
        <v>130</v>
      </c>
      <c r="J128" s="194" t="s">
        <v>986</v>
      </c>
      <c r="K128" s="192" t="s">
        <v>987</v>
      </c>
      <c r="L128" s="181" t="s">
        <v>988</v>
      </c>
      <c r="M128" s="111" t="s">
        <v>130</v>
      </c>
      <c r="N128" s="111" t="s">
        <v>130</v>
      </c>
      <c r="O128" s="111" t="s">
        <v>130</v>
      </c>
      <c r="P128" s="418" t="s">
        <v>985</v>
      </c>
      <c r="Q128" s="418"/>
    </row>
    <row r="129" spans="1:26" ht="33.6" customHeight="1" x14ac:dyDescent="0.25">
      <c r="B129" s="166" t="s">
        <v>44</v>
      </c>
      <c r="C129" s="166" t="s">
        <v>951</v>
      </c>
      <c r="D129" s="3"/>
      <c r="E129" s="3"/>
      <c r="F129" s="3"/>
      <c r="G129" s="3"/>
      <c r="H129" s="183"/>
      <c r="I129" s="5"/>
      <c r="J129" s="166"/>
      <c r="K129" s="181"/>
      <c r="L129" s="181"/>
      <c r="M129" s="111"/>
      <c r="N129" s="111"/>
      <c r="O129" s="111"/>
      <c r="P129" s="418" t="s">
        <v>1266</v>
      </c>
      <c r="Q129" s="418"/>
    </row>
    <row r="130" spans="1:26" ht="33.6" customHeight="1" x14ac:dyDescent="0.25">
      <c r="B130" s="166" t="s">
        <v>44</v>
      </c>
      <c r="C130" s="166" t="s">
        <v>951</v>
      </c>
      <c r="D130" s="3"/>
      <c r="E130" s="3"/>
      <c r="F130" s="3"/>
      <c r="G130" s="3"/>
      <c r="H130" s="3"/>
      <c r="I130" s="5"/>
      <c r="J130" s="166"/>
      <c r="K130" s="88"/>
      <c r="L130" s="88"/>
      <c r="M130" s="111"/>
      <c r="N130" s="111"/>
      <c r="O130" s="111"/>
      <c r="P130" s="418" t="s">
        <v>1266</v>
      </c>
      <c r="Q130" s="418"/>
    </row>
    <row r="132" spans="1:26" ht="15.75" thickBot="1" x14ac:dyDescent="0.3"/>
    <row r="133" spans="1:26" ht="27" thickBot="1" x14ac:dyDescent="0.3">
      <c r="B133" s="372" t="s">
        <v>52</v>
      </c>
      <c r="C133" s="373"/>
      <c r="D133" s="373"/>
      <c r="E133" s="373"/>
      <c r="F133" s="373"/>
      <c r="G133" s="373"/>
      <c r="H133" s="373"/>
      <c r="I133" s="373"/>
      <c r="J133" s="373"/>
      <c r="K133" s="373"/>
      <c r="L133" s="373"/>
      <c r="M133" s="373"/>
      <c r="N133" s="374"/>
    </row>
    <row r="135" spans="1:26" ht="15.75" thickBot="1" x14ac:dyDescent="0.3">
      <c r="M135" s="59"/>
      <c r="N135" s="59"/>
    </row>
    <row r="136" spans="1:26" s="97" customFormat="1" ht="109.5" customHeight="1" x14ac:dyDescent="0.25">
      <c r="B136" s="108" t="s">
        <v>139</v>
      </c>
      <c r="C136" s="108" t="s">
        <v>140</v>
      </c>
      <c r="D136" s="108" t="s">
        <v>141</v>
      </c>
      <c r="E136" s="108" t="s">
        <v>45</v>
      </c>
      <c r="F136" s="108" t="s">
        <v>22</v>
      </c>
      <c r="G136" s="108" t="s">
        <v>96</v>
      </c>
      <c r="H136" s="108" t="s">
        <v>17</v>
      </c>
      <c r="I136" s="108" t="s">
        <v>10</v>
      </c>
      <c r="J136" s="108" t="s">
        <v>31</v>
      </c>
      <c r="K136" s="108" t="s">
        <v>59</v>
      </c>
      <c r="L136" s="108" t="s">
        <v>20</v>
      </c>
      <c r="M136" s="93" t="s">
        <v>26</v>
      </c>
      <c r="N136" s="108" t="s">
        <v>142</v>
      </c>
      <c r="O136" s="108" t="s">
        <v>36</v>
      </c>
      <c r="P136" s="109" t="s">
        <v>11</v>
      </c>
      <c r="Q136" s="109" t="s">
        <v>19</v>
      </c>
    </row>
    <row r="137" spans="1:26" s="103" customFormat="1" ht="30" customHeight="1" x14ac:dyDescent="0.25">
      <c r="A137" s="42">
        <v>1</v>
      </c>
      <c r="B137" s="104"/>
      <c r="C137" s="105"/>
      <c r="D137" s="104"/>
      <c r="E137" s="99"/>
      <c r="F137" s="100"/>
      <c r="G137" s="119"/>
      <c r="H137" s="107"/>
      <c r="I137" s="101"/>
      <c r="J137" s="101"/>
      <c r="K137" s="101"/>
      <c r="L137" s="101"/>
      <c r="M137" s="92"/>
      <c r="N137" s="92">
        <f>+M137*G137</f>
        <v>0</v>
      </c>
      <c r="O137" s="26"/>
      <c r="P137" s="26"/>
      <c r="Q137" s="398" t="s">
        <v>1261</v>
      </c>
      <c r="R137" s="102"/>
      <c r="S137" s="102"/>
      <c r="T137" s="102"/>
      <c r="U137" s="102"/>
      <c r="V137" s="102"/>
      <c r="W137" s="102"/>
      <c r="X137" s="102"/>
      <c r="Y137" s="102"/>
      <c r="Z137" s="102"/>
    </row>
    <row r="138" spans="1:26" s="103" customFormat="1" x14ac:dyDescent="0.25">
      <c r="A138" s="42">
        <f>+A137+1</f>
        <v>2</v>
      </c>
      <c r="B138" s="104"/>
      <c r="C138" s="105"/>
      <c r="D138" s="104"/>
      <c r="E138" s="99"/>
      <c r="F138" s="100"/>
      <c r="G138" s="100"/>
      <c r="H138" s="100"/>
      <c r="I138" s="101"/>
      <c r="J138" s="101"/>
      <c r="K138" s="101"/>
      <c r="L138" s="101"/>
      <c r="M138" s="92"/>
      <c r="N138" s="92"/>
      <c r="O138" s="26"/>
      <c r="P138" s="26"/>
      <c r="Q138" s="399"/>
      <c r="R138" s="102"/>
      <c r="S138" s="102"/>
      <c r="T138" s="102"/>
      <c r="U138" s="102"/>
      <c r="V138" s="102"/>
      <c r="W138" s="102"/>
      <c r="X138" s="102"/>
      <c r="Y138" s="102"/>
      <c r="Z138" s="102"/>
    </row>
    <row r="139" spans="1:26" s="103" customFormat="1" x14ac:dyDescent="0.25">
      <c r="A139" s="42">
        <f t="shared" ref="A139:A144" si="3">+A138+1</f>
        <v>3</v>
      </c>
      <c r="B139" s="104"/>
      <c r="C139" s="105"/>
      <c r="D139" s="104"/>
      <c r="E139" s="99"/>
      <c r="F139" s="100"/>
      <c r="G139" s="100"/>
      <c r="H139" s="100"/>
      <c r="I139" s="101"/>
      <c r="J139" s="101"/>
      <c r="K139" s="101"/>
      <c r="L139" s="101"/>
      <c r="M139" s="92"/>
      <c r="N139" s="92"/>
      <c r="O139" s="26"/>
      <c r="P139" s="26"/>
      <c r="Q139" s="399"/>
      <c r="R139" s="102"/>
      <c r="S139" s="102"/>
      <c r="T139" s="102"/>
      <c r="U139" s="102"/>
      <c r="V139" s="102"/>
      <c r="W139" s="102"/>
      <c r="X139" s="102"/>
      <c r="Y139" s="102"/>
      <c r="Z139" s="102"/>
    </row>
    <row r="140" spans="1:26" s="103" customFormat="1" x14ac:dyDescent="0.25">
      <c r="A140" s="42">
        <f t="shared" si="3"/>
        <v>4</v>
      </c>
      <c r="B140" s="104"/>
      <c r="C140" s="105"/>
      <c r="D140" s="104"/>
      <c r="E140" s="99"/>
      <c r="F140" s="100"/>
      <c r="G140" s="100"/>
      <c r="H140" s="100"/>
      <c r="I140" s="101"/>
      <c r="J140" s="101"/>
      <c r="K140" s="101"/>
      <c r="L140" s="101"/>
      <c r="M140" s="92"/>
      <c r="N140" s="92"/>
      <c r="O140" s="26"/>
      <c r="P140" s="26"/>
      <c r="Q140" s="399"/>
      <c r="R140" s="102"/>
      <c r="S140" s="102"/>
      <c r="T140" s="102"/>
      <c r="U140" s="102"/>
      <c r="V140" s="102"/>
      <c r="W140" s="102"/>
      <c r="X140" s="102"/>
      <c r="Y140" s="102"/>
      <c r="Z140" s="102"/>
    </row>
    <row r="141" spans="1:26" s="103" customFormat="1" x14ac:dyDescent="0.25">
      <c r="A141" s="42">
        <f t="shared" si="3"/>
        <v>5</v>
      </c>
      <c r="B141" s="104"/>
      <c r="C141" s="105"/>
      <c r="D141" s="104"/>
      <c r="E141" s="99"/>
      <c r="F141" s="100"/>
      <c r="G141" s="100"/>
      <c r="H141" s="100"/>
      <c r="I141" s="101"/>
      <c r="J141" s="101"/>
      <c r="K141" s="101"/>
      <c r="L141" s="101"/>
      <c r="M141" s="92"/>
      <c r="N141" s="92"/>
      <c r="O141" s="26"/>
      <c r="P141" s="26"/>
      <c r="Q141" s="399"/>
      <c r="R141" s="102"/>
      <c r="S141" s="102"/>
      <c r="T141" s="102"/>
      <c r="U141" s="102"/>
      <c r="V141" s="102"/>
      <c r="W141" s="102"/>
      <c r="X141" s="102"/>
      <c r="Y141" s="102"/>
      <c r="Z141" s="102"/>
    </row>
    <row r="142" spans="1:26" s="103" customFormat="1" x14ac:dyDescent="0.25">
      <c r="A142" s="42">
        <f t="shared" si="3"/>
        <v>6</v>
      </c>
      <c r="B142" s="104"/>
      <c r="C142" s="105"/>
      <c r="D142" s="104"/>
      <c r="E142" s="99"/>
      <c r="F142" s="100"/>
      <c r="G142" s="100"/>
      <c r="H142" s="100"/>
      <c r="I142" s="101"/>
      <c r="J142" s="101"/>
      <c r="K142" s="101"/>
      <c r="L142" s="101"/>
      <c r="M142" s="92"/>
      <c r="N142" s="92"/>
      <c r="O142" s="26"/>
      <c r="P142" s="26"/>
      <c r="Q142" s="399"/>
      <c r="R142" s="102"/>
      <c r="S142" s="102"/>
      <c r="T142" s="102"/>
      <c r="U142" s="102"/>
      <c r="V142" s="102"/>
      <c r="W142" s="102"/>
      <c r="X142" s="102"/>
      <c r="Y142" s="102"/>
      <c r="Z142" s="102"/>
    </row>
    <row r="143" spans="1:26" s="103" customFormat="1" x14ac:dyDescent="0.25">
      <c r="A143" s="42">
        <f t="shared" si="3"/>
        <v>7</v>
      </c>
      <c r="B143" s="104"/>
      <c r="C143" s="105"/>
      <c r="D143" s="104"/>
      <c r="E143" s="99"/>
      <c r="F143" s="100"/>
      <c r="G143" s="100"/>
      <c r="H143" s="100"/>
      <c r="I143" s="101"/>
      <c r="J143" s="101"/>
      <c r="K143" s="101"/>
      <c r="L143" s="101"/>
      <c r="M143" s="92"/>
      <c r="N143" s="92"/>
      <c r="O143" s="26"/>
      <c r="P143" s="26"/>
      <c r="Q143" s="399"/>
      <c r="R143" s="102"/>
      <c r="S143" s="102"/>
      <c r="T143" s="102"/>
      <c r="U143" s="102"/>
      <c r="V143" s="102"/>
      <c r="W143" s="102"/>
      <c r="X143" s="102"/>
      <c r="Y143" s="102"/>
      <c r="Z143" s="102"/>
    </row>
    <row r="144" spans="1:26" s="103" customFormat="1" x14ac:dyDescent="0.25">
      <c r="A144" s="42">
        <f t="shared" si="3"/>
        <v>8</v>
      </c>
      <c r="B144" s="104"/>
      <c r="C144" s="105"/>
      <c r="D144" s="104"/>
      <c r="E144" s="99"/>
      <c r="F144" s="100"/>
      <c r="G144" s="100"/>
      <c r="H144" s="100"/>
      <c r="I144" s="101"/>
      <c r="J144" s="101"/>
      <c r="K144" s="101"/>
      <c r="L144" s="101"/>
      <c r="M144" s="92"/>
      <c r="N144" s="92"/>
      <c r="O144" s="26"/>
      <c r="P144" s="26"/>
      <c r="Q144" s="400"/>
      <c r="R144" s="102"/>
      <c r="S144" s="102"/>
      <c r="T144" s="102"/>
      <c r="U144" s="102"/>
      <c r="V144" s="102"/>
      <c r="W144" s="102"/>
      <c r="X144" s="102"/>
      <c r="Y144" s="102"/>
      <c r="Z144" s="102"/>
    </row>
    <row r="145" spans="1:17" s="103" customFormat="1" x14ac:dyDescent="0.25">
      <c r="A145" s="42"/>
      <c r="B145" s="45" t="s">
        <v>16</v>
      </c>
      <c r="C145" s="105"/>
      <c r="D145" s="104"/>
      <c r="E145" s="99"/>
      <c r="F145" s="100"/>
      <c r="G145" s="100"/>
      <c r="H145" s="100"/>
      <c r="I145" s="101"/>
      <c r="J145" s="101"/>
      <c r="K145" s="106">
        <f t="shared" ref="K145:N145" si="4">SUM(K137:K144)</f>
        <v>0</v>
      </c>
      <c r="L145" s="106">
        <f t="shared" si="4"/>
        <v>0</v>
      </c>
      <c r="M145" s="118">
        <f t="shared" si="4"/>
        <v>0</v>
      </c>
      <c r="N145" s="106">
        <f t="shared" si="4"/>
        <v>0</v>
      </c>
      <c r="O145" s="26"/>
      <c r="P145" s="26"/>
      <c r="Q145" s="121"/>
    </row>
    <row r="146" spans="1:17" x14ac:dyDescent="0.25">
      <c r="B146" s="29"/>
      <c r="C146" s="29"/>
      <c r="D146" s="29"/>
      <c r="E146" s="30"/>
      <c r="F146" s="29"/>
      <c r="G146" s="29"/>
      <c r="H146" s="29"/>
      <c r="I146" s="29"/>
      <c r="J146" s="29"/>
      <c r="K146" s="29"/>
      <c r="L146" s="29"/>
      <c r="M146" s="29"/>
      <c r="N146" s="29"/>
      <c r="O146" s="29"/>
      <c r="P146" s="29"/>
    </row>
    <row r="147" spans="1:17" ht="18.75" x14ac:dyDescent="0.25">
      <c r="B147" s="54" t="s">
        <v>32</v>
      </c>
      <c r="C147" s="66">
        <f>+K145</f>
        <v>0</v>
      </c>
      <c r="H147" s="31"/>
      <c r="I147" s="31"/>
      <c r="J147" s="31"/>
      <c r="K147" s="31"/>
      <c r="L147" s="31"/>
      <c r="M147" s="31"/>
      <c r="N147" s="29"/>
      <c r="O147" s="29"/>
      <c r="P147" s="29"/>
    </row>
    <row r="149" spans="1:17" ht="15.75" thickBot="1" x14ac:dyDescent="0.3"/>
    <row r="150" spans="1:17" ht="37.15" customHeight="1" thickBot="1" x14ac:dyDescent="0.3">
      <c r="B150" s="69" t="s">
        <v>47</v>
      </c>
      <c r="C150" s="70" t="s">
        <v>48</v>
      </c>
      <c r="D150" s="69" t="s">
        <v>49</v>
      </c>
      <c r="E150" s="70" t="s">
        <v>53</v>
      </c>
    </row>
    <row r="151" spans="1:17" ht="41.45" customHeight="1" x14ac:dyDescent="0.25">
      <c r="B151" s="61" t="s">
        <v>118</v>
      </c>
      <c r="C151" s="63">
        <v>20</v>
      </c>
      <c r="D151" s="63">
        <v>0</v>
      </c>
      <c r="E151" s="375">
        <f>+D151+D152+D153</f>
        <v>0</v>
      </c>
    </row>
    <row r="152" spans="1:17" x14ac:dyDescent="0.25">
      <c r="B152" s="61" t="s">
        <v>119</v>
      </c>
      <c r="C152" s="52">
        <v>30</v>
      </c>
      <c r="D152" s="167">
        <v>0</v>
      </c>
      <c r="E152" s="376"/>
    </row>
    <row r="153" spans="1:17" ht="15.75" thickBot="1" x14ac:dyDescent="0.3">
      <c r="B153" s="61" t="s">
        <v>120</v>
      </c>
      <c r="C153" s="65">
        <v>40</v>
      </c>
      <c r="D153" s="65">
        <v>0</v>
      </c>
      <c r="E153" s="377"/>
    </row>
    <row r="155" spans="1:17" ht="15.75" thickBot="1" x14ac:dyDescent="0.3"/>
    <row r="156" spans="1:17" ht="27" thickBot="1" x14ac:dyDescent="0.3">
      <c r="B156" s="372" t="s">
        <v>50</v>
      </c>
      <c r="C156" s="373"/>
      <c r="D156" s="373"/>
      <c r="E156" s="373"/>
      <c r="F156" s="373"/>
      <c r="G156" s="373"/>
      <c r="H156" s="373"/>
      <c r="I156" s="373"/>
      <c r="J156" s="373"/>
      <c r="K156" s="373"/>
      <c r="L156" s="373"/>
      <c r="M156" s="373"/>
      <c r="N156" s="374"/>
    </row>
    <row r="158" spans="1:17" ht="76.5" customHeight="1" x14ac:dyDescent="0.25">
      <c r="B158" s="110" t="s">
        <v>0</v>
      </c>
      <c r="C158" s="110" t="s">
        <v>39</v>
      </c>
      <c r="D158" s="110" t="s">
        <v>40</v>
      </c>
      <c r="E158" s="110" t="s">
        <v>108</v>
      </c>
      <c r="F158" s="110" t="s">
        <v>110</v>
      </c>
      <c r="G158" s="110" t="s">
        <v>111</v>
      </c>
      <c r="H158" s="110" t="s">
        <v>112</v>
      </c>
      <c r="I158" s="110" t="s">
        <v>109</v>
      </c>
      <c r="J158" s="378" t="s">
        <v>113</v>
      </c>
      <c r="K158" s="397"/>
      <c r="L158" s="379"/>
      <c r="M158" s="110" t="s">
        <v>117</v>
      </c>
      <c r="N158" s="110" t="s">
        <v>41</v>
      </c>
      <c r="O158" s="110" t="s">
        <v>42</v>
      </c>
      <c r="P158" s="378" t="s">
        <v>3</v>
      </c>
      <c r="Q158" s="379"/>
    </row>
    <row r="159" spans="1:17" ht="60.75" customHeight="1" x14ac:dyDescent="0.25">
      <c r="B159" s="166" t="s">
        <v>124</v>
      </c>
      <c r="C159" s="166" t="s">
        <v>1282</v>
      </c>
      <c r="D159" s="194" t="s">
        <v>688</v>
      </c>
      <c r="E159" s="3">
        <v>69055166</v>
      </c>
      <c r="F159" s="194" t="s">
        <v>928</v>
      </c>
      <c r="G159" s="194" t="s">
        <v>650</v>
      </c>
      <c r="H159" s="189">
        <v>39787</v>
      </c>
      <c r="I159" s="5" t="s">
        <v>131</v>
      </c>
      <c r="J159" s="194" t="s">
        <v>929</v>
      </c>
      <c r="K159" s="88" t="s">
        <v>930</v>
      </c>
      <c r="L159" s="88" t="s">
        <v>931</v>
      </c>
      <c r="M159" s="111" t="s">
        <v>130</v>
      </c>
      <c r="N159" s="111" t="s">
        <v>131</v>
      </c>
      <c r="O159" s="111" t="s">
        <v>131</v>
      </c>
      <c r="P159" s="396" t="s">
        <v>932</v>
      </c>
      <c r="Q159" s="396"/>
    </row>
    <row r="160" spans="1:17" ht="60.75" customHeight="1" x14ac:dyDescent="0.25">
      <c r="B160" s="194" t="s">
        <v>125</v>
      </c>
      <c r="C160" s="205" t="s">
        <v>1282</v>
      </c>
      <c r="D160" s="3" t="s">
        <v>1269</v>
      </c>
      <c r="E160" s="3">
        <v>41182098</v>
      </c>
      <c r="F160" s="194" t="s">
        <v>989</v>
      </c>
      <c r="G160" s="194" t="s">
        <v>650</v>
      </c>
      <c r="H160" s="189">
        <v>39682</v>
      </c>
      <c r="I160" s="5" t="s">
        <v>131</v>
      </c>
      <c r="J160" s="194" t="s">
        <v>990</v>
      </c>
      <c r="K160" s="88" t="s">
        <v>992</v>
      </c>
      <c r="L160" s="88" t="s">
        <v>991</v>
      </c>
      <c r="M160" s="111" t="s">
        <v>131</v>
      </c>
      <c r="N160" s="111" t="s">
        <v>130</v>
      </c>
      <c r="O160" s="111" t="s">
        <v>131</v>
      </c>
      <c r="P160" s="396" t="s">
        <v>1268</v>
      </c>
      <c r="Q160" s="396"/>
    </row>
    <row r="161" spans="2:17" ht="60.75" customHeight="1" x14ac:dyDescent="0.25">
      <c r="B161" s="166" t="s">
        <v>125</v>
      </c>
      <c r="C161" s="166" t="s">
        <v>1282</v>
      </c>
      <c r="D161" s="3" t="s">
        <v>933</v>
      </c>
      <c r="E161" s="3">
        <v>30745833</v>
      </c>
      <c r="F161" s="194" t="s">
        <v>934</v>
      </c>
      <c r="G161" s="194" t="s">
        <v>935</v>
      </c>
      <c r="H161" s="189">
        <v>37334</v>
      </c>
      <c r="I161" s="5" t="s">
        <v>131</v>
      </c>
      <c r="J161" s="194" t="s">
        <v>936</v>
      </c>
      <c r="K161" s="88" t="s">
        <v>937</v>
      </c>
      <c r="L161" s="88" t="s">
        <v>938</v>
      </c>
      <c r="M161" s="111" t="s">
        <v>130</v>
      </c>
      <c r="N161" s="111" t="s">
        <v>130</v>
      </c>
      <c r="O161" s="111" t="s">
        <v>130</v>
      </c>
      <c r="P161" s="396" t="s">
        <v>169</v>
      </c>
      <c r="Q161" s="396"/>
    </row>
    <row r="162" spans="2:17" ht="33.6" customHeight="1" x14ac:dyDescent="0.25">
      <c r="B162" s="166" t="s">
        <v>126</v>
      </c>
      <c r="C162" s="166" t="s">
        <v>1281</v>
      </c>
      <c r="D162" s="3" t="s">
        <v>706</v>
      </c>
      <c r="E162" s="3">
        <v>69006596</v>
      </c>
      <c r="F162" s="194" t="s">
        <v>707</v>
      </c>
      <c r="G162" s="194" t="s">
        <v>939</v>
      </c>
      <c r="H162" s="189">
        <v>36980</v>
      </c>
      <c r="I162" s="5" t="s">
        <v>940</v>
      </c>
      <c r="J162" s="194" t="s">
        <v>941</v>
      </c>
      <c r="K162" s="181" t="s">
        <v>942</v>
      </c>
      <c r="L162" s="88" t="s">
        <v>943</v>
      </c>
      <c r="M162" s="111" t="s">
        <v>130</v>
      </c>
      <c r="N162" s="111" t="s">
        <v>130</v>
      </c>
      <c r="O162" s="111" t="s">
        <v>130</v>
      </c>
      <c r="P162" s="396" t="s">
        <v>169</v>
      </c>
      <c r="Q162" s="396"/>
    </row>
    <row r="165" spans="2:17" ht="15.75" thickBot="1" x14ac:dyDescent="0.3"/>
    <row r="166" spans="2:17" ht="54" customHeight="1" x14ac:dyDescent="0.25">
      <c r="B166" s="114" t="s">
        <v>33</v>
      </c>
      <c r="C166" s="114" t="s">
        <v>47</v>
      </c>
      <c r="D166" s="110" t="s">
        <v>48</v>
      </c>
      <c r="E166" s="114" t="s">
        <v>49</v>
      </c>
      <c r="F166" s="70" t="s">
        <v>54</v>
      </c>
      <c r="G166" s="84"/>
    </row>
    <row r="167" spans="2:17" ht="120.75" customHeight="1" x14ac:dyDescent="0.2">
      <c r="B167" s="364" t="s">
        <v>51</v>
      </c>
      <c r="C167" s="6" t="s">
        <v>121</v>
      </c>
      <c r="D167" s="167">
        <v>25</v>
      </c>
      <c r="E167" s="167">
        <v>0</v>
      </c>
      <c r="F167" s="365">
        <f>+E167+E168+E169</f>
        <v>35</v>
      </c>
      <c r="G167" s="85"/>
    </row>
    <row r="168" spans="2:17" ht="76.150000000000006" customHeight="1" x14ac:dyDescent="0.2">
      <c r="B168" s="364"/>
      <c r="C168" s="6" t="s">
        <v>122</v>
      </c>
      <c r="D168" s="193">
        <v>25</v>
      </c>
      <c r="E168" s="167">
        <v>25</v>
      </c>
      <c r="F168" s="366"/>
      <c r="G168" s="85"/>
    </row>
    <row r="169" spans="2:17" ht="69" customHeight="1" x14ac:dyDescent="0.2">
      <c r="B169" s="364"/>
      <c r="C169" s="6" t="s">
        <v>123</v>
      </c>
      <c r="D169" s="167">
        <v>10</v>
      </c>
      <c r="E169" s="167">
        <v>10</v>
      </c>
      <c r="F169" s="367"/>
      <c r="G169" s="85"/>
    </row>
    <row r="170" spans="2:17" x14ac:dyDescent="0.25">
      <c r="C170" s="94"/>
    </row>
    <row r="173" spans="2:17" x14ac:dyDescent="0.25">
      <c r="B173" s="112" t="s">
        <v>55</v>
      </c>
    </row>
    <row r="176" spans="2:17" x14ac:dyDescent="0.25">
      <c r="B176" s="115" t="s">
        <v>33</v>
      </c>
      <c r="C176" s="115" t="s">
        <v>56</v>
      </c>
      <c r="D176" s="114" t="s">
        <v>49</v>
      </c>
      <c r="E176" s="114" t="s">
        <v>16</v>
      </c>
    </row>
    <row r="177" spans="2:5" ht="28.5" x14ac:dyDescent="0.25">
      <c r="B177" s="95" t="s">
        <v>57</v>
      </c>
      <c r="C177" s="96">
        <v>40</v>
      </c>
      <c r="D177" s="167">
        <f>+E151</f>
        <v>0</v>
      </c>
      <c r="E177" s="368">
        <f>+D177+D178</f>
        <v>35</v>
      </c>
    </row>
    <row r="178" spans="2:5" ht="57" x14ac:dyDescent="0.25">
      <c r="B178" s="95" t="s">
        <v>58</v>
      </c>
      <c r="C178" s="96">
        <v>60</v>
      </c>
      <c r="D178" s="167">
        <f>+F167</f>
        <v>35</v>
      </c>
      <c r="E178" s="369"/>
    </row>
  </sheetData>
  <mergeCells count="44">
    <mergeCell ref="B167:B169"/>
    <mergeCell ref="F167:F169"/>
    <mergeCell ref="P118:Q118"/>
    <mergeCell ref="P119:Q119"/>
    <mergeCell ref="Q137:Q144"/>
    <mergeCell ref="P160:Q160"/>
    <mergeCell ref="P161:Q161"/>
    <mergeCell ref="C9:N9"/>
    <mergeCell ref="P120:Q120"/>
    <mergeCell ref="P121:Q121"/>
    <mergeCell ref="E177:E178"/>
    <mergeCell ref="O69:P69"/>
    <mergeCell ref="E151:E153"/>
    <mergeCell ref="B156:N156"/>
    <mergeCell ref="J158:L158"/>
    <mergeCell ref="P158:Q158"/>
    <mergeCell ref="P159:Q159"/>
    <mergeCell ref="P162:Q162"/>
    <mergeCell ref="P126:Q126"/>
    <mergeCell ref="P128:Q128"/>
    <mergeCell ref="P129:Q129"/>
    <mergeCell ref="P130:Q130"/>
    <mergeCell ref="B133:N133"/>
    <mergeCell ref="B2:P2"/>
    <mergeCell ref="B4:P4"/>
    <mergeCell ref="C6:N6"/>
    <mergeCell ref="C7:N7"/>
    <mergeCell ref="C8:N8"/>
    <mergeCell ref="P127:Q127"/>
    <mergeCell ref="C64:N64"/>
    <mergeCell ref="B66:N66"/>
    <mergeCell ref="B113:N113"/>
    <mergeCell ref="C10:N10"/>
    <mergeCell ref="B14:C24"/>
    <mergeCell ref="B26:C26"/>
    <mergeCell ref="E44:E45"/>
    <mergeCell ref="M49:N49"/>
    <mergeCell ref="B60:B61"/>
    <mergeCell ref="C60:C61"/>
    <mergeCell ref="D60:E60"/>
    <mergeCell ref="P122:Q122"/>
    <mergeCell ref="J125:L125"/>
    <mergeCell ref="P125:Q125"/>
    <mergeCell ref="J118:L118"/>
  </mergeCells>
  <dataValidations count="2">
    <dataValidation type="list" allowBlank="1" showInputMessage="1" showErrorMessage="1" sqref="WVE983094 A65590 IS65590 SO65590 ACK65590 AMG65590 AWC65590 BFY65590 BPU65590 BZQ65590 CJM65590 CTI65590 DDE65590 DNA65590 DWW65590 EGS65590 EQO65590 FAK65590 FKG65590 FUC65590 GDY65590 GNU65590 GXQ65590 HHM65590 HRI65590 IBE65590 ILA65590 IUW65590 JES65590 JOO65590 JYK65590 KIG65590 KSC65590 LBY65590 LLU65590 LVQ65590 MFM65590 MPI65590 MZE65590 NJA65590 NSW65590 OCS65590 OMO65590 OWK65590 PGG65590 PQC65590 PZY65590 QJU65590 QTQ65590 RDM65590 RNI65590 RXE65590 SHA65590 SQW65590 TAS65590 TKO65590 TUK65590 UEG65590 UOC65590 UXY65590 VHU65590 VRQ65590 WBM65590 WLI65590 WVE65590 A131126 IS131126 SO131126 ACK131126 AMG131126 AWC131126 BFY131126 BPU131126 BZQ131126 CJM131126 CTI131126 DDE131126 DNA131126 DWW131126 EGS131126 EQO131126 FAK131126 FKG131126 FUC131126 GDY131126 GNU131126 GXQ131126 HHM131126 HRI131126 IBE131126 ILA131126 IUW131126 JES131126 JOO131126 JYK131126 KIG131126 KSC131126 LBY131126 LLU131126 LVQ131126 MFM131126 MPI131126 MZE131126 NJA131126 NSW131126 OCS131126 OMO131126 OWK131126 PGG131126 PQC131126 PZY131126 QJU131126 QTQ131126 RDM131126 RNI131126 RXE131126 SHA131126 SQW131126 TAS131126 TKO131126 TUK131126 UEG131126 UOC131126 UXY131126 VHU131126 VRQ131126 WBM131126 WLI131126 WVE131126 A196662 IS196662 SO196662 ACK196662 AMG196662 AWC196662 BFY196662 BPU196662 BZQ196662 CJM196662 CTI196662 DDE196662 DNA196662 DWW196662 EGS196662 EQO196662 FAK196662 FKG196662 FUC196662 GDY196662 GNU196662 GXQ196662 HHM196662 HRI196662 IBE196662 ILA196662 IUW196662 JES196662 JOO196662 JYK196662 KIG196662 KSC196662 LBY196662 LLU196662 LVQ196662 MFM196662 MPI196662 MZE196662 NJA196662 NSW196662 OCS196662 OMO196662 OWK196662 PGG196662 PQC196662 PZY196662 QJU196662 QTQ196662 RDM196662 RNI196662 RXE196662 SHA196662 SQW196662 TAS196662 TKO196662 TUK196662 UEG196662 UOC196662 UXY196662 VHU196662 VRQ196662 WBM196662 WLI196662 WVE196662 A262198 IS262198 SO262198 ACK262198 AMG262198 AWC262198 BFY262198 BPU262198 BZQ262198 CJM262198 CTI262198 DDE262198 DNA262198 DWW262198 EGS262198 EQO262198 FAK262198 FKG262198 FUC262198 GDY262198 GNU262198 GXQ262198 HHM262198 HRI262198 IBE262198 ILA262198 IUW262198 JES262198 JOO262198 JYK262198 KIG262198 KSC262198 LBY262198 LLU262198 LVQ262198 MFM262198 MPI262198 MZE262198 NJA262198 NSW262198 OCS262198 OMO262198 OWK262198 PGG262198 PQC262198 PZY262198 QJU262198 QTQ262198 RDM262198 RNI262198 RXE262198 SHA262198 SQW262198 TAS262198 TKO262198 TUK262198 UEG262198 UOC262198 UXY262198 VHU262198 VRQ262198 WBM262198 WLI262198 WVE262198 A327734 IS327734 SO327734 ACK327734 AMG327734 AWC327734 BFY327734 BPU327734 BZQ327734 CJM327734 CTI327734 DDE327734 DNA327734 DWW327734 EGS327734 EQO327734 FAK327734 FKG327734 FUC327734 GDY327734 GNU327734 GXQ327734 HHM327734 HRI327734 IBE327734 ILA327734 IUW327734 JES327734 JOO327734 JYK327734 KIG327734 KSC327734 LBY327734 LLU327734 LVQ327734 MFM327734 MPI327734 MZE327734 NJA327734 NSW327734 OCS327734 OMO327734 OWK327734 PGG327734 PQC327734 PZY327734 QJU327734 QTQ327734 RDM327734 RNI327734 RXE327734 SHA327734 SQW327734 TAS327734 TKO327734 TUK327734 UEG327734 UOC327734 UXY327734 VHU327734 VRQ327734 WBM327734 WLI327734 WVE327734 A393270 IS393270 SO393270 ACK393270 AMG393270 AWC393270 BFY393270 BPU393270 BZQ393270 CJM393270 CTI393270 DDE393270 DNA393270 DWW393270 EGS393270 EQO393270 FAK393270 FKG393270 FUC393270 GDY393270 GNU393270 GXQ393270 HHM393270 HRI393270 IBE393270 ILA393270 IUW393270 JES393270 JOO393270 JYK393270 KIG393270 KSC393270 LBY393270 LLU393270 LVQ393270 MFM393270 MPI393270 MZE393270 NJA393270 NSW393270 OCS393270 OMO393270 OWK393270 PGG393270 PQC393270 PZY393270 QJU393270 QTQ393270 RDM393270 RNI393270 RXE393270 SHA393270 SQW393270 TAS393270 TKO393270 TUK393270 UEG393270 UOC393270 UXY393270 VHU393270 VRQ393270 WBM393270 WLI393270 WVE393270 A458806 IS458806 SO458806 ACK458806 AMG458806 AWC458806 BFY458806 BPU458806 BZQ458806 CJM458806 CTI458806 DDE458806 DNA458806 DWW458806 EGS458806 EQO458806 FAK458806 FKG458806 FUC458806 GDY458806 GNU458806 GXQ458806 HHM458806 HRI458806 IBE458806 ILA458806 IUW458806 JES458806 JOO458806 JYK458806 KIG458806 KSC458806 LBY458806 LLU458806 LVQ458806 MFM458806 MPI458806 MZE458806 NJA458806 NSW458806 OCS458806 OMO458806 OWK458806 PGG458806 PQC458806 PZY458806 QJU458806 QTQ458806 RDM458806 RNI458806 RXE458806 SHA458806 SQW458806 TAS458806 TKO458806 TUK458806 UEG458806 UOC458806 UXY458806 VHU458806 VRQ458806 WBM458806 WLI458806 WVE458806 A524342 IS524342 SO524342 ACK524342 AMG524342 AWC524342 BFY524342 BPU524342 BZQ524342 CJM524342 CTI524342 DDE524342 DNA524342 DWW524342 EGS524342 EQO524342 FAK524342 FKG524342 FUC524342 GDY524342 GNU524342 GXQ524342 HHM524342 HRI524342 IBE524342 ILA524342 IUW524342 JES524342 JOO524342 JYK524342 KIG524342 KSC524342 LBY524342 LLU524342 LVQ524342 MFM524342 MPI524342 MZE524342 NJA524342 NSW524342 OCS524342 OMO524342 OWK524342 PGG524342 PQC524342 PZY524342 QJU524342 QTQ524342 RDM524342 RNI524342 RXE524342 SHA524342 SQW524342 TAS524342 TKO524342 TUK524342 UEG524342 UOC524342 UXY524342 VHU524342 VRQ524342 WBM524342 WLI524342 WVE524342 A589878 IS589878 SO589878 ACK589878 AMG589878 AWC589878 BFY589878 BPU589878 BZQ589878 CJM589878 CTI589878 DDE589878 DNA589878 DWW589878 EGS589878 EQO589878 FAK589878 FKG589878 FUC589878 GDY589878 GNU589878 GXQ589878 HHM589878 HRI589878 IBE589878 ILA589878 IUW589878 JES589878 JOO589878 JYK589878 KIG589878 KSC589878 LBY589878 LLU589878 LVQ589878 MFM589878 MPI589878 MZE589878 NJA589878 NSW589878 OCS589878 OMO589878 OWK589878 PGG589878 PQC589878 PZY589878 QJU589878 QTQ589878 RDM589878 RNI589878 RXE589878 SHA589878 SQW589878 TAS589878 TKO589878 TUK589878 UEG589878 UOC589878 UXY589878 VHU589878 VRQ589878 WBM589878 WLI589878 WVE589878 A655414 IS655414 SO655414 ACK655414 AMG655414 AWC655414 BFY655414 BPU655414 BZQ655414 CJM655414 CTI655414 DDE655414 DNA655414 DWW655414 EGS655414 EQO655414 FAK655414 FKG655414 FUC655414 GDY655414 GNU655414 GXQ655414 HHM655414 HRI655414 IBE655414 ILA655414 IUW655414 JES655414 JOO655414 JYK655414 KIG655414 KSC655414 LBY655414 LLU655414 LVQ655414 MFM655414 MPI655414 MZE655414 NJA655414 NSW655414 OCS655414 OMO655414 OWK655414 PGG655414 PQC655414 PZY655414 QJU655414 QTQ655414 RDM655414 RNI655414 RXE655414 SHA655414 SQW655414 TAS655414 TKO655414 TUK655414 UEG655414 UOC655414 UXY655414 VHU655414 VRQ655414 WBM655414 WLI655414 WVE655414 A720950 IS720950 SO720950 ACK720950 AMG720950 AWC720950 BFY720950 BPU720950 BZQ720950 CJM720950 CTI720950 DDE720950 DNA720950 DWW720950 EGS720950 EQO720950 FAK720950 FKG720950 FUC720950 GDY720950 GNU720950 GXQ720950 HHM720950 HRI720950 IBE720950 ILA720950 IUW720950 JES720950 JOO720950 JYK720950 KIG720950 KSC720950 LBY720950 LLU720950 LVQ720950 MFM720950 MPI720950 MZE720950 NJA720950 NSW720950 OCS720950 OMO720950 OWK720950 PGG720950 PQC720950 PZY720950 QJU720950 QTQ720950 RDM720950 RNI720950 RXE720950 SHA720950 SQW720950 TAS720950 TKO720950 TUK720950 UEG720950 UOC720950 UXY720950 VHU720950 VRQ720950 WBM720950 WLI720950 WVE720950 A786486 IS786486 SO786486 ACK786486 AMG786486 AWC786486 BFY786486 BPU786486 BZQ786486 CJM786486 CTI786486 DDE786486 DNA786486 DWW786486 EGS786486 EQO786486 FAK786486 FKG786486 FUC786486 GDY786486 GNU786486 GXQ786486 HHM786486 HRI786486 IBE786486 ILA786486 IUW786486 JES786486 JOO786486 JYK786486 KIG786486 KSC786486 LBY786486 LLU786486 LVQ786486 MFM786486 MPI786486 MZE786486 NJA786486 NSW786486 OCS786486 OMO786486 OWK786486 PGG786486 PQC786486 PZY786486 QJU786486 QTQ786486 RDM786486 RNI786486 RXE786486 SHA786486 SQW786486 TAS786486 TKO786486 TUK786486 UEG786486 UOC786486 UXY786486 VHU786486 VRQ786486 WBM786486 WLI786486 WVE786486 A852022 IS852022 SO852022 ACK852022 AMG852022 AWC852022 BFY852022 BPU852022 BZQ852022 CJM852022 CTI852022 DDE852022 DNA852022 DWW852022 EGS852022 EQO852022 FAK852022 FKG852022 FUC852022 GDY852022 GNU852022 GXQ852022 HHM852022 HRI852022 IBE852022 ILA852022 IUW852022 JES852022 JOO852022 JYK852022 KIG852022 KSC852022 LBY852022 LLU852022 LVQ852022 MFM852022 MPI852022 MZE852022 NJA852022 NSW852022 OCS852022 OMO852022 OWK852022 PGG852022 PQC852022 PZY852022 QJU852022 QTQ852022 RDM852022 RNI852022 RXE852022 SHA852022 SQW852022 TAS852022 TKO852022 TUK852022 UEG852022 UOC852022 UXY852022 VHU852022 VRQ852022 WBM852022 WLI852022 WVE852022 A917558 IS917558 SO917558 ACK917558 AMG917558 AWC917558 BFY917558 BPU917558 BZQ917558 CJM917558 CTI917558 DDE917558 DNA917558 DWW917558 EGS917558 EQO917558 FAK917558 FKG917558 FUC917558 GDY917558 GNU917558 GXQ917558 HHM917558 HRI917558 IBE917558 ILA917558 IUW917558 JES917558 JOO917558 JYK917558 KIG917558 KSC917558 LBY917558 LLU917558 LVQ917558 MFM917558 MPI917558 MZE917558 NJA917558 NSW917558 OCS917558 OMO917558 OWK917558 PGG917558 PQC917558 PZY917558 QJU917558 QTQ917558 RDM917558 RNI917558 RXE917558 SHA917558 SQW917558 TAS917558 TKO917558 TUK917558 UEG917558 UOC917558 UXY917558 VHU917558 VRQ917558 WBM917558 WLI917558 WVE917558 A983094 IS983094 SO983094 ACK983094 AMG983094 AWC983094 BFY983094 BPU983094 BZQ983094 CJM983094 CTI983094 DDE983094 DNA983094 DWW983094 EGS983094 EQO983094 FAK983094 FKG983094 FUC983094 GDY983094 GNU983094 GXQ983094 HHM983094 HRI983094 IBE983094 ILA983094 IUW983094 JES983094 JOO983094 JYK983094 KIG983094 KSC983094 LBY983094 LLU983094 LVQ983094 MFM983094 MPI983094 MZE983094 NJA983094 NSW983094 OCS983094 OMO983094 OWK983094 PGG983094 PQC983094 PZY983094 QJU983094 QTQ983094 RDM983094 RNI983094 RXE983094 SHA983094 SQW983094 TAS983094 TKO983094 TUK983094 UEG983094 UOC983094 UXY983094 VHU983094 VRQ983094 WBM983094 WLI983094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 type="decimal" allowBlank="1" showInputMessage="1" showErrorMessage="1" sqref="WVH983094 WLL983094 C65590 IV65590 SR65590 ACN65590 AMJ65590 AWF65590 BGB65590 BPX65590 BZT65590 CJP65590 CTL65590 DDH65590 DND65590 DWZ65590 EGV65590 EQR65590 FAN65590 FKJ65590 FUF65590 GEB65590 GNX65590 GXT65590 HHP65590 HRL65590 IBH65590 ILD65590 IUZ65590 JEV65590 JOR65590 JYN65590 KIJ65590 KSF65590 LCB65590 LLX65590 LVT65590 MFP65590 MPL65590 MZH65590 NJD65590 NSZ65590 OCV65590 OMR65590 OWN65590 PGJ65590 PQF65590 QAB65590 QJX65590 QTT65590 RDP65590 RNL65590 RXH65590 SHD65590 SQZ65590 TAV65590 TKR65590 TUN65590 UEJ65590 UOF65590 UYB65590 VHX65590 VRT65590 WBP65590 WLL65590 WVH65590 C131126 IV131126 SR131126 ACN131126 AMJ131126 AWF131126 BGB131126 BPX131126 BZT131126 CJP131126 CTL131126 DDH131126 DND131126 DWZ131126 EGV131126 EQR131126 FAN131126 FKJ131126 FUF131126 GEB131126 GNX131126 GXT131126 HHP131126 HRL131126 IBH131126 ILD131126 IUZ131126 JEV131126 JOR131126 JYN131126 KIJ131126 KSF131126 LCB131126 LLX131126 LVT131126 MFP131126 MPL131126 MZH131126 NJD131126 NSZ131126 OCV131126 OMR131126 OWN131126 PGJ131126 PQF131126 QAB131126 QJX131126 QTT131126 RDP131126 RNL131126 RXH131126 SHD131126 SQZ131126 TAV131126 TKR131126 TUN131126 UEJ131126 UOF131126 UYB131126 VHX131126 VRT131126 WBP131126 WLL131126 WVH131126 C196662 IV196662 SR196662 ACN196662 AMJ196662 AWF196662 BGB196662 BPX196662 BZT196662 CJP196662 CTL196662 DDH196662 DND196662 DWZ196662 EGV196662 EQR196662 FAN196662 FKJ196662 FUF196662 GEB196662 GNX196662 GXT196662 HHP196662 HRL196662 IBH196662 ILD196662 IUZ196662 JEV196662 JOR196662 JYN196662 KIJ196662 KSF196662 LCB196662 LLX196662 LVT196662 MFP196662 MPL196662 MZH196662 NJD196662 NSZ196662 OCV196662 OMR196662 OWN196662 PGJ196662 PQF196662 QAB196662 QJX196662 QTT196662 RDP196662 RNL196662 RXH196662 SHD196662 SQZ196662 TAV196662 TKR196662 TUN196662 UEJ196662 UOF196662 UYB196662 VHX196662 VRT196662 WBP196662 WLL196662 WVH196662 C262198 IV262198 SR262198 ACN262198 AMJ262198 AWF262198 BGB262198 BPX262198 BZT262198 CJP262198 CTL262198 DDH262198 DND262198 DWZ262198 EGV262198 EQR262198 FAN262198 FKJ262198 FUF262198 GEB262198 GNX262198 GXT262198 HHP262198 HRL262198 IBH262198 ILD262198 IUZ262198 JEV262198 JOR262198 JYN262198 KIJ262198 KSF262198 LCB262198 LLX262198 LVT262198 MFP262198 MPL262198 MZH262198 NJD262198 NSZ262198 OCV262198 OMR262198 OWN262198 PGJ262198 PQF262198 QAB262198 QJX262198 QTT262198 RDP262198 RNL262198 RXH262198 SHD262198 SQZ262198 TAV262198 TKR262198 TUN262198 UEJ262198 UOF262198 UYB262198 VHX262198 VRT262198 WBP262198 WLL262198 WVH262198 C327734 IV327734 SR327734 ACN327734 AMJ327734 AWF327734 BGB327734 BPX327734 BZT327734 CJP327734 CTL327734 DDH327734 DND327734 DWZ327734 EGV327734 EQR327734 FAN327734 FKJ327734 FUF327734 GEB327734 GNX327734 GXT327734 HHP327734 HRL327734 IBH327734 ILD327734 IUZ327734 JEV327734 JOR327734 JYN327734 KIJ327734 KSF327734 LCB327734 LLX327734 LVT327734 MFP327734 MPL327734 MZH327734 NJD327734 NSZ327734 OCV327734 OMR327734 OWN327734 PGJ327734 PQF327734 QAB327734 QJX327734 QTT327734 RDP327734 RNL327734 RXH327734 SHD327734 SQZ327734 TAV327734 TKR327734 TUN327734 UEJ327734 UOF327734 UYB327734 VHX327734 VRT327734 WBP327734 WLL327734 WVH327734 C393270 IV393270 SR393270 ACN393270 AMJ393270 AWF393270 BGB393270 BPX393270 BZT393270 CJP393270 CTL393270 DDH393270 DND393270 DWZ393270 EGV393270 EQR393270 FAN393270 FKJ393270 FUF393270 GEB393270 GNX393270 GXT393270 HHP393270 HRL393270 IBH393270 ILD393270 IUZ393270 JEV393270 JOR393270 JYN393270 KIJ393270 KSF393270 LCB393270 LLX393270 LVT393270 MFP393270 MPL393270 MZH393270 NJD393270 NSZ393270 OCV393270 OMR393270 OWN393270 PGJ393270 PQF393270 QAB393270 QJX393270 QTT393270 RDP393270 RNL393270 RXH393270 SHD393270 SQZ393270 TAV393270 TKR393270 TUN393270 UEJ393270 UOF393270 UYB393270 VHX393270 VRT393270 WBP393270 WLL393270 WVH393270 C458806 IV458806 SR458806 ACN458806 AMJ458806 AWF458806 BGB458806 BPX458806 BZT458806 CJP458806 CTL458806 DDH458806 DND458806 DWZ458806 EGV458806 EQR458806 FAN458806 FKJ458806 FUF458806 GEB458806 GNX458806 GXT458806 HHP458806 HRL458806 IBH458806 ILD458806 IUZ458806 JEV458806 JOR458806 JYN458806 KIJ458806 KSF458806 LCB458806 LLX458806 LVT458806 MFP458806 MPL458806 MZH458806 NJD458806 NSZ458806 OCV458806 OMR458806 OWN458806 PGJ458806 PQF458806 QAB458806 QJX458806 QTT458806 RDP458806 RNL458806 RXH458806 SHD458806 SQZ458806 TAV458806 TKR458806 TUN458806 UEJ458806 UOF458806 UYB458806 VHX458806 VRT458806 WBP458806 WLL458806 WVH458806 C524342 IV524342 SR524342 ACN524342 AMJ524342 AWF524342 BGB524342 BPX524342 BZT524342 CJP524342 CTL524342 DDH524342 DND524342 DWZ524342 EGV524342 EQR524342 FAN524342 FKJ524342 FUF524342 GEB524342 GNX524342 GXT524342 HHP524342 HRL524342 IBH524342 ILD524342 IUZ524342 JEV524342 JOR524342 JYN524342 KIJ524342 KSF524342 LCB524342 LLX524342 LVT524342 MFP524342 MPL524342 MZH524342 NJD524342 NSZ524342 OCV524342 OMR524342 OWN524342 PGJ524342 PQF524342 QAB524342 QJX524342 QTT524342 RDP524342 RNL524342 RXH524342 SHD524342 SQZ524342 TAV524342 TKR524342 TUN524342 UEJ524342 UOF524342 UYB524342 VHX524342 VRT524342 WBP524342 WLL524342 WVH524342 C589878 IV589878 SR589878 ACN589878 AMJ589878 AWF589878 BGB589878 BPX589878 BZT589878 CJP589878 CTL589878 DDH589878 DND589878 DWZ589878 EGV589878 EQR589878 FAN589878 FKJ589878 FUF589878 GEB589878 GNX589878 GXT589878 HHP589878 HRL589878 IBH589878 ILD589878 IUZ589878 JEV589878 JOR589878 JYN589878 KIJ589878 KSF589878 LCB589878 LLX589878 LVT589878 MFP589878 MPL589878 MZH589878 NJD589878 NSZ589878 OCV589878 OMR589878 OWN589878 PGJ589878 PQF589878 QAB589878 QJX589878 QTT589878 RDP589878 RNL589878 RXH589878 SHD589878 SQZ589878 TAV589878 TKR589878 TUN589878 UEJ589878 UOF589878 UYB589878 VHX589878 VRT589878 WBP589878 WLL589878 WVH589878 C655414 IV655414 SR655414 ACN655414 AMJ655414 AWF655414 BGB655414 BPX655414 BZT655414 CJP655414 CTL655414 DDH655414 DND655414 DWZ655414 EGV655414 EQR655414 FAN655414 FKJ655414 FUF655414 GEB655414 GNX655414 GXT655414 HHP655414 HRL655414 IBH655414 ILD655414 IUZ655414 JEV655414 JOR655414 JYN655414 KIJ655414 KSF655414 LCB655414 LLX655414 LVT655414 MFP655414 MPL655414 MZH655414 NJD655414 NSZ655414 OCV655414 OMR655414 OWN655414 PGJ655414 PQF655414 QAB655414 QJX655414 QTT655414 RDP655414 RNL655414 RXH655414 SHD655414 SQZ655414 TAV655414 TKR655414 TUN655414 UEJ655414 UOF655414 UYB655414 VHX655414 VRT655414 WBP655414 WLL655414 WVH655414 C720950 IV720950 SR720950 ACN720950 AMJ720950 AWF720950 BGB720950 BPX720950 BZT720950 CJP720950 CTL720950 DDH720950 DND720950 DWZ720950 EGV720950 EQR720950 FAN720950 FKJ720950 FUF720950 GEB720950 GNX720950 GXT720950 HHP720950 HRL720950 IBH720950 ILD720950 IUZ720950 JEV720950 JOR720950 JYN720950 KIJ720950 KSF720950 LCB720950 LLX720950 LVT720950 MFP720950 MPL720950 MZH720950 NJD720950 NSZ720950 OCV720950 OMR720950 OWN720950 PGJ720950 PQF720950 QAB720950 QJX720950 QTT720950 RDP720950 RNL720950 RXH720950 SHD720950 SQZ720950 TAV720950 TKR720950 TUN720950 UEJ720950 UOF720950 UYB720950 VHX720950 VRT720950 WBP720950 WLL720950 WVH720950 C786486 IV786486 SR786486 ACN786486 AMJ786486 AWF786486 BGB786486 BPX786486 BZT786486 CJP786486 CTL786486 DDH786486 DND786486 DWZ786486 EGV786486 EQR786486 FAN786486 FKJ786486 FUF786486 GEB786486 GNX786486 GXT786486 HHP786486 HRL786486 IBH786486 ILD786486 IUZ786486 JEV786486 JOR786486 JYN786486 KIJ786486 KSF786486 LCB786486 LLX786486 LVT786486 MFP786486 MPL786486 MZH786486 NJD786486 NSZ786486 OCV786486 OMR786486 OWN786486 PGJ786486 PQF786486 QAB786486 QJX786486 QTT786486 RDP786486 RNL786486 RXH786486 SHD786486 SQZ786486 TAV786486 TKR786486 TUN786486 UEJ786486 UOF786486 UYB786486 VHX786486 VRT786486 WBP786486 WLL786486 WVH786486 C852022 IV852022 SR852022 ACN852022 AMJ852022 AWF852022 BGB852022 BPX852022 BZT852022 CJP852022 CTL852022 DDH852022 DND852022 DWZ852022 EGV852022 EQR852022 FAN852022 FKJ852022 FUF852022 GEB852022 GNX852022 GXT852022 HHP852022 HRL852022 IBH852022 ILD852022 IUZ852022 JEV852022 JOR852022 JYN852022 KIJ852022 KSF852022 LCB852022 LLX852022 LVT852022 MFP852022 MPL852022 MZH852022 NJD852022 NSZ852022 OCV852022 OMR852022 OWN852022 PGJ852022 PQF852022 QAB852022 QJX852022 QTT852022 RDP852022 RNL852022 RXH852022 SHD852022 SQZ852022 TAV852022 TKR852022 TUN852022 UEJ852022 UOF852022 UYB852022 VHX852022 VRT852022 WBP852022 WLL852022 WVH852022 C917558 IV917558 SR917558 ACN917558 AMJ917558 AWF917558 BGB917558 BPX917558 BZT917558 CJP917558 CTL917558 DDH917558 DND917558 DWZ917558 EGV917558 EQR917558 FAN917558 FKJ917558 FUF917558 GEB917558 GNX917558 GXT917558 HHP917558 HRL917558 IBH917558 ILD917558 IUZ917558 JEV917558 JOR917558 JYN917558 KIJ917558 KSF917558 LCB917558 LLX917558 LVT917558 MFP917558 MPL917558 MZH917558 NJD917558 NSZ917558 OCV917558 OMR917558 OWN917558 PGJ917558 PQF917558 QAB917558 QJX917558 QTT917558 RDP917558 RNL917558 RXH917558 SHD917558 SQZ917558 TAV917558 TKR917558 TUN917558 UEJ917558 UOF917558 UYB917558 VHX917558 VRT917558 WBP917558 WLL917558 WVH917558 C983094 IV983094 SR983094 ACN983094 AMJ983094 AWF983094 BGB983094 BPX983094 BZT983094 CJP983094 CTL983094 DDH983094 DND983094 DWZ983094 EGV983094 EQR983094 FAN983094 FKJ983094 FUF983094 GEB983094 GNX983094 GXT983094 HHP983094 HRL983094 IBH983094 ILD983094 IUZ983094 JEV983094 JOR983094 JYN983094 KIJ983094 KSF983094 LCB983094 LLX983094 LVT983094 MFP983094 MPL983094 MZH983094 NJD983094 NSZ983094 OCV983094 OMR983094 OWN983094 PGJ983094 PQF983094 QAB983094 QJX983094 QTT983094 RDP983094 RNL983094 RXH983094 SHD983094 SQZ983094 TAV983094 TKR983094 TUN983094 UEJ983094 UOF983094 UYB983094 VHX983094 VRT983094 WBP983094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77"/>
  <sheetViews>
    <sheetView topLeftCell="A169" zoomScale="90" zoomScaleNormal="62" workbookViewId="0">
      <selection activeCell="B187" sqref="B187"/>
    </sheetView>
  </sheetViews>
  <sheetFormatPr baseColWidth="10" defaultRowHeight="15" x14ac:dyDescent="0.25"/>
  <cols>
    <col min="1" max="1" width="3.1406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1087</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382" t="s">
        <v>94</v>
      </c>
      <c r="C14" s="382"/>
      <c r="D14" s="197" t="s">
        <v>12</v>
      </c>
      <c r="E14" s="197" t="s">
        <v>13</v>
      </c>
      <c r="F14" s="197" t="s">
        <v>29</v>
      </c>
      <c r="G14" s="82"/>
      <c r="I14" s="33"/>
      <c r="J14" s="33"/>
      <c r="K14" s="33"/>
      <c r="L14" s="33"/>
      <c r="M14" s="33"/>
      <c r="N14" s="98"/>
    </row>
    <row r="15" spans="2:16" x14ac:dyDescent="0.25">
      <c r="B15" s="382"/>
      <c r="C15" s="382"/>
      <c r="D15" s="197">
        <v>1</v>
      </c>
      <c r="E15" s="130">
        <v>1668892264</v>
      </c>
      <c r="F15" s="128">
        <f>247+454</f>
        <v>701</v>
      </c>
      <c r="G15" s="83"/>
      <c r="I15" s="34"/>
      <c r="J15" s="34"/>
      <c r="K15" s="34"/>
      <c r="L15" s="34"/>
      <c r="M15" s="34"/>
      <c r="N15" s="98"/>
    </row>
    <row r="16" spans="2:16" x14ac:dyDescent="0.25">
      <c r="B16" s="382"/>
      <c r="C16" s="382"/>
      <c r="D16" s="197">
        <v>2</v>
      </c>
      <c r="E16" s="130">
        <v>197836920</v>
      </c>
      <c r="F16" s="128">
        <f>78+163+626</f>
        <v>867</v>
      </c>
      <c r="G16" s="83"/>
      <c r="I16" s="34"/>
      <c r="J16" s="34"/>
      <c r="K16" s="34"/>
      <c r="L16" s="34"/>
      <c r="M16" s="34"/>
      <c r="N16" s="98"/>
    </row>
    <row r="17" spans="1:14" x14ac:dyDescent="0.25">
      <c r="B17" s="382"/>
      <c r="C17" s="382"/>
      <c r="D17" s="197">
        <v>5</v>
      </c>
      <c r="E17" s="130">
        <v>973655720</v>
      </c>
      <c r="F17" s="128">
        <f>60+140+200</f>
        <v>400</v>
      </c>
      <c r="G17" s="83"/>
      <c r="I17" s="34"/>
      <c r="J17" s="34"/>
      <c r="K17" s="34"/>
      <c r="L17" s="34"/>
      <c r="M17" s="34"/>
      <c r="N17" s="98"/>
    </row>
    <row r="18" spans="1:14" x14ac:dyDescent="0.25">
      <c r="B18" s="382"/>
      <c r="C18" s="382"/>
      <c r="D18" s="197">
        <v>6</v>
      </c>
      <c r="E18" s="130">
        <v>104414050</v>
      </c>
      <c r="F18" s="128">
        <v>50</v>
      </c>
      <c r="G18" s="83"/>
      <c r="H18" s="22"/>
      <c r="I18" s="34"/>
      <c r="J18" s="34"/>
      <c r="K18" s="34"/>
      <c r="L18" s="34"/>
      <c r="M18" s="34"/>
      <c r="N18" s="20"/>
    </row>
    <row r="19" spans="1:14" x14ac:dyDescent="0.25">
      <c r="B19" s="382"/>
      <c r="C19" s="382"/>
      <c r="D19" s="197">
        <v>7</v>
      </c>
      <c r="E19" s="130">
        <v>104414050</v>
      </c>
      <c r="F19" s="128">
        <v>50</v>
      </c>
      <c r="G19" s="83"/>
      <c r="H19" s="22"/>
      <c r="I19" s="36"/>
      <c r="J19" s="36"/>
      <c r="K19" s="36"/>
      <c r="L19" s="36"/>
      <c r="M19" s="36"/>
      <c r="N19" s="20"/>
    </row>
    <row r="20" spans="1:14" x14ac:dyDescent="0.25">
      <c r="B20" s="382"/>
      <c r="C20" s="382"/>
      <c r="D20" s="197">
        <v>8</v>
      </c>
      <c r="E20" s="130">
        <v>3223311221</v>
      </c>
      <c r="F20" s="128">
        <f>299+65+1041</f>
        <v>1405</v>
      </c>
      <c r="G20" s="83"/>
      <c r="H20" s="22"/>
      <c r="I20" s="97"/>
      <c r="J20" s="97"/>
      <c r="K20" s="97"/>
      <c r="L20" s="97"/>
      <c r="M20" s="97"/>
      <c r="N20" s="20"/>
    </row>
    <row r="21" spans="1:14" x14ac:dyDescent="0.25">
      <c r="B21" s="382"/>
      <c r="C21" s="382"/>
      <c r="D21" s="197">
        <v>9</v>
      </c>
      <c r="E21" s="130">
        <v>1451607014</v>
      </c>
      <c r="F21" s="128">
        <f>182+458</f>
        <v>640</v>
      </c>
      <c r="G21" s="83"/>
      <c r="H21" s="22"/>
      <c r="I21" s="97"/>
      <c r="J21" s="97"/>
      <c r="K21" s="97"/>
      <c r="L21" s="97"/>
      <c r="M21" s="97"/>
      <c r="N21" s="20"/>
    </row>
    <row r="22" spans="1:14" x14ac:dyDescent="0.25">
      <c r="B22" s="382"/>
      <c r="C22" s="382"/>
      <c r="D22" s="197">
        <v>10</v>
      </c>
      <c r="E22" s="130">
        <v>1933441497</v>
      </c>
      <c r="F22" s="128">
        <f>208+169+415</f>
        <v>792</v>
      </c>
      <c r="G22" s="83"/>
      <c r="H22" s="22"/>
      <c r="I22" s="97"/>
      <c r="J22" s="97"/>
      <c r="K22" s="97"/>
      <c r="L22" s="97"/>
      <c r="M22" s="97"/>
      <c r="N22" s="20"/>
    </row>
    <row r="23" spans="1:14" x14ac:dyDescent="0.25">
      <c r="B23" s="382"/>
      <c r="C23" s="382"/>
      <c r="D23" s="197">
        <v>11</v>
      </c>
      <c r="E23" s="130">
        <v>3066349260</v>
      </c>
      <c r="F23" s="128">
        <f>200+584+428</f>
        <v>1212</v>
      </c>
      <c r="G23" s="83"/>
      <c r="H23" s="22"/>
      <c r="I23" s="97"/>
      <c r="J23" s="97"/>
      <c r="K23" s="97"/>
      <c r="L23" s="97"/>
      <c r="M23" s="97"/>
      <c r="N23" s="20"/>
    </row>
    <row r="24" spans="1:14" x14ac:dyDescent="0.25">
      <c r="B24" s="382"/>
      <c r="C24" s="382"/>
      <c r="D24" s="197">
        <v>12</v>
      </c>
      <c r="E24" s="130">
        <v>1568813116</v>
      </c>
      <c r="F24" s="128">
        <f>156+548</f>
        <v>704</v>
      </c>
      <c r="G24" s="83"/>
      <c r="H24" s="22"/>
      <c r="I24" s="97"/>
      <c r="J24" s="97"/>
      <c r="K24" s="97"/>
      <c r="L24" s="97"/>
      <c r="M24" s="97"/>
      <c r="N24" s="20"/>
    </row>
    <row r="25" spans="1:14" x14ac:dyDescent="0.25">
      <c r="B25" s="199"/>
      <c r="C25" s="200"/>
      <c r="D25" s="197">
        <v>13</v>
      </c>
      <c r="E25" s="130">
        <v>877985654</v>
      </c>
      <c r="F25" s="128">
        <f>117+268</f>
        <v>385</v>
      </c>
      <c r="G25" s="83"/>
      <c r="H25" s="22"/>
      <c r="I25" s="97"/>
      <c r="J25" s="97"/>
      <c r="K25" s="97"/>
      <c r="L25" s="97"/>
      <c r="M25" s="97"/>
      <c r="N25" s="20"/>
    </row>
    <row r="26" spans="1:14" ht="30" customHeight="1" thickBot="1" x14ac:dyDescent="0.3">
      <c r="B26" s="387" t="s">
        <v>14</v>
      </c>
      <c r="C26" s="388"/>
      <c r="D26" s="197"/>
      <c r="E26" s="130">
        <f>SUM(E15:E25)</f>
        <v>15170720766</v>
      </c>
      <c r="F26" s="128">
        <f>SUM(F15:F25)</f>
        <v>7206</v>
      </c>
      <c r="G26" s="83"/>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+F23*0.8</f>
        <v>969.6</v>
      </c>
      <c r="D28" s="37"/>
      <c r="E28" s="40">
        <f>E23</f>
        <v>3066349260</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1271</v>
      </c>
      <c r="C31" s="94"/>
      <c r="D31" s="94"/>
      <c r="E31" s="94"/>
      <c r="F31" s="94"/>
      <c r="G31" s="94"/>
      <c r="H31" s="94"/>
      <c r="I31" s="97"/>
      <c r="J31" s="97"/>
      <c r="K31" s="97"/>
      <c r="L31" s="97"/>
      <c r="M31" s="97"/>
      <c r="N31" s="98"/>
    </row>
    <row r="32" spans="1:14" x14ac:dyDescent="0.25">
      <c r="A32" s="89"/>
      <c r="B32" s="94"/>
      <c r="C32" s="94"/>
      <c r="D32" s="94"/>
      <c r="E32" s="94"/>
      <c r="F32" s="94"/>
      <c r="G32" s="94"/>
      <c r="H32" s="94"/>
      <c r="I32" s="97"/>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252" t="s">
        <v>795</v>
      </c>
      <c r="D34" s="252"/>
      <c r="E34" s="94"/>
      <c r="F34" s="94"/>
      <c r="G34" s="94"/>
      <c r="H34" s="94"/>
      <c r="I34" s="97"/>
      <c r="J34" s="97"/>
      <c r="K34" s="97"/>
      <c r="L34" s="97"/>
      <c r="M34" s="97"/>
      <c r="N34" s="98"/>
    </row>
    <row r="35" spans="1:14" x14ac:dyDescent="0.25">
      <c r="A35" s="89"/>
      <c r="B35" s="111" t="s">
        <v>133</v>
      </c>
      <c r="C35" s="252" t="s">
        <v>795</v>
      </c>
      <c r="D35" s="252"/>
      <c r="E35" s="94"/>
      <c r="F35" s="94"/>
      <c r="G35" s="94"/>
      <c r="H35" s="94"/>
      <c r="I35" s="97"/>
      <c r="J35" s="97"/>
      <c r="K35" s="97"/>
      <c r="L35" s="97"/>
      <c r="M35" s="97"/>
      <c r="N35" s="98"/>
    </row>
    <row r="36" spans="1:14" x14ac:dyDescent="0.25">
      <c r="A36" s="89"/>
      <c r="B36" s="111" t="s">
        <v>134</v>
      </c>
      <c r="C36" s="252"/>
      <c r="D36" s="252" t="s">
        <v>795</v>
      </c>
      <c r="E36" s="94"/>
      <c r="F36" s="94"/>
      <c r="G36" s="94"/>
      <c r="H36" s="94"/>
      <c r="I36" s="97"/>
      <c r="J36" s="97"/>
      <c r="K36" s="97"/>
      <c r="L36" s="97"/>
      <c r="M36" s="97"/>
      <c r="N36" s="98"/>
    </row>
    <row r="37" spans="1:14" x14ac:dyDescent="0.25">
      <c r="A37" s="89"/>
      <c r="B37" s="111" t="s">
        <v>135</v>
      </c>
      <c r="C37" s="252"/>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201">
        <v>0</v>
      </c>
      <c r="E44" s="368">
        <f>+D44+D45</f>
        <v>60</v>
      </c>
      <c r="F44" s="94"/>
      <c r="G44" s="94"/>
      <c r="H44" s="94"/>
      <c r="I44" s="97"/>
      <c r="J44" s="97"/>
      <c r="K44" s="97"/>
      <c r="L44" s="97"/>
      <c r="M44" s="97"/>
      <c r="N44" s="98"/>
    </row>
    <row r="45" spans="1:14" ht="57" x14ac:dyDescent="0.25">
      <c r="A45" s="89"/>
      <c r="B45" s="95" t="s">
        <v>138</v>
      </c>
      <c r="C45" s="96">
        <v>60</v>
      </c>
      <c r="D45" s="201">
        <v>60</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109" t="s">
        <v>19</v>
      </c>
      <c r="R52" s="109" t="s">
        <v>724</v>
      </c>
    </row>
    <row r="53" spans="1:26" s="249" customFormat="1" x14ac:dyDescent="0.25">
      <c r="A53" s="236">
        <v>1</v>
      </c>
      <c r="B53" s="237" t="s">
        <v>151</v>
      </c>
      <c r="C53" s="238" t="s">
        <v>153</v>
      </c>
      <c r="D53" s="237" t="s">
        <v>154</v>
      </c>
      <c r="E53" s="239">
        <v>146</v>
      </c>
      <c r="F53" s="240" t="s">
        <v>130</v>
      </c>
      <c r="G53" s="241">
        <v>1</v>
      </c>
      <c r="H53" s="242">
        <v>41169</v>
      </c>
      <c r="I53" s="242">
        <v>41274</v>
      </c>
      <c r="J53" s="242" t="s">
        <v>157</v>
      </c>
      <c r="K53" s="243">
        <f>3+0.433333333333333</f>
        <v>3.4333333333333331</v>
      </c>
      <c r="L53" s="242"/>
      <c r="M53" s="244">
        <v>430</v>
      </c>
      <c r="N53" s="244">
        <f>+M53*G53</f>
        <v>430</v>
      </c>
      <c r="O53" s="245">
        <v>124881276</v>
      </c>
      <c r="P53" s="246">
        <v>2228</v>
      </c>
      <c r="Q53" s="247" t="s">
        <v>169</v>
      </c>
      <c r="R53" s="248"/>
      <c r="S53" s="248"/>
      <c r="T53" s="248"/>
      <c r="U53" s="248"/>
      <c r="V53" s="248"/>
      <c r="W53" s="248"/>
      <c r="X53" s="248"/>
      <c r="Y53" s="248"/>
      <c r="Z53" s="248"/>
    </row>
    <row r="54" spans="1:26" s="249" customFormat="1" ht="18.75" customHeight="1" x14ac:dyDescent="0.25">
      <c r="A54" s="236">
        <v>2</v>
      </c>
      <c r="B54" s="237" t="s">
        <v>151</v>
      </c>
      <c r="C54" s="238" t="s">
        <v>152</v>
      </c>
      <c r="D54" s="237" t="s">
        <v>154</v>
      </c>
      <c r="E54" s="244">
        <v>22</v>
      </c>
      <c r="F54" s="240" t="s">
        <v>130</v>
      </c>
      <c r="G54" s="241">
        <v>1</v>
      </c>
      <c r="H54" s="242">
        <v>40940</v>
      </c>
      <c r="I54" s="242">
        <v>41273</v>
      </c>
      <c r="J54" s="242" t="s">
        <v>157</v>
      </c>
      <c r="K54" s="250">
        <v>11</v>
      </c>
      <c r="L54" s="242"/>
      <c r="M54" s="244">
        <v>642</v>
      </c>
      <c r="N54" s="244">
        <f t="shared" ref="N54" si="0">+M54*G54</f>
        <v>642</v>
      </c>
      <c r="O54" s="245">
        <v>519189240</v>
      </c>
      <c r="P54" s="246">
        <v>2224</v>
      </c>
      <c r="Q54" s="247"/>
      <c r="R54" s="248"/>
      <c r="S54" s="248"/>
      <c r="T54" s="248"/>
      <c r="U54" s="248"/>
      <c r="V54" s="248"/>
      <c r="W54" s="248"/>
      <c r="X54" s="248"/>
      <c r="Y54" s="248"/>
      <c r="Z54" s="248"/>
    </row>
    <row r="55" spans="1:26" s="249" customFormat="1" x14ac:dyDescent="0.25">
      <c r="A55" s="236">
        <v>3</v>
      </c>
      <c r="B55" s="237" t="s">
        <v>151</v>
      </c>
      <c r="C55" s="238" t="s">
        <v>152</v>
      </c>
      <c r="D55" s="237" t="s">
        <v>154</v>
      </c>
      <c r="E55" s="244">
        <v>106</v>
      </c>
      <c r="F55" s="240" t="s">
        <v>130</v>
      </c>
      <c r="G55" s="241">
        <v>1</v>
      </c>
      <c r="H55" s="242">
        <v>41500</v>
      </c>
      <c r="I55" s="242">
        <v>41851</v>
      </c>
      <c r="J55" s="242" t="s">
        <v>157</v>
      </c>
      <c r="K55" s="250">
        <v>11.5</v>
      </c>
      <c r="L55" s="242"/>
      <c r="M55" s="244">
        <v>0</v>
      </c>
      <c r="N55" s="244">
        <f t="shared" ref="N55" si="1">+M55*G55</f>
        <v>0</v>
      </c>
      <c r="O55" s="245">
        <v>1906215158</v>
      </c>
      <c r="P55" s="246">
        <v>2230</v>
      </c>
      <c r="Q55" s="247"/>
      <c r="R55" s="248"/>
      <c r="S55" s="248"/>
      <c r="T55" s="248"/>
      <c r="U55" s="248"/>
      <c r="V55" s="248"/>
      <c r="W55" s="248"/>
      <c r="X55" s="248"/>
      <c r="Y55" s="248"/>
      <c r="Z55" s="248"/>
    </row>
    <row r="56" spans="1:26" s="103" customFormat="1" x14ac:dyDescent="0.25">
      <c r="A56" s="42"/>
      <c r="B56" s="45" t="s">
        <v>16</v>
      </c>
      <c r="C56" s="105"/>
      <c r="D56" s="104"/>
      <c r="E56" s="131"/>
      <c r="F56" s="100"/>
      <c r="G56" s="119"/>
      <c r="H56" s="101"/>
      <c r="I56" s="101"/>
      <c r="J56" s="101"/>
      <c r="K56" s="260">
        <f>SUM(K53:K55)</f>
        <v>25.933333333333334</v>
      </c>
      <c r="L56" s="106">
        <f>SUM(L53:L55)</f>
        <v>0</v>
      </c>
      <c r="M56" s="118">
        <f>SUM(M53:M55)</f>
        <v>1072</v>
      </c>
      <c r="N56" s="106">
        <f>SUM(N53:N55)</f>
        <v>1072</v>
      </c>
      <c r="O56" s="26"/>
      <c r="P56" s="133"/>
      <c r="Q56" s="121"/>
    </row>
    <row r="57" spans="1:26" s="29" customFormat="1" x14ac:dyDescent="0.25">
      <c r="E57" s="30"/>
    </row>
    <row r="58" spans="1:26" s="29" customFormat="1" x14ac:dyDescent="0.25">
      <c r="B58" s="385" t="s">
        <v>28</v>
      </c>
      <c r="C58" s="385" t="s">
        <v>27</v>
      </c>
      <c r="D58" s="383" t="s">
        <v>34</v>
      </c>
      <c r="E58" s="383"/>
    </row>
    <row r="59" spans="1:26" s="29" customFormat="1" x14ac:dyDescent="0.25">
      <c r="B59" s="386"/>
      <c r="C59" s="386"/>
      <c r="D59" s="198" t="s">
        <v>23</v>
      </c>
      <c r="E59" s="57" t="s">
        <v>24</v>
      </c>
    </row>
    <row r="60" spans="1:26" s="29" customFormat="1" ht="30.6" customHeight="1" x14ac:dyDescent="0.25">
      <c r="B60" s="54" t="s">
        <v>21</v>
      </c>
      <c r="C60" s="262">
        <f>+K56</f>
        <v>25.933333333333334</v>
      </c>
      <c r="D60" s="207" t="s">
        <v>795</v>
      </c>
      <c r="E60" s="207"/>
      <c r="F60" s="31"/>
      <c r="G60" s="31"/>
      <c r="H60" s="31"/>
      <c r="I60" s="31"/>
      <c r="J60" s="31"/>
      <c r="K60" s="31"/>
      <c r="L60" s="31"/>
      <c r="M60" s="31"/>
    </row>
    <row r="61" spans="1:26" s="29" customFormat="1" ht="30" customHeight="1" x14ac:dyDescent="0.25">
      <c r="B61" s="54" t="s">
        <v>25</v>
      </c>
      <c r="C61" s="55">
        <f>+M56</f>
        <v>1072</v>
      </c>
      <c r="D61" s="207" t="s">
        <v>795</v>
      </c>
      <c r="E61" s="207"/>
    </row>
    <row r="62" spans="1:26" s="29" customFormat="1" x14ac:dyDescent="0.25">
      <c r="B62" s="32"/>
      <c r="C62" s="381"/>
      <c r="D62" s="381"/>
      <c r="E62" s="381"/>
      <c r="F62" s="381"/>
      <c r="G62" s="381"/>
      <c r="H62" s="381"/>
      <c r="I62" s="381"/>
      <c r="J62" s="381"/>
      <c r="K62" s="381"/>
      <c r="L62" s="381"/>
      <c r="M62" s="381"/>
      <c r="N62" s="381"/>
    </row>
    <row r="63" spans="1:26" ht="28.15" customHeight="1" thickBot="1" x14ac:dyDescent="0.3"/>
    <row r="64" spans="1:26" ht="27" thickBot="1" x14ac:dyDescent="0.3">
      <c r="B64" s="380" t="s">
        <v>97</v>
      </c>
      <c r="C64" s="380"/>
      <c r="D64" s="380"/>
      <c r="E64" s="380"/>
      <c r="F64" s="380"/>
      <c r="G64" s="380"/>
      <c r="H64" s="380"/>
      <c r="I64" s="380"/>
      <c r="J64" s="380"/>
      <c r="K64" s="380"/>
      <c r="L64" s="380"/>
      <c r="M64" s="380"/>
      <c r="N64" s="380"/>
    </row>
    <row r="67" spans="2:18" ht="120" x14ac:dyDescent="0.25">
      <c r="B67" s="110" t="s">
        <v>723</v>
      </c>
      <c r="C67" s="62" t="s">
        <v>2</v>
      </c>
      <c r="D67" s="62" t="s">
        <v>99</v>
      </c>
      <c r="E67" s="62" t="s">
        <v>98</v>
      </c>
      <c r="F67" s="62" t="s">
        <v>100</v>
      </c>
      <c r="G67" s="62" t="s">
        <v>101</v>
      </c>
      <c r="H67" s="62" t="s">
        <v>217</v>
      </c>
      <c r="I67" s="62" t="s">
        <v>102</v>
      </c>
      <c r="J67" s="62" t="s">
        <v>103</v>
      </c>
      <c r="K67" s="62" t="s">
        <v>104</v>
      </c>
      <c r="L67" s="62" t="s">
        <v>105</v>
      </c>
      <c r="M67" s="86" t="s">
        <v>106</v>
      </c>
      <c r="N67" s="86" t="s">
        <v>107</v>
      </c>
      <c r="O67" s="378" t="s">
        <v>3</v>
      </c>
      <c r="P67" s="379"/>
      <c r="Q67" s="62" t="s">
        <v>18</v>
      </c>
      <c r="R67" s="111"/>
    </row>
    <row r="68" spans="2:18" x14ac:dyDescent="0.25">
      <c r="B68" s="142" t="s">
        <v>599</v>
      </c>
      <c r="C68" s="143" t="s">
        <v>416</v>
      </c>
      <c r="D68" s="142" t="s">
        <v>622</v>
      </c>
      <c r="E68" s="140">
        <v>200</v>
      </c>
      <c r="F68" s="111" t="s">
        <v>131</v>
      </c>
      <c r="G68" s="111" t="s">
        <v>130</v>
      </c>
      <c r="H68" s="111" t="s">
        <v>168</v>
      </c>
      <c r="I68" s="111" t="s">
        <v>131</v>
      </c>
      <c r="J68" s="87" t="s">
        <v>130</v>
      </c>
      <c r="K68" s="111" t="s">
        <v>130</v>
      </c>
      <c r="L68" s="111" t="s">
        <v>130</v>
      </c>
      <c r="M68" s="111" t="s">
        <v>130</v>
      </c>
      <c r="N68" s="111" t="s">
        <v>130</v>
      </c>
      <c r="O68" s="111" t="s">
        <v>169</v>
      </c>
      <c r="P68" s="111"/>
      <c r="Q68" s="111" t="s">
        <v>23</v>
      </c>
      <c r="R68" s="111"/>
    </row>
    <row r="69" spans="2:18" x14ac:dyDescent="0.25">
      <c r="B69" s="142" t="s">
        <v>600</v>
      </c>
      <c r="C69" s="143" t="s">
        <v>416</v>
      </c>
      <c r="D69" s="142" t="s">
        <v>623</v>
      </c>
      <c r="E69" s="140">
        <v>120</v>
      </c>
      <c r="F69" s="111" t="s">
        <v>131</v>
      </c>
      <c r="G69" s="111" t="s">
        <v>168</v>
      </c>
      <c r="H69" s="111" t="s">
        <v>130</v>
      </c>
      <c r="I69" s="111" t="s">
        <v>168</v>
      </c>
      <c r="J69" s="87" t="s">
        <v>130</v>
      </c>
      <c r="K69" s="111" t="s">
        <v>130</v>
      </c>
      <c r="L69" s="111" t="s">
        <v>130</v>
      </c>
      <c r="M69" s="111" t="s">
        <v>130</v>
      </c>
      <c r="N69" s="111" t="s">
        <v>130</v>
      </c>
      <c r="O69" s="111" t="s">
        <v>169</v>
      </c>
      <c r="P69" s="111"/>
      <c r="Q69" s="111" t="s">
        <v>130</v>
      </c>
      <c r="R69" s="111"/>
    </row>
    <row r="70" spans="2:18" x14ac:dyDescent="0.25">
      <c r="B70" s="142" t="s">
        <v>601</v>
      </c>
      <c r="C70" s="143" t="s">
        <v>416</v>
      </c>
      <c r="D70" s="142" t="s">
        <v>624</v>
      </c>
      <c r="E70" s="140">
        <v>40</v>
      </c>
      <c r="F70" s="111" t="s">
        <v>131</v>
      </c>
      <c r="G70" s="111" t="s">
        <v>168</v>
      </c>
      <c r="H70" s="111" t="s">
        <v>130</v>
      </c>
      <c r="I70" s="111" t="s">
        <v>168</v>
      </c>
      <c r="J70" s="87" t="s">
        <v>130</v>
      </c>
      <c r="K70" s="111" t="s">
        <v>130</v>
      </c>
      <c r="L70" s="111" t="s">
        <v>130</v>
      </c>
      <c r="M70" s="111" t="s">
        <v>130</v>
      </c>
      <c r="N70" s="111" t="s">
        <v>130</v>
      </c>
      <c r="O70" s="111" t="s">
        <v>169</v>
      </c>
      <c r="P70" s="111"/>
      <c r="Q70" s="111" t="s">
        <v>130</v>
      </c>
      <c r="R70" s="111"/>
    </row>
    <row r="71" spans="2:18" x14ac:dyDescent="0.25">
      <c r="B71" s="142" t="s">
        <v>602</v>
      </c>
      <c r="C71" s="143" t="s">
        <v>416</v>
      </c>
      <c r="D71" s="142" t="s">
        <v>625</v>
      </c>
      <c r="E71" s="140">
        <v>40</v>
      </c>
      <c r="F71" s="111" t="s">
        <v>131</v>
      </c>
      <c r="G71" s="111" t="s">
        <v>168</v>
      </c>
      <c r="H71" s="111" t="s">
        <v>130</v>
      </c>
      <c r="I71" s="111" t="s">
        <v>168</v>
      </c>
      <c r="J71" s="87" t="s">
        <v>130</v>
      </c>
      <c r="K71" s="111" t="s">
        <v>130</v>
      </c>
      <c r="L71" s="111" t="s">
        <v>130</v>
      </c>
      <c r="M71" s="111" t="s">
        <v>130</v>
      </c>
      <c r="N71" s="111" t="s">
        <v>130</v>
      </c>
      <c r="O71" s="111" t="s">
        <v>169</v>
      </c>
      <c r="P71" s="111"/>
      <c r="Q71" s="111" t="s">
        <v>130</v>
      </c>
      <c r="R71" s="111"/>
    </row>
    <row r="72" spans="2:18" x14ac:dyDescent="0.25">
      <c r="B72" s="142" t="s">
        <v>603</v>
      </c>
      <c r="C72" s="143" t="s">
        <v>416</v>
      </c>
      <c r="D72" s="142" t="s">
        <v>626</v>
      </c>
      <c r="E72" s="140">
        <v>124</v>
      </c>
      <c r="F72" s="111" t="s">
        <v>131</v>
      </c>
      <c r="G72" s="111" t="s">
        <v>168</v>
      </c>
      <c r="H72" s="111" t="s">
        <v>130</v>
      </c>
      <c r="I72" s="111" t="s">
        <v>168</v>
      </c>
      <c r="J72" s="87" t="s">
        <v>130</v>
      </c>
      <c r="K72" s="111" t="s">
        <v>130</v>
      </c>
      <c r="L72" s="111" t="s">
        <v>130</v>
      </c>
      <c r="M72" s="111" t="s">
        <v>130</v>
      </c>
      <c r="N72" s="111" t="s">
        <v>130</v>
      </c>
      <c r="O72" s="111" t="s">
        <v>169</v>
      </c>
      <c r="P72" s="111"/>
      <c r="Q72" s="111" t="s">
        <v>130</v>
      </c>
      <c r="R72" s="111"/>
    </row>
    <row r="73" spans="2:18" x14ac:dyDescent="0.25">
      <c r="B73" s="142" t="s">
        <v>604</v>
      </c>
      <c r="C73" s="143" t="s">
        <v>416</v>
      </c>
      <c r="D73" s="142" t="s">
        <v>627</v>
      </c>
      <c r="E73" s="140">
        <v>40</v>
      </c>
      <c r="F73" s="111" t="s">
        <v>131</v>
      </c>
      <c r="G73" s="111" t="s">
        <v>168</v>
      </c>
      <c r="H73" s="111" t="s">
        <v>130</v>
      </c>
      <c r="I73" s="111" t="s">
        <v>168</v>
      </c>
      <c r="J73" s="87" t="s">
        <v>130</v>
      </c>
      <c r="K73" s="111" t="s">
        <v>130</v>
      </c>
      <c r="L73" s="111" t="s">
        <v>130</v>
      </c>
      <c r="M73" s="111" t="s">
        <v>130</v>
      </c>
      <c r="N73" s="111" t="s">
        <v>130</v>
      </c>
      <c r="O73" s="111" t="s">
        <v>169</v>
      </c>
      <c r="P73" s="111"/>
      <c r="Q73" s="111" t="s">
        <v>130</v>
      </c>
      <c r="R73" s="111"/>
    </row>
    <row r="74" spans="2:18" x14ac:dyDescent="0.25">
      <c r="B74" s="142" t="s">
        <v>605</v>
      </c>
      <c r="C74" s="143" t="s">
        <v>416</v>
      </c>
      <c r="D74" s="142" t="s">
        <v>628</v>
      </c>
      <c r="E74" s="140">
        <v>20</v>
      </c>
      <c r="F74" s="111" t="s">
        <v>131</v>
      </c>
      <c r="G74" s="111" t="s">
        <v>168</v>
      </c>
      <c r="H74" s="111" t="s">
        <v>130</v>
      </c>
      <c r="I74" s="111" t="s">
        <v>168</v>
      </c>
      <c r="J74" s="87" t="s">
        <v>130</v>
      </c>
      <c r="K74" s="111" t="s">
        <v>130</v>
      </c>
      <c r="L74" s="111" t="s">
        <v>130</v>
      </c>
      <c r="M74" s="111" t="s">
        <v>130</v>
      </c>
      <c r="N74" s="111" t="s">
        <v>130</v>
      </c>
      <c r="O74" s="111" t="s">
        <v>169</v>
      </c>
      <c r="P74" s="111"/>
      <c r="Q74" s="111" t="s">
        <v>130</v>
      </c>
      <c r="R74" s="111"/>
    </row>
    <row r="75" spans="2:18" x14ac:dyDescent="0.25">
      <c r="B75" s="142" t="s">
        <v>606</v>
      </c>
      <c r="C75" s="143" t="s">
        <v>416</v>
      </c>
      <c r="D75" s="142" t="s">
        <v>629</v>
      </c>
      <c r="E75" s="140">
        <v>200</v>
      </c>
      <c r="F75" s="111" t="s">
        <v>647</v>
      </c>
      <c r="G75" s="111" t="s">
        <v>168</v>
      </c>
      <c r="H75" s="111" t="s">
        <v>130</v>
      </c>
      <c r="I75" s="111" t="s">
        <v>168</v>
      </c>
      <c r="J75" s="87" t="s">
        <v>130</v>
      </c>
      <c r="K75" s="111" t="s">
        <v>130</v>
      </c>
      <c r="L75" s="111" t="s">
        <v>130</v>
      </c>
      <c r="M75" s="111" t="s">
        <v>130</v>
      </c>
      <c r="N75" s="111" t="s">
        <v>130</v>
      </c>
      <c r="O75" s="111" t="s">
        <v>169</v>
      </c>
      <c r="P75" s="111"/>
      <c r="Q75" s="111" t="s">
        <v>130</v>
      </c>
      <c r="R75" s="111"/>
    </row>
    <row r="76" spans="2:18" x14ac:dyDescent="0.25">
      <c r="B76" s="142" t="s">
        <v>271</v>
      </c>
      <c r="C76" s="143" t="s">
        <v>216</v>
      </c>
      <c r="D76" s="142" t="s">
        <v>630</v>
      </c>
      <c r="E76" s="140">
        <v>17</v>
      </c>
      <c r="F76" s="111" t="s">
        <v>168</v>
      </c>
      <c r="G76" s="111" t="s">
        <v>168</v>
      </c>
      <c r="H76" s="111" t="s">
        <v>168</v>
      </c>
      <c r="I76" s="111" t="s">
        <v>131</v>
      </c>
      <c r="J76" s="87" t="s">
        <v>130</v>
      </c>
      <c r="K76" s="111" t="s">
        <v>130</v>
      </c>
      <c r="L76" s="111" t="s">
        <v>130</v>
      </c>
      <c r="M76" s="111" t="s">
        <v>130</v>
      </c>
      <c r="N76" s="111" t="s">
        <v>130</v>
      </c>
      <c r="O76" s="111" t="s">
        <v>218</v>
      </c>
      <c r="P76" s="111"/>
      <c r="Q76" s="111" t="s">
        <v>131</v>
      </c>
      <c r="R76" s="111"/>
    </row>
    <row r="77" spans="2:18" x14ac:dyDescent="0.25">
      <c r="B77" s="142" t="s">
        <v>607</v>
      </c>
      <c r="C77" s="143" t="s">
        <v>216</v>
      </c>
      <c r="D77" s="142" t="s">
        <v>631</v>
      </c>
      <c r="E77" s="140">
        <v>18</v>
      </c>
      <c r="F77" s="111" t="s">
        <v>168</v>
      </c>
      <c r="G77" s="111" t="s">
        <v>168</v>
      </c>
      <c r="H77" s="111" t="s">
        <v>168</v>
      </c>
      <c r="I77" s="111" t="s">
        <v>131</v>
      </c>
      <c r="J77" s="87" t="s">
        <v>130</v>
      </c>
      <c r="K77" s="111" t="s">
        <v>130</v>
      </c>
      <c r="L77" s="111" t="s">
        <v>130</v>
      </c>
      <c r="M77" s="111" t="s">
        <v>130</v>
      </c>
      <c r="N77" s="111" t="s">
        <v>130</v>
      </c>
      <c r="O77" s="111" t="s">
        <v>218</v>
      </c>
      <c r="P77" s="111"/>
      <c r="Q77" s="111" t="s">
        <v>131</v>
      </c>
      <c r="R77" s="111"/>
    </row>
    <row r="78" spans="2:18" x14ac:dyDescent="0.25">
      <c r="B78" s="142" t="s">
        <v>608</v>
      </c>
      <c r="C78" s="143" t="s">
        <v>216</v>
      </c>
      <c r="D78" s="142" t="s">
        <v>632</v>
      </c>
      <c r="E78" s="140">
        <v>18</v>
      </c>
      <c r="F78" s="111" t="s">
        <v>168</v>
      </c>
      <c r="G78" s="111" t="s">
        <v>168</v>
      </c>
      <c r="H78" s="111" t="s">
        <v>168</v>
      </c>
      <c r="I78" s="111" t="s">
        <v>131</v>
      </c>
      <c r="J78" s="87" t="s">
        <v>130</v>
      </c>
      <c r="K78" s="111" t="s">
        <v>130</v>
      </c>
      <c r="L78" s="111" t="s">
        <v>130</v>
      </c>
      <c r="M78" s="111" t="s">
        <v>130</v>
      </c>
      <c r="N78" s="111" t="s">
        <v>130</v>
      </c>
      <c r="O78" s="111" t="s">
        <v>218</v>
      </c>
      <c r="P78" s="111"/>
      <c r="Q78" s="111" t="s">
        <v>131</v>
      </c>
      <c r="R78" s="111"/>
    </row>
    <row r="79" spans="2:18" x14ac:dyDescent="0.25">
      <c r="B79" s="142" t="s">
        <v>609</v>
      </c>
      <c r="C79" s="143" t="s">
        <v>216</v>
      </c>
      <c r="D79" s="142" t="s">
        <v>633</v>
      </c>
      <c r="E79" s="140">
        <v>17</v>
      </c>
      <c r="F79" s="111" t="s">
        <v>168</v>
      </c>
      <c r="G79" s="111" t="s">
        <v>168</v>
      </c>
      <c r="H79" s="111" t="s">
        <v>168</v>
      </c>
      <c r="I79" s="111" t="s">
        <v>131</v>
      </c>
      <c r="J79" s="87" t="s">
        <v>130</v>
      </c>
      <c r="K79" s="111" t="s">
        <v>130</v>
      </c>
      <c r="L79" s="111" t="s">
        <v>130</v>
      </c>
      <c r="M79" s="111" t="s">
        <v>130</v>
      </c>
      <c r="N79" s="111" t="s">
        <v>130</v>
      </c>
      <c r="O79" s="111" t="s">
        <v>218</v>
      </c>
      <c r="P79" s="111"/>
      <c r="Q79" s="111" t="s">
        <v>131</v>
      </c>
      <c r="R79" s="111"/>
    </row>
    <row r="80" spans="2:18" x14ac:dyDescent="0.25">
      <c r="B80" s="142" t="s">
        <v>610</v>
      </c>
      <c r="C80" s="143" t="s">
        <v>216</v>
      </c>
      <c r="D80" s="142" t="s">
        <v>634</v>
      </c>
      <c r="E80" s="140">
        <v>18</v>
      </c>
      <c r="F80" s="111" t="s">
        <v>168</v>
      </c>
      <c r="G80" s="111" t="s">
        <v>168</v>
      </c>
      <c r="H80" s="111" t="s">
        <v>168</v>
      </c>
      <c r="I80" s="111" t="s">
        <v>131</v>
      </c>
      <c r="J80" s="87" t="s">
        <v>130</v>
      </c>
      <c r="K80" s="111" t="s">
        <v>130</v>
      </c>
      <c r="L80" s="111" t="s">
        <v>130</v>
      </c>
      <c r="M80" s="111" t="s">
        <v>130</v>
      </c>
      <c r="N80" s="111" t="s">
        <v>130</v>
      </c>
      <c r="O80" s="111" t="s">
        <v>218</v>
      </c>
      <c r="P80" s="111"/>
      <c r="Q80" s="111" t="s">
        <v>131</v>
      </c>
      <c r="R80" s="111"/>
    </row>
    <row r="81" spans="2:18" x14ac:dyDescent="0.25">
      <c r="B81" s="142" t="s">
        <v>611</v>
      </c>
      <c r="C81" s="143" t="s">
        <v>216</v>
      </c>
      <c r="D81" s="142" t="s">
        <v>635</v>
      </c>
      <c r="E81" s="140">
        <v>18</v>
      </c>
      <c r="F81" s="111" t="s">
        <v>168</v>
      </c>
      <c r="G81" s="111" t="s">
        <v>168</v>
      </c>
      <c r="H81" s="111" t="s">
        <v>168</v>
      </c>
      <c r="I81" s="111" t="s">
        <v>131</v>
      </c>
      <c r="J81" s="87" t="s">
        <v>130</v>
      </c>
      <c r="K81" s="111" t="s">
        <v>130</v>
      </c>
      <c r="L81" s="111" t="s">
        <v>130</v>
      </c>
      <c r="M81" s="111" t="s">
        <v>130</v>
      </c>
      <c r="N81" s="111" t="s">
        <v>130</v>
      </c>
      <c r="O81" s="111" t="s">
        <v>218</v>
      </c>
      <c r="P81" s="111"/>
      <c r="Q81" s="111" t="s">
        <v>131</v>
      </c>
      <c r="R81" s="111"/>
    </row>
    <row r="82" spans="2:18" x14ac:dyDescent="0.25">
      <c r="B82" s="142" t="s">
        <v>612</v>
      </c>
      <c r="C82" s="143" t="s">
        <v>216</v>
      </c>
      <c r="D82" s="142" t="s">
        <v>635</v>
      </c>
      <c r="E82" s="140">
        <v>18</v>
      </c>
      <c r="F82" s="111" t="s">
        <v>168</v>
      </c>
      <c r="G82" s="111" t="s">
        <v>168</v>
      </c>
      <c r="H82" s="111" t="s">
        <v>168</v>
      </c>
      <c r="I82" s="111" t="s">
        <v>131</v>
      </c>
      <c r="J82" s="87" t="s">
        <v>130</v>
      </c>
      <c r="K82" s="111" t="s">
        <v>130</v>
      </c>
      <c r="L82" s="111" t="s">
        <v>130</v>
      </c>
      <c r="M82" s="111" t="s">
        <v>130</v>
      </c>
      <c r="N82" s="111" t="s">
        <v>130</v>
      </c>
      <c r="O82" s="111" t="s">
        <v>218</v>
      </c>
      <c r="P82" s="111"/>
      <c r="Q82" s="111" t="s">
        <v>131</v>
      </c>
      <c r="R82" s="111"/>
    </row>
    <row r="83" spans="2:18" x14ac:dyDescent="0.25">
      <c r="B83" s="142" t="s">
        <v>613</v>
      </c>
      <c r="C83" s="143" t="s">
        <v>216</v>
      </c>
      <c r="D83" s="142" t="s">
        <v>636</v>
      </c>
      <c r="E83" s="140">
        <v>18</v>
      </c>
      <c r="F83" s="111" t="s">
        <v>168</v>
      </c>
      <c r="G83" s="111" t="s">
        <v>168</v>
      </c>
      <c r="H83" s="111" t="s">
        <v>168</v>
      </c>
      <c r="I83" s="111" t="s">
        <v>131</v>
      </c>
      <c r="J83" s="87" t="s">
        <v>130</v>
      </c>
      <c r="K83" s="111" t="s">
        <v>130</v>
      </c>
      <c r="L83" s="111" t="s">
        <v>130</v>
      </c>
      <c r="M83" s="111" t="s">
        <v>130</v>
      </c>
      <c r="N83" s="111" t="s">
        <v>130</v>
      </c>
      <c r="O83" s="111" t="s">
        <v>218</v>
      </c>
      <c r="P83" s="111"/>
      <c r="Q83" s="111" t="s">
        <v>131</v>
      </c>
      <c r="R83" s="111"/>
    </row>
    <row r="84" spans="2:18" x14ac:dyDescent="0.25">
      <c r="B84" s="142" t="s">
        <v>613</v>
      </c>
      <c r="C84" s="143" t="s">
        <v>216</v>
      </c>
      <c r="D84" s="142" t="s">
        <v>637</v>
      </c>
      <c r="E84" s="140">
        <v>17</v>
      </c>
      <c r="F84" s="111" t="s">
        <v>168</v>
      </c>
      <c r="G84" s="111" t="s">
        <v>168</v>
      </c>
      <c r="H84" s="111" t="s">
        <v>168</v>
      </c>
      <c r="I84" s="111" t="s">
        <v>131</v>
      </c>
      <c r="J84" s="87" t="s">
        <v>130</v>
      </c>
      <c r="K84" s="111" t="s">
        <v>130</v>
      </c>
      <c r="L84" s="111" t="s">
        <v>130</v>
      </c>
      <c r="M84" s="111" t="s">
        <v>130</v>
      </c>
      <c r="N84" s="111" t="s">
        <v>130</v>
      </c>
      <c r="O84" s="111" t="s">
        <v>218</v>
      </c>
      <c r="P84" s="111"/>
      <c r="Q84" s="111" t="s">
        <v>131</v>
      </c>
      <c r="R84" s="111"/>
    </row>
    <row r="85" spans="2:18" x14ac:dyDescent="0.25">
      <c r="B85" s="142" t="s">
        <v>613</v>
      </c>
      <c r="C85" s="143" t="s">
        <v>216</v>
      </c>
      <c r="D85" s="142" t="s">
        <v>638</v>
      </c>
      <c r="E85" s="140">
        <v>16</v>
      </c>
      <c r="F85" s="111" t="s">
        <v>168</v>
      </c>
      <c r="G85" s="111" t="s">
        <v>168</v>
      </c>
      <c r="H85" s="111" t="s">
        <v>168</v>
      </c>
      <c r="I85" s="111" t="s">
        <v>131</v>
      </c>
      <c r="J85" s="87" t="s">
        <v>130</v>
      </c>
      <c r="K85" s="111" t="s">
        <v>130</v>
      </c>
      <c r="L85" s="111" t="s">
        <v>130</v>
      </c>
      <c r="M85" s="111" t="s">
        <v>130</v>
      </c>
      <c r="N85" s="111" t="s">
        <v>130</v>
      </c>
      <c r="O85" s="111" t="s">
        <v>218</v>
      </c>
      <c r="P85" s="111"/>
      <c r="Q85" s="111" t="s">
        <v>131</v>
      </c>
      <c r="R85" s="111"/>
    </row>
    <row r="86" spans="2:18" x14ac:dyDescent="0.25">
      <c r="B86" s="142" t="s">
        <v>614</v>
      </c>
      <c r="C86" s="143" t="s">
        <v>216</v>
      </c>
      <c r="D86" s="142" t="s">
        <v>639</v>
      </c>
      <c r="E86" s="140">
        <v>20</v>
      </c>
      <c r="F86" s="111" t="s">
        <v>168</v>
      </c>
      <c r="G86" s="111" t="s">
        <v>168</v>
      </c>
      <c r="H86" s="111" t="s">
        <v>168</v>
      </c>
      <c r="I86" s="111" t="s">
        <v>131</v>
      </c>
      <c r="J86" s="87" t="s">
        <v>130</v>
      </c>
      <c r="K86" s="111" t="s">
        <v>130</v>
      </c>
      <c r="L86" s="111" t="s">
        <v>130</v>
      </c>
      <c r="M86" s="111" t="s">
        <v>130</v>
      </c>
      <c r="N86" s="111" t="s">
        <v>130</v>
      </c>
      <c r="O86" s="111" t="s">
        <v>218</v>
      </c>
      <c r="P86" s="111"/>
      <c r="Q86" s="111" t="s">
        <v>131</v>
      </c>
      <c r="R86" s="111"/>
    </row>
    <row r="87" spans="2:18" x14ac:dyDescent="0.25">
      <c r="B87" s="142" t="s">
        <v>614</v>
      </c>
      <c r="C87" s="143" t="s">
        <v>216</v>
      </c>
      <c r="D87" s="142" t="s">
        <v>639</v>
      </c>
      <c r="E87" s="140">
        <v>18</v>
      </c>
      <c r="F87" s="111" t="s">
        <v>168</v>
      </c>
      <c r="G87" s="111" t="s">
        <v>168</v>
      </c>
      <c r="H87" s="111" t="s">
        <v>168</v>
      </c>
      <c r="I87" s="111" t="s">
        <v>131</v>
      </c>
      <c r="J87" s="87" t="s">
        <v>130</v>
      </c>
      <c r="K87" s="111" t="s">
        <v>130</v>
      </c>
      <c r="L87" s="111" t="s">
        <v>130</v>
      </c>
      <c r="M87" s="111" t="s">
        <v>130</v>
      </c>
      <c r="N87" s="111" t="s">
        <v>130</v>
      </c>
      <c r="O87" s="111" t="s">
        <v>218</v>
      </c>
      <c r="P87" s="111"/>
      <c r="Q87" s="111" t="s">
        <v>131</v>
      </c>
      <c r="R87" s="111"/>
    </row>
    <row r="88" spans="2:18" x14ac:dyDescent="0.25">
      <c r="B88" s="142" t="s">
        <v>614</v>
      </c>
      <c r="C88" s="143" t="s">
        <v>216</v>
      </c>
      <c r="D88" s="142" t="s">
        <v>639</v>
      </c>
      <c r="E88" s="140">
        <v>18</v>
      </c>
      <c r="F88" s="111" t="s">
        <v>168</v>
      </c>
      <c r="G88" s="111" t="s">
        <v>168</v>
      </c>
      <c r="H88" s="111" t="s">
        <v>168</v>
      </c>
      <c r="I88" s="111" t="s">
        <v>131</v>
      </c>
      <c r="J88" s="87" t="s">
        <v>130</v>
      </c>
      <c r="K88" s="111" t="s">
        <v>130</v>
      </c>
      <c r="L88" s="111" t="s">
        <v>130</v>
      </c>
      <c r="M88" s="111" t="s">
        <v>130</v>
      </c>
      <c r="N88" s="111" t="s">
        <v>130</v>
      </c>
      <c r="O88" s="111" t="s">
        <v>218</v>
      </c>
      <c r="P88" s="111"/>
      <c r="Q88" s="111" t="s">
        <v>131</v>
      </c>
      <c r="R88" s="111"/>
    </row>
    <row r="89" spans="2:18" x14ac:dyDescent="0.25">
      <c r="B89" s="142" t="s">
        <v>615</v>
      </c>
      <c r="C89" s="143" t="s">
        <v>216</v>
      </c>
      <c r="D89" s="142" t="s">
        <v>640</v>
      </c>
      <c r="E89" s="140">
        <v>17</v>
      </c>
      <c r="F89" s="111" t="s">
        <v>168</v>
      </c>
      <c r="G89" s="111" t="s">
        <v>168</v>
      </c>
      <c r="H89" s="111" t="s">
        <v>168</v>
      </c>
      <c r="I89" s="111" t="s">
        <v>131</v>
      </c>
      <c r="J89" s="87" t="s">
        <v>130</v>
      </c>
      <c r="K89" s="111" t="s">
        <v>130</v>
      </c>
      <c r="L89" s="111" t="s">
        <v>130</v>
      </c>
      <c r="M89" s="111" t="s">
        <v>130</v>
      </c>
      <c r="N89" s="111" t="s">
        <v>130</v>
      </c>
      <c r="O89" s="111" t="s">
        <v>218</v>
      </c>
      <c r="P89" s="111"/>
      <c r="Q89" s="111" t="s">
        <v>131</v>
      </c>
      <c r="R89" s="111"/>
    </row>
    <row r="90" spans="2:18" x14ac:dyDescent="0.25">
      <c r="B90" s="142" t="s">
        <v>616</v>
      </c>
      <c r="C90" s="143" t="s">
        <v>216</v>
      </c>
      <c r="D90" s="142" t="s">
        <v>641</v>
      </c>
      <c r="E90" s="140">
        <v>18</v>
      </c>
      <c r="F90" s="111" t="s">
        <v>168</v>
      </c>
      <c r="G90" s="111" t="s">
        <v>168</v>
      </c>
      <c r="H90" s="111" t="s">
        <v>168</v>
      </c>
      <c r="I90" s="111" t="s">
        <v>131</v>
      </c>
      <c r="J90" s="87" t="s">
        <v>130</v>
      </c>
      <c r="K90" s="111" t="s">
        <v>130</v>
      </c>
      <c r="L90" s="111" t="s">
        <v>130</v>
      </c>
      <c r="M90" s="111" t="s">
        <v>130</v>
      </c>
      <c r="N90" s="111" t="s">
        <v>130</v>
      </c>
      <c r="O90" s="111" t="s">
        <v>218</v>
      </c>
      <c r="P90" s="111"/>
      <c r="Q90" s="111" t="s">
        <v>131</v>
      </c>
      <c r="R90" s="111"/>
    </row>
    <row r="91" spans="2:18" x14ac:dyDescent="0.25">
      <c r="B91" s="142" t="s">
        <v>616</v>
      </c>
      <c r="C91" s="143" t="s">
        <v>216</v>
      </c>
      <c r="D91" s="142" t="s">
        <v>642</v>
      </c>
      <c r="E91" s="140">
        <v>20</v>
      </c>
      <c r="F91" s="111" t="s">
        <v>168</v>
      </c>
      <c r="G91" s="111" t="s">
        <v>168</v>
      </c>
      <c r="H91" s="111" t="s">
        <v>168</v>
      </c>
      <c r="I91" s="111" t="s">
        <v>131</v>
      </c>
      <c r="J91" s="87" t="s">
        <v>130</v>
      </c>
      <c r="K91" s="111" t="s">
        <v>130</v>
      </c>
      <c r="L91" s="111" t="s">
        <v>130</v>
      </c>
      <c r="M91" s="111" t="s">
        <v>130</v>
      </c>
      <c r="N91" s="111" t="s">
        <v>130</v>
      </c>
      <c r="O91" s="111" t="s">
        <v>218</v>
      </c>
      <c r="P91" s="111"/>
      <c r="Q91" s="111" t="s">
        <v>131</v>
      </c>
      <c r="R91" s="111"/>
    </row>
    <row r="92" spans="2:18" x14ac:dyDescent="0.25">
      <c r="B92" s="142" t="s">
        <v>616</v>
      </c>
      <c r="C92" s="143" t="s">
        <v>216</v>
      </c>
      <c r="D92" s="142" t="s">
        <v>643</v>
      </c>
      <c r="E92" s="140">
        <v>15</v>
      </c>
      <c r="F92" s="111" t="s">
        <v>168</v>
      </c>
      <c r="G92" s="111" t="s">
        <v>168</v>
      </c>
      <c r="H92" s="111" t="s">
        <v>168</v>
      </c>
      <c r="I92" s="111" t="s">
        <v>131</v>
      </c>
      <c r="J92" s="87" t="s">
        <v>130</v>
      </c>
      <c r="K92" s="111" t="s">
        <v>130</v>
      </c>
      <c r="L92" s="111" t="s">
        <v>130</v>
      </c>
      <c r="M92" s="111" t="s">
        <v>130</v>
      </c>
      <c r="N92" s="111" t="s">
        <v>130</v>
      </c>
      <c r="O92" s="111" t="s">
        <v>218</v>
      </c>
      <c r="P92" s="111"/>
      <c r="Q92" s="111" t="s">
        <v>131</v>
      </c>
      <c r="R92" s="111"/>
    </row>
    <row r="93" spans="2:18" x14ac:dyDescent="0.25">
      <c r="B93" s="142" t="s">
        <v>617</v>
      </c>
      <c r="C93" s="143" t="s">
        <v>216</v>
      </c>
      <c r="D93" s="142" t="s">
        <v>644</v>
      </c>
      <c r="E93" s="140">
        <v>18</v>
      </c>
      <c r="F93" s="111" t="s">
        <v>168</v>
      </c>
      <c r="G93" s="111" t="s">
        <v>168</v>
      </c>
      <c r="H93" s="111" t="s">
        <v>168</v>
      </c>
      <c r="I93" s="111" t="s">
        <v>131</v>
      </c>
      <c r="J93" s="87" t="s">
        <v>130</v>
      </c>
      <c r="K93" s="111" t="s">
        <v>130</v>
      </c>
      <c r="L93" s="111" t="s">
        <v>130</v>
      </c>
      <c r="M93" s="111" t="s">
        <v>130</v>
      </c>
      <c r="N93" s="111" t="s">
        <v>130</v>
      </c>
      <c r="O93" s="111" t="s">
        <v>218</v>
      </c>
      <c r="P93" s="111"/>
      <c r="Q93" s="111" t="s">
        <v>131</v>
      </c>
      <c r="R93" s="111"/>
    </row>
    <row r="94" spans="2:18" x14ac:dyDescent="0.25">
      <c r="B94" s="142" t="s">
        <v>617</v>
      </c>
      <c r="C94" s="143" t="s">
        <v>216</v>
      </c>
      <c r="D94" s="142" t="s">
        <v>645</v>
      </c>
      <c r="E94" s="140">
        <v>16</v>
      </c>
      <c r="F94" s="111" t="s">
        <v>168</v>
      </c>
      <c r="G94" s="111" t="s">
        <v>168</v>
      </c>
      <c r="H94" s="111" t="s">
        <v>168</v>
      </c>
      <c r="I94" s="111" t="s">
        <v>131</v>
      </c>
      <c r="J94" s="87" t="s">
        <v>130</v>
      </c>
      <c r="K94" s="111" t="s">
        <v>130</v>
      </c>
      <c r="L94" s="111" t="s">
        <v>130</v>
      </c>
      <c r="M94" s="111" t="s">
        <v>130</v>
      </c>
      <c r="N94" s="111" t="s">
        <v>130</v>
      </c>
      <c r="O94" s="111" t="s">
        <v>218</v>
      </c>
      <c r="P94" s="111"/>
      <c r="Q94" s="111" t="s">
        <v>131</v>
      </c>
      <c r="R94" s="111"/>
    </row>
    <row r="95" spans="2:18" x14ac:dyDescent="0.25">
      <c r="B95" s="142" t="s">
        <v>617</v>
      </c>
      <c r="C95" s="143" t="s">
        <v>216</v>
      </c>
      <c r="D95" s="142" t="s">
        <v>646</v>
      </c>
      <c r="E95" s="140">
        <v>19</v>
      </c>
      <c r="F95" s="111" t="s">
        <v>168</v>
      </c>
      <c r="G95" s="111" t="s">
        <v>168</v>
      </c>
      <c r="H95" s="111" t="s">
        <v>168</v>
      </c>
      <c r="I95" s="111" t="s">
        <v>131</v>
      </c>
      <c r="J95" s="87" t="s">
        <v>130</v>
      </c>
      <c r="K95" s="111" t="s">
        <v>130</v>
      </c>
      <c r="L95" s="111" t="s">
        <v>130</v>
      </c>
      <c r="M95" s="111" t="s">
        <v>130</v>
      </c>
      <c r="N95" s="111" t="s">
        <v>130</v>
      </c>
      <c r="O95" s="111" t="s">
        <v>218</v>
      </c>
      <c r="P95" s="111"/>
      <c r="Q95" s="111" t="s">
        <v>131</v>
      </c>
      <c r="R95" s="111"/>
    </row>
    <row r="96" spans="2:18" x14ac:dyDescent="0.25">
      <c r="B96" s="142" t="s">
        <v>618</v>
      </c>
      <c r="C96" s="143" t="s">
        <v>216</v>
      </c>
      <c r="D96" s="142" t="s">
        <v>631</v>
      </c>
      <c r="E96" s="140">
        <v>18</v>
      </c>
      <c r="F96" s="111" t="s">
        <v>168</v>
      </c>
      <c r="G96" s="111" t="s">
        <v>168</v>
      </c>
      <c r="H96" s="111" t="s">
        <v>168</v>
      </c>
      <c r="I96" s="111" t="s">
        <v>131</v>
      </c>
      <c r="J96" s="87" t="s">
        <v>130</v>
      </c>
      <c r="K96" s="111" t="s">
        <v>130</v>
      </c>
      <c r="L96" s="111" t="s">
        <v>130</v>
      </c>
      <c r="M96" s="111" t="s">
        <v>130</v>
      </c>
      <c r="N96" s="111" t="s">
        <v>130</v>
      </c>
      <c r="O96" s="111" t="s">
        <v>218</v>
      </c>
      <c r="P96" s="111"/>
      <c r="Q96" s="111" t="s">
        <v>131</v>
      </c>
      <c r="R96" s="111"/>
    </row>
    <row r="97" spans="2:18" x14ac:dyDescent="0.25">
      <c r="B97" s="142" t="s">
        <v>619</v>
      </c>
      <c r="C97" s="143" t="s">
        <v>216</v>
      </c>
      <c r="D97" s="142" t="s">
        <v>631</v>
      </c>
      <c r="E97" s="140">
        <v>18</v>
      </c>
      <c r="F97" s="111" t="s">
        <v>168</v>
      </c>
      <c r="G97" s="111" t="s">
        <v>168</v>
      </c>
      <c r="H97" s="111" t="s">
        <v>168</v>
      </c>
      <c r="I97" s="111" t="s">
        <v>131</v>
      </c>
      <c r="J97" s="87" t="s">
        <v>130</v>
      </c>
      <c r="K97" s="111" t="s">
        <v>130</v>
      </c>
      <c r="L97" s="111" t="s">
        <v>130</v>
      </c>
      <c r="M97" s="111" t="s">
        <v>130</v>
      </c>
      <c r="N97" s="111" t="s">
        <v>130</v>
      </c>
      <c r="O97" s="111" t="s">
        <v>218</v>
      </c>
      <c r="P97" s="111"/>
      <c r="Q97" s="111" t="s">
        <v>131</v>
      </c>
      <c r="R97" s="111"/>
    </row>
    <row r="98" spans="2:18" x14ac:dyDescent="0.25">
      <c r="B98" s="142" t="s">
        <v>620</v>
      </c>
      <c r="C98" s="143" t="s">
        <v>216</v>
      </c>
      <c r="D98" s="142" t="s">
        <v>634</v>
      </c>
      <c r="E98" s="140">
        <v>19</v>
      </c>
      <c r="F98" s="111" t="s">
        <v>168</v>
      </c>
      <c r="G98" s="111" t="s">
        <v>168</v>
      </c>
      <c r="H98" s="111" t="s">
        <v>168</v>
      </c>
      <c r="I98" s="111" t="s">
        <v>131</v>
      </c>
      <c r="J98" s="87" t="s">
        <v>130</v>
      </c>
      <c r="K98" s="111" t="s">
        <v>130</v>
      </c>
      <c r="L98" s="111" t="s">
        <v>130</v>
      </c>
      <c r="M98" s="111" t="s">
        <v>130</v>
      </c>
      <c r="N98" s="111" t="s">
        <v>130</v>
      </c>
      <c r="O98" s="111" t="s">
        <v>218</v>
      </c>
      <c r="P98" s="111"/>
      <c r="Q98" s="111" t="s">
        <v>131</v>
      </c>
      <c r="R98" s="111"/>
    </row>
    <row r="99" spans="2:18" x14ac:dyDescent="0.25">
      <c r="B99" s="142" t="s">
        <v>621</v>
      </c>
      <c r="C99" s="143" t="s">
        <v>216</v>
      </c>
      <c r="D99" s="142" t="s">
        <v>632</v>
      </c>
      <c r="E99" s="140">
        <v>18</v>
      </c>
      <c r="F99" s="111" t="s">
        <v>168</v>
      </c>
      <c r="G99" s="111" t="s">
        <v>168</v>
      </c>
      <c r="H99" s="111" t="s">
        <v>168</v>
      </c>
      <c r="I99" s="111" t="s">
        <v>131</v>
      </c>
      <c r="J99" s="87" t="s">
        <v>130</v>
      </c>
      <c r="K99" s="111" t="s">
        <v>130</v>
      </c>
      <c r="L99" s="111" t="s">
        <v>130</v>
      </c>
      <c r="M99" s="111" t="s">
        <v>130</v>
      </c>
      <c r="N99" s="111" t="s">
        <v>130</v>
      </c>
      <c r="O99" s="111" t="s">
        <v>218</v>
      </c>
      <c r="P99" s="111"/>
      <c r="Q99" s="111" t="s">
        <v>131</v>
      </c>
      <c r="R99" s="111"/>
    </row>
    <row r="100" spans="2:18" x14ac:dyDescent="0.2">
      <c r="B100" s="142"/>
      <c r="C100" s="143"/>
      <c r="D100" s="142"/>
      <c r="E100" s="111"/>
      <c r="F100" s="111"/>
      <c r="G100" s="111"/>
      <c r="H100" s="111"/>
      <c r="I100" s="111"/>
      <c r="J100" s="111"/>
      <c r="K100" s="111"/>
      <c r="L100" s="111"/>
      <c r="M100" s="111"/>
      <c r="N100" s="111"/>
      <c r="O100" s="111"/>
      <c r="P100" s="111"/>
      <c r="Q100" s="111"/>
      <c r="R100" s="111"/>
    </row>
    <row r="101" spans="2:18" x14ac:dyDescent="0.2">
      <c r="B101" s="142"/>
      <c r="C101" s="143"/>
      <c r="D101" s="142"/>
      <c r="E101" s="111"/>
      <c r="F101" s="111"/>
      <c r="G101" s="111"/>
      <c r="H101" s="111"/>
      <c r="I101" s="111"/>
      <c r="J101" s="111"/>
      <c r="K101" s="111"/>
      <c r="L101" s="111"/>
      <c r="M101" s="111"/>
      <c r="N101" s="111"/>
      <c r="O101" s="111"/>
      <c r="P101" s="111"/>
      <c r="Q101" s="111"/>
      <c r="R101" s="111"/>
    </row>
    <row r="102" spans="2:18" x14ac:dyDescent="0.25">
      <c r="B102" s="9" t="s">
        <v>1</v>
      </c>
    </row>
    <row r="103" spans="2:18" x14ac:dyDescent="0.25">
      <c r="B103" s="9" t="s">
        <v>37</v>
      </c>
    </row>
    <row r="104" spans="2:18" x14ac:dyDescent="0.25">
      <c r="B104" s="9" t="s">
        <v>60</v>
      </c>
    </row>
    <row r="106" spans="2:18" ht="15.75" thickBot="1" x14ac:dyDescent="0.3"/>
    <row r="107" spans="2:18" ht="27" thickBot="1" x14ac:dyDescent="0.3">
      <c r="B107" s="372" t="s">
        <v>38</v>
      </c>
      <c r="C107" s="373"/>
      <c r="D107" s="373"/>
      <c r="E107" s="373"/>
      <c r="F107" s="373"/>
      <c r="G107" s="373"/>
      <c r="H107" s="373"/>
      <c r="I107" s="373"/>
      <c r="J107" s="373"/>
      <c r="K107" s="373"/>
      <c r="L107" s="373"/>
      <c r="M107" s="373"/>
      <c r="N107" s="374"/>
    </row>
    <row r="111" spans="2:18" x14ac:dyDescent="0.25">
      <c r="B111" s="9" t="s">
        <v>1124</v>
      </c>
    </row>
    <row r="112" spans="2:18" ht="76.5" customHeight="1" x14ac:dyDescent="0.25">
      <c r="B112" s="110" t="s">
        <v>0</v>
      </c>
      <c r="C112" s="110" t="s">
        <v>39</v>
      </c>
      <c r="D112" s="110" t="s">
        <v>40</v>
      </c>
      <c r="E112" s="110" t="s">
        <v>108</v>
      </c>
      <c r="F112" s="110" t="s">
        <v>110</v>
      </c>
      <c r="G112" s="110" t="s">
        <v>111</v>
      </c>
      <c r="H112" s="110" t="s">
        <v>112</v>
      </c>
      <c r="I112" s="110" t="s">
        <v>109</v>
      </c>
      <c r="J112" s="378" t="s">
        <v>113</v>
      </c>
      <c r="K112" s="397"/>
      <c r="L112" s="379"/>
      <c r="M112" s="110" t="s">
        <v>117</v>
      </c>
      <c r="N112" s="110" t="s">
        <v>41</v>
      </c>
      <c r="O112" s="110" t="s">
        <v>42</v>
      </c>
      <c r="P112" s="378" t="s">
        <v>3</v>
      </c>
      <c r="Q112" s="379"/>
    </row>
    <row r="113" spans="2:17" ht="60.75" customHeight="1" x14ac:dyDescent="0.25">
      <c r="B113" s="194" t="s">
        <v>43</v>
      </c>
      <c r="C113" s="194" t="s">
        <v>1088</v>
      </c>
      <c r="D113" s="3" t="s">
        <v>1050</v>
      </c>
      <c r="E113" s="3">
        <v>18128280</v>
      </c>
      <c r="F113" s="3" t="s">
        <v>1051</v>
      </c>
      <c r="G113" s="3" t="s">
        <v>1052</v>
      </c>
      <c r="H113" s="251">
        <v>39185</v>
      </c>
      <c r="I113" s="5" t="s">
        <v>130</v>
      </c>
      <c r="J113" s="1"/>
      <c r="K113" s="88"/>
      <c r="L113" s="87"/>
      <c r="M113" s="111" t="s">
        <v>130</v>
      </c>
      <c r="N113" s="111" t="s">
        <v>131</v>
      </c>
      <c r="O113" s="111" t="s">
        <v>131</v>
      </c>
      <c r="P113" s="349" t="s">
        <v>1053</v>
      </c>
      <c r="Q113" s="351"/>
    </row>
    <row r="114" spans="2:17" ht="60.75" customHeight="1" x14ac:dyDescent="0.25">
      <c r="B114" s="194" t="s">
        <v>43</v>
      </c>
      <c r="C114" s="194" t="s">
        <v>1088</v>
      </c>
      <c r="D114" s="3" t="s">
        <v>1045</v>
      </c>
      <c r="E114" s="3">
        <v>60379682</v>
      </c>
      <c r="F114" s="3" t="s">
        <v>1046</v>
      </c>
      <c r="G114" s="3" t="s">
        <v>777</v>
      </c>
      <c r="H114" s="251">
        <v>40158</v>
      </c>
      <c r="I114" s="5" t="s">
        <v>131</v>
      </c>
      <c r="J114" s="1" t="s">
        <v>1047</v>
      </c>
      <c r="K114" s="88" t="s">
        <v>1048</v>
      </c>
      <c r="L114" s="87" t="s">
        <v>1049</v>
      </c>
      <c r="M114" s="111" t="s">
        <v>130</v>
      </c>
      <c r="N114" s="111" t="s">
        <v>130</v>
      </c>
      <c r="O114" s="111" t="s">
        <v>130</v>
      </c>
      <c r="P114" s="396"/>
      <c r="Q114" s="396"/>
    </row>
    <row r="115" spans="2:17" ht="60.75" customHeight="1" x14ac:dyDescent="0.25">
      <c r="B115" s="194" t="s">
        <v>43</v>
      </c>
      <c r="C115" s="194" t="s">
        <v>1088</v>
      </c>
      <c r="D115" s="3" t="s">
        <v>1094</v>
      </c>
      <c r="E115" s="3">
        <v>17689862</v>
      </c>
      <c r="F115" s="3" t="s">
        <v>1095</v>
      </c>
      <c r="G115" s="3"/>
      <c r="H115" s="251"/>
      <c r="I115" s="5"/>
      <c r="J115" s="1"/>
      <c r="K115" s="88"/>
      <c r="L115" s="87"/>
      <c r="M115" s="111"/>
      <c r="N115" s="111" t="s">
        <v>131</v>
      </c>
      <c r="O115" s="111" t="s">
        <v>131</v>
      </c>
      <c r="P115" s="349" t="s">
        <v>1096</v>
      </c>
      <c r="Q115" s="351"/>
    </row>
    <row r="116" spans="2:17" ht="60.75" customHeight="1" x14ac:dyDescent="0.25">
      <c r="B116" s="194" t="s">
        <v>43</v>
      </c>
      <c r="C116" s="194"/>
      <c r="D116" s="3" t="s">
        <v>1090</v>
      </c>
      <c r="E116" s="3">
        <v>9270046</v>
      </c>
      <c r="F116" s="3" t="s">
        <v>980</v>
      </c>
      <c r="G116" s="3" t="s">
        <v>1091</v>
      </c>
      <c r="H116" s="251">
        <v>35020</v>
      </c>
      <c r="I116" s="5" t="s">
        <v>131</v>
      </c>
      <c r="J116" s="1" t="s">
        <v>981</v>
      </c>
      <c r="K116" s="88" t="s">
        <v>1092</v>
      </c>
      <c r="L116" s="87" t="s">
        <v>1093</v>
      </c>
      <c r="M116" s="111" t="s">
        <v>130</v>
      </c>
      <c r="N116" s="111" t="s">
        <v>130</v>
      </c>
      <c r="O116" s="111" t="s">
        <v>130</v>
      </c>
      <c r="P116" s="396" t="s">
        <v>169</v>
      </c>
      <c r="Q116" s="396"/>
    </row>
    <row r="117" spans="2:17" ht="33.6" customHeight="1" x14ac:dyDescent="0.25">
      <c r="B117" s="194" t="s">
        <v>44</v>
      </c>
      <c r="C117" s="194" t="s">
        <v>1089</v>
      </c>
      <c r="D117" s="3" t="s">
        <v>1090</v>
      </c>
      <c r="E117" s="3">
        <v>9270046</v>
      </c>
      <c r="F117" s="3" t="s">
        <v>980</v>
      </c>
      <c r="G117" s="3" t="s">
        <v>1091</v>
      </c>
      <c r="H117" s="251">
        <v>35020</v>
      </c>
      <c r="I117" s="5" t="s">
        <v>131</v>
      </c>
      <c r="J117" s="1" t="s">
        <v>981</v>
      </c>
      <c r="K117" s="87" t="s">
        <v>1092</v>
      </c>
      <c r="L117" s="87" t="s">
        <v>1093</v>
      </c>
      <c r="M117" s="111" t="s">
        <v>130</v>
      </c>
      <c r="N117" s="111" t="s">
        <v>130</v>
      </c>
      <c r="O117" s="111" t="s">
        <v>130</v>
      </c>
      <c r="P117" s="396" t="s">
        <v>169</v>
      </c>
      <c r="Q117" s="396"/>
    </row>
    <row r="118" spans="2:17" ht="33.6" customHeight="1" x14ac:dyDescent="0.25">
      <c r="B118" s="194" t="s">
        <v>44</v>
      </c>
      <c r="C118" s="194" t="s">
        <v>1089</v>
      </c>
      <c r="D118" s="3" t="s">
        <v>1055</v>
      </c>
      <c r="E118" s="3">
        <v>1124853609</v>
      </c>
      <c r="F118" s="3" t="s">
        <v>852</v>
      </c>
      <c r="G118" s="3" t="s">
        <v>967</v>
      </c>
      <c r="H118" s="251">
        <v>41895</v>
      </c>
      <c r="I118" s="5" t="s">
        <v>1056</v>
      </c>
      <c r="J118" s="1" t="s">
        <v>1057</v>
      </c>
      <c r="K118" s="87" t="s">
        <v>1058</v>
      </c>
      <c r="L118" s="87" t="s">
        <v>1059</v>
      </c>
      <c r="M118" s="111" t="s">
        <v>130</v>
      </c>
      <c r="N118" s="111" t="s">
        <v>130</v>
      </c>
      <c r="O118" s="111" t="s">
        <v>130</v>
      </c>
      <c r="P118" s="396" t="s">
        <v>169</v>
      </c>
      <c r="Q118" s="396"/>
    </row>
    <row r="119" spans="2:17" ht="33.6" customHeight="1" x14ac:dyDescent="0.25">
      <c r="B119" s="194" t="s">
        <v>44</v>
      </c>
      <c r="C119" s="194" t="s">
        <v>1089</v>
      </c>
      <c r="D119" s="3" t="s">
        <v>1026</v>
      </c>
      <c r="E119" s="3">
        <v>69023038</v>
      </c>
      <c r="F119" s="3" t="s">
        <v>843</v>
      </c>
      <c r="G119" s="3" t="s">
        <v>681</v>
      </c>
      <c r="H119" s="251">
        <v>41152</v>
      </c>
      <c r="I119" s="5" t="s">
        <v>130</v>
      </c>
      <c r="J119" s="1" t="s">
        <v>1027</v>
      </c>
      <c r="K119" s="87" t="s">
        <v>1028</v>
      </c>
      <c r="L119" s="87" t="s">
        <v>1029</v>
      </c>
      <c r="M119" s="111" t="s">
        <v>130</v>
      </c>
      <c r="N119" s="111" t="s">
        <v>130</v>
      </c>
      <c r="O119" s="111" t="s">
        <v>130</v>
      </c>
      <c r="P119" s="396" t="s">
        <v>169</v>
      </c>
      <c r="Q119" s="396"/>
    </row>
    <row r="120" spans="2:17" ht="33.6" customHeight="1" x14ac:dyDescent="0.25">
      <c r="B120" s="194" t="s">
        <v>44</v>
      </c>
      <c r="C120" s="194" t="s">
        <v>1089</v>
      </c>
      <c r="D120" s="3" t="s">
        <v>1060</v>
      </c>
      <c r="E120" s="3">
        <v>52828174</v>
      </c>
      <c r="F120" s="3" t="s">
        <v>664</v>
      </c>
      <c r="G120" s="3" t="s">
        <v>1061</v>
      </c>
      <c r="H120" s="251">
        <v>38530</v>
      </c>
      <c r="I120" s="5"/>
      <c r="J120" s="1" t="s">
        <v>1062</v>
      </c>
      <c r="K120" s="87" t="s">
        <v>1063</v>
      </c>
      <c r="L120" s="87"/>
      <c r="M120" s="111" t="s">
        <v>130</v>
      </c>
      <c r="N120" s="111" t="s">
        <v>130</v>
      </c>
      <c r="O120" s="111" t="s">
        <v>130</v>
      </c>
      <c r="P120" s="396" t="s">
        <v>1064</v>
      </c>
      <c r="Q120" s="396"/>
    </row>
    <row r="121" spans="2:17" ht="33.6" customHeight="1" x14ac:dyDescent="0.25">
      <c r="B121" s="194" t="s">
        <v>44</v>
      </c>
      <c r="C121" s="194" t="s">
        <v>1089</v>
      </c>
      <c r="D121" s="3" t="s">
        <v>1030</v>
      </c>
      <c r="E121" s="3">
        <v>41182628</v>
      </c>
      <c r="F121" s="3" t="s">
        <v>655</v>
      </c>
      <c r="G121" s="3" t="s">
        <v>656</v>
      </c>
      <c r="H121" s="251">
        <v>39577</v>
      </c>
      <c r="I121" s="5" t="s">
        <v>130</v>
      </c>
      <c r="J121" s="1" t="s">
        <v>1031</v>
      </c>
      <c r="K121" s="87" t="s">
        <v>1032</v>
      </c>
      <c r="L121" s="87" t="s">
        <v>1033</v>
      </c>
      <c r="M121" s="111"/>
      <c r="N121" s="111"/>
      <c r="O121" s="111"/>
      <c r="P121" s="396" t="s">
        <v>1034</v>
      </c>
      <c r="Q121" s="396"/>
    </row>
    <row r="122" spans="2:17" ht="33.6" customHeight="1" x14ac:dyDescent="0.25">
      <c r="B122" s="145"/>
      <c r="C122" s="145"/>
      <c r="D122" s="136"/>
      <c r="E122" s="136"/>
      <c r="F122" s="136"/>
      <c r="G122" s="136"/>
      <c r="H122" s="136"/>
      <c r="I122" s="146"/>
      <c r="J122" s="147"/>
      <c r="K122" s="137"/>
      <c r="L122" s="137"/>
      <c r="M122" s="10"/>
      <c r="N122" s="10"/>
      <c r="O122" s="10"/>
      <c r="P122" s="138"/>
      <c r="Q122" s="138"/>
    </row>
    <row r="123" spans="2:17" ht="33.6" customHeight="1" x14ac:dyDescent="0.25">
      <c r="B123" s="145" t="s">
        <v>1274</v>
      </c>
      <c r="C123" s="145"/>
      <c r="D123" s="136"/>
      <c r="E123" s="136"/>
      <c r="F123" s="136"/>
      <c r="G123" s="136"/>
      <c r="H123" s="136"/>
      <c r="I123" s="146"/>
      <c r="J123" s="147"/>
      <c r="K123" s="137"/>
      <c r="L123" s="137"/>
      <c r="M123" s="10"/>
      <c r="N123" s="10"/>
      <c r="O123" s="10"/>
      <c r="P123" s="138"/>
      <c r="Q123" s="138"/>
    </row>
    <row r="124" spans="2:17" ht="33.6" customHeight="1" x14ac:dyDescent="0.25">
      <c r="B124" s="110" t="s">
        <v>0</v>
      </c>
      <c r="C124" s="110" t="s">
        <v>39</v>
      </c>
      <c r="D124" s="110" t="s">
        <v>40</v>
      </c>
      <c r="E124" s="110" t="s">
        <v>108</v>
      </c>
      <c r="F124" s="110" t="s">
        <v>110</v>
      </c>
      <c r="G124" s="110" t="s">
        <v>111</v>
      </c>
      <c r="H124" s="110" t="s">
        <v>112</v>
      </c>
      <c r="I124" s="110" t="s">
        <v>109</v>
      </c>
      <c r="J124" s="378" t="s">
        <v>113</v>
      </c>
      <c r="K124" s="397"/>
      <c r="L124" s="379"/>
      <c r="M124" s="110" t="s">
        <v>117</v>
      </c>
      <c r="N124" s="110" t="s">
        <v>41</v>
      </c>
      <c r="O124" s="110" t="s">
        <v>42</v>
      </c>
      <c r="P124" s="378" t="s">
        <v>3</v>
      </c>
      <c r="Q124" s="379"/>
    </row>
    <row r="125" spans="2:17" ht="33.6" customHeight="1" x14ac:dyDescent="0.25">
      <c r="B125" s="194" t="s">
        <v>43</v>
      </c>
      <c r="C125" s="194" t="s">
        <v>1125</v>
      </c>
      <c r="D125" s="3" t="s">
        <v>1097</v>
      </c>
      <c r="E125" s="3">
        <v>18128950</v>
      </c>
      <c r="F125" s="3" t="s">
        <v>953</v>
      </c>
      <c r="G125" s="3" t="s">
        <v>1098</v>
      </c>
      <c r="H125" s="251">
        <v>40870</v>
      </c>
      <c r="I125" s="5" t="s">
        <v>131</v>
      </c>
      <c r="J125" s="194" t="s">
        <v>1099</v>
      </c>
      <c r="K125" s="88" t="s">
        <v>1100</v>
      </c>
      <c r="L125" s="88" t="s">
        <v>1101</v>
      </c>
      <c r="M125" s="111" t="s">
        <v>130</v>
      </c>
      <c r="N125" s="111" t="s">
        <v>130</v>
      </c>
      <c r="O125" s="111" t="s">
        <v>130</v>
      </c>
      <c r="P125" s="396" t="s">
        <v>169</v>
      </c>
      <c r="Q125" s="396"/>
    </row>
    <row r="126" spans="2:17" ht="33.6" customHeight="1" x14ac:dyDescent="0.25">
      <c r="B126" s="194" t="s">
        <v>44</v>
      </c>
      <c r="C126" s="194" t="s">
        <v>662</v>
      </c>
      <c r="D126" s="3" t="s">
        <v>1102</v>
      </c>
      <c r="E126" s="3">
        <v>41118631</v>
      </c>
      <c r="F126" s="3" t="s">
        <v>843</v>
      </c>
      <c r="G126" s="3" t="s">
        <v>681</v>
      </c>
      <c r="H126" s="251" t="s">
        <v>854</v>
      </c>
      <c r="I126" s="5"/>
      <c r="J126" s="194" t="s">
        <v>1121</v>
      </c>
      <c r="K126" s="88" t="s">
        <v>1123</v>
      </c>
      <c r="L126" s="88" t="s">
        <v>1122</v>
      </c>
      <c r="M126" s="111" t="s">
        <v>130</v>
      </c>
      <c r="N126" s="111" t="s">
        <v>130</v>
      </c>
      <c r="O126" s="111" t="s">
        <v>130</v>
      </c>
      <c r="P126" s="396" t="s">
        <v>169</v>
      </c>
      <c r="Q126" s="396"/>
    </row>
    <row r="127" spans="2:17" ht="33.6" customHeight="1" x14ac:dyDescent="0.25">
      <c r="B127" s="194" t="s">
        <v>44</v>
      </c>
      <c r="C127" s="194" t="s">
        <v>662</v>
      </c>
      <c r="D127" s="3" t="s">
        <v>1035</v>
      </c>
      <c r="E127" s="3">
        <v>1124849636</v>
      </c>
      <c r="F127" s="3" t="s">
        <v>852</v>
      </c>
      <c r="G127" s="3" t="s">
        <v>1036</v>
      </c>
      <c r="H127" s="251">
        <v>41327</v>
      </c>
      <c r="I127" s="5" t="s">
        <v>130</v>
      </c>
      <c r="J127" s="194" t="s">
        <v>1037</v>
      </c>
      <c r="K127" s="88" t="s">
        <v>1038</v>
      </c>
      <c r="L127" s="88" t="s">
        <v>1039</v>
      </c>
      <c r="M127" s="111" t="s">
        <v>130</v>
      </c>
      <c r="N127" s="111" t="s">
        <v>130</v>
      </c>
      <c r="O127" s="111" t="s">
        <v>130</v>
      </c>
      <c r="P127" s="396" t="s">
        <v>169</v>
      </c>
      <c r="Q127" s="396"/>
    </row>
    <row r="128" spans="2:17" ht="33.6" customHeight="1" x14ac:dyDescent="0.25">
      <c r="B128" s="194" t="s">
        <v>44</v>
      </c>
      <c r="C128" s="194" t="s">
        <v>662</v>
      </c>
      <c r="D128" s="3" t="s">
        <v>1040</v>
      </c>
      <c r="E128" s="3">
        <v>18128943</v>
      </c>
      <c r="F128" s="3" t="s">
        <v>843</v>
      </c>
      <c r="G128" s="3" t="s">
        <v>1041</v>
      </c>
      <c r="H128" s="251">
        <v>39563</v>
      </c>
      <c r="I128" s="5" t="s">
        <v>130</v>
      </c>
      <c r="J128" s="194" t="s">
        <v>1042</v>
      </c>
      <c r="K128" s="88" t="s">
        <v>1043</v>
      </c>
      <c r="L128" s="88" t="s">
        <v>1044</v>
      </c>
      <c r="M128" s="111" t="s">
        <v>130</v>
      </c>
      <c r="N128" s="111" t="s">
        <v>130</v>
      </c>
      <c r="O128" s="111" t="s">
        <v>130</v>
      </c>
      <c r="P128" s="396" t="s">
        <v>169</v>
      </c>
      <c r="Q128" s="396"/>
    </row>
    <row r="129" spans="1:26" ht="33.6" customHeight="1" x14ac:dyDescent="0.25">
      <c r="B129" s="194" t="s">
        <v>44</v>
      </c>
      <c r="C129" s="194" t="s">
        <v>662</v>
      </c>
      <c r="D129" s="3"/>
      <c r="E129" s="3"/>
      <c r="F129" s="3"/>
      <c r="G129" s="3"/>
      <c r="H129" s="3"/>
      <c r="I129" s="5"/>
      <c r="J129" s="194"/>
      <c r="K129" s="88"/>
      <c r="L129" s="88"/>
      <c r="M129" s="111"/>
      <c r="N129" s="111"/>
      <c r="O129" s="111"/>
      <c r="P129" s="396" t="s">
        <v>169</v>
      </c>
      <c r="Q129" s="396"/>
    </row>
    <row r="131" spans="1:26" ht="15.75" thickBot="1" x14ac:dyDescent="0.3"/>
    <row r="132" spans="1:26" ht="27" thickBot="1" x14ac:dyDescent="0.3">
      <c r="B132" s="372" t="s">
        <v>52</v>
      </c>
      <c r="C132" s="373"/>
      <c r="D132" s="373"/>
      <c r="E132" s="373"/>
      <c r="F132" s="373"/>
      <c r="G132" s="373"/>
      <c r="H132" s="373"/>
      <c r="I132" s="373"/>
      <c r="J132" s="373"/>
      <c r="K132" s="373"/>
      <c r="L132" s="373"/>
      <c r="M132" s="373"/>
      <c r="N132" s="374"/>
    </row>
    <row r="134" spans="1:26" ht="15.75" thickBot="1" x14ac:dyDescent="0.3">
      <c r="M134" s="59"/>
      <c r="N134" s="59"/>
    </row>
    <row r="135" spans="1:26" s="97" customFormat="1" ht="109.5" customHeight="1" x14ac:dyDescent="0.25">
      <c r="B135" s="108" t="s">
        <v>139</v>
      </c>
      <c r="C135" s="108" t="s">
        <v>140</v>
      </c>
      <c r="D135" s="108" t="s">
        <v>141</v>
      </c>
      <c r="E135" s="108" t="s">
        <v>45</v>
      </c>
      <c r="F135" s="108" t="s">
        <v>22</v>
      </c>
      <c r="G135" s="108" t="s">
        <v>96</v>
      </c>
      <c r="H135" s="108" t="s">
        <v>17</v>
      </c>
      <c r="I135" s="108" t="s">
        <v>10</v>
      </c>
      <c r="J135" s="108" t="s">
        <v>31</v>
      </c>
      <c r="K135" s="108" t="s">
        <v>59</v>
      </c>
      <c r="L135" s="108" t="s">
        <v>20</v>
      </c>
      <c r="M135" s="93" t="s">
        <v>26</v>
      </c>
      <c r="N135" s="108" t="s">
        <v>142</v>
      </c>
      <c r="O135" s="108" t="s">
        <v>36</v>
      </c>
      <c r="P135" s="109" t="s">
        <v>11</v>
      </c>
      <c r="Q135" s="109" t="s">
        <v>19</v>
      </c>
    </row>
    <row r="136" spans="1:26" s="103" customFormat="1" ht="30" customHeight="1" x14ac:dyDescent="0.25">
      <c r="A136" s="42">
        <v>1</v>
      </c>
      <c r="B136" s="104"/>
      <c r="C136" s="105"/>
      <c r="D136" s="104"/>
      <c r="E136" s="99"/>
      <c r="F136" s="100"/>
      <c r="G136" s="119"/>
      <c r="H136" s="107"/>
      <c r="I136" s="101"/>
      <c r="J136" s="101"/>
      <c r="K136" s="101"/>
      <c r="L136" s="101"/>
      <c r="M136" s="92"/>
      <c r="N136" s="92">
        <f>+M136*G136</f>
        <v>0</v>
      </c>
      <c r="O136" s="26"/>
      <c r="P136" s="26"/>
      <c r="Q136" s="398" t="s">
        <v>1261</v>
      </c>
      <c r="R136" s="102"/>
      <c r="S136" s="102"/>
      <c r="T136" s="102"/>
      <c r="U136" s="102"/>
      <c r="V136" s="102"/>
      <c r="W136" s="102"/>
      <c r="X136" s="102"/>
      <c r="Y136" s="102"/>
      <c r="Z136" s="102"/>
    </row>
    <row r="137" spans="1:26" s="103" customFormat="1" x14ac:dyDescent="0.25">
      <c r="A137" s="42">
        <f>+A136+1</f>
        <v>2</v>
      </c>
      <c r="B137" s="104"/>
      <c r="C137" s="105"/>
      <c r="D137" s="104"/>
      <c r="E137" s="99"/>
      <c r="F137" s="100"/>
      <c r="G137" s="100"/>
      <c r="H137" s="100"/>
      <c r="I137" s="101"/>
      <c r="J137" s="101"/>
      <c r="K137" s="101"/>
      <c r="L137" s="101"/>
      <c r="M137" s="92"/>
      <c r="N137" s="92"/>
      <c r="O137" s="26"/>
      <c r="P137" s="26"/>
      <c r="Q137" s="399"/>
      <c r="R137" s="102"/>
      <c r="S137" s="102"/>
      <c r="T137" s="102"/>
      <c r="U137" s="102"/>
      <c r="V137" s="102"/>
      <c r="W137" s="102"/>
      <c r="X137" s="102"/>
      <c r="Y137" s="102"/>
      <c r="Z137" s="102"/>
    </row>
    <row r="138" spans="1:26" s="103" customFormat="1" x14ac:dyDescent="0.25">
      <c r="A138" s="42">
        <f t="shared" ref="A138:A143" si="2">+A137+1</f>
        <v>3</v>
      </c>
      <c r="B138" s="104"/>
      <c r="C138" s="105"/>
      <c r="D138" s="104"/>
      <c r="E138" s="99"/>
      <c r="F138" s="100"/>
      <c r="G138" s="100"/>
      <c r="H138" s="100"/>
      <c r="I138" s="101"/>
      <c r="J138" s="101"/>
      <c r="K138" s="101"/>
      <c r="L138" s="101"/>
      <c r="M138" s="92"/>
      <c r="N138" s="92"/>
      <c r="O138" s="26"/>
      <c r="P138" s="26"/>
      <c r="Q138" s="399"/>
      <c r="R138" s="102"/>
      <c r="S138" s="102"/>
      <c r="T138" s="102"/>
      <c r="U138" s="102"/>
      <c r="V138" s="102"/>
      <c r="W138" s="102"/>
      <c r="X138" s="102"/>
      <c r="Y138" s="102"/>
      <c r="Z138" s="102"/>
    </row>
    <row r="139" spans="1:26" s="103" customFormat="1" x14ac:dyDescent="0.25">
      <c r="A139" s="42">
        <f t="shared" si="2"/>
        <v>4</v>
      </c>
      <c r="B139" s="104"/>
      <c r="C139" s="105"/>
      <c r="D139" s="104"/>
      <c r="E139" s="99"/>
      <c r="F139" s="100"/>
      <c r="G139" s="100"/>
      <c r="H139" s="100"/>
      <c r="I139" s="101"/>
      <c r="J139" s="101"/>
      <c r="K139" s="101"/>
      <c r="L139" s="101"/>
      <c r="M139" s="92"/>
      <c r="N139" s="92"/>
      <c r="O139" s="26"/>
      <c r="P139" s="26"/>
      <c r="Q139" s="399"/>
      <c r="R139" s="102"/>
      <c r="S139" s="102"/>
      <c r="T139" s="102"/>
      <c r="U139" s="102"/>
      <c r="V139" s="102"/>
      <c r="W139" s="102"/>
      <c r="X139" s="102"/>
      <c r="Y139" s="102"/>
      <c r="Z139" s="102"/>
    </row>
    <row r="140" spans="1:26" s="103" customFormat="1" x14ac:dyDescent="0.25">
      <c r="A140" s="42">
        <f t="shared" si="2"/>
        <v>5</v>
      </c>
      <c r="B140" s="104"/>
      <c r="C140" s="105"/>
      <c r="D140" s="104"/>
      <c r="E140" s="99"/>
      <c r="F140" s="100"/>
      <c r="G140" s="100"/>
      <c r="H140" s="100"/>
      <c r="I140" s="101"/>
      <c r="J140" s="101"/>
      <c r="K140" s="101"/>
      <c r="L140" s="101"/>
      <c r="M140" s="92"/>
      <c r="N140" s="92"/>
      <c r="O140" s="26"/>
      <c r="P140" s="26"/>
      <c r="Q140" s="399"/>
      <c r="R140" s="102"/>
      <c r="S140" s="102"/>
      <c r="T140" s="102"/>
      <c r="U140" s="102"/>
      <c r="V140" s="102"/>
      <c r="W140" s="102"/>
      <c r="X140" s="102"/>
      <c r="Y140" s="102"/>
      <c r="Z140" s="102"/>
    </row>
    <row r="141" spans="1:26" s="103" customFormat="1" x14ac:dyDescent="0.25">
      <c r="A141" s="42">
        <f t="shared" si="2"/>
        <v>6</v>
      </c>
      <c r="B141" s="104"/>
      <c r="C141" s="105"/>
      <c r="D141" s="104"/>
      <c r="E141" s="99"/>
      <c r="F141" s="100"/>
      <c r="G141" s="100"/>
      <c r="H141" s="100"/>
      <c r="I141" s="101"/>
      <c r="J141" s="101"/>
      <c r="K141" s="101"/>
      <c r="L141" s="101"/>
      <c r="M141" s="92"/>
      <c r="N141" s="92"/>
      <c r="O141" s="26"/>
      <c r="P141" s="26"/>
      <c r="Q141" s="399"/>
      <c r="R141" s="102"/>
      <c r="S141" s="102"/>
      <c r="T141" s="102"/>
      <c r="U141" s="102"/>
      <c r="V141" s="102"/>
      <c r="W141" s="102"/>
      <c r="X141" s="102"/>
      <c r="Y141" s="102"/>
      <c r="Z141" s="102"/>
    </row>
    <row r="142" spans="1:26" s="103" customFormat="1" x14ac:dyDescent="0.25">
      <c r="A142" s="42">
        <f t="shared" si="2"/>
        <v>7</v>
      </c>
      <c r="B142" s="104"/>
      <c r="C142" s="105"/>
      <c r="D142" s="104"/>
      <c r="E142" s="99"/>
      <c r="F142" s="100"/>
      <c r="G142" s="100"/>
      <c r="H142" s="100"/>
      <c r="I142" s="101"/>
      <c r="J142" s="101"/>
      <c r="K142" s="101"/>
      <c r="L142" s="101"/>
      <c r="M142" s="92"/>
      <c r="N142" s="92"/>
      <c r="O142" s="26"/>
      <c r="P142" s="26"/>
      <c r="Q142" s="399"/>
      <c r="R142" s="102"/>
      <c r="S142" s="102"/>
      <c r="T142" s="102"/>
      <c r="U142" s="102"/>
      <c r="V142" s="102"/>
      <c r="W142" s="102"/>
      <c r="X142" s="102"/>
      <c r="Y142" s="102"/>
      <c r="Z142" s="102"/>
    </row>
    <row r="143" spans="1:26" s="103" customFormat="1" x14ac:dyDescent="0.25">
      <c r="A143" s="42">
        <f t="shared" si="2"/>
        <v>8</v>
      </c>
      <c r="B143" s="104"/>
      <c r="C143" s="105"/>
      <c r="D143" s="104"/>
      <c r="E143" s="99"/>
      <c r="F143" s="100"/>
      <c r="G143" s="100"/>
      <c r="H143" s="100"/>
      <c r="I143" s="101"/>
      <c r="J143" s="101"/>
      <c r="K143" s="101"/>
      <c r="L143" s="101"/>
      <c r="M143" s="92"/>
      <c r="N143" s="92"/>
      <c r="O143" s="26"/>
      <c r="P143" s="26"/>
      <c r="Q143" s="400"/>
      <c r="R143" s="102"/>
      <c r="S143" s="102"/>
      <c r="T143" s="102"/>
      <c r="U143" s="102"/>
      <c r="V143" s="102"/>
      <c r="W143" s="102"/>
      <c r="X143" s="102"/>
      <c r="Y143" s="102"/>
      <c r="Z143" s="102"/>
    </row>
    <row r="144" spans="1:26" s="103" customFormat="1" x14ac:dyDescent="0.25">
      <c r="A144" s="42"/>
      <c r="B144" s="45" t="s">
        <v>16</v>
      </c>
      <c r="C144" s="105"/>
      <c r="D144" s="104"/>
      <c r="E144" s="99"/>
      <c r="F144" s="100"/>
      <c r="G144" s="100"/>
      <c r="H144" s="100"/>
      <c r="I144" s="101"/>
      <c r="J144" s="101"/>
      <c r="K144" s="106">
        <f t="shared" ref="K144:N144" si="3">SUM(K136:K143)</f>
        <v>0</v>
      </c>
      <c r="L144" s="106">
        <f t="shared" si="3"/>
        <v>0</v>
      </c>
      <c r="M144" s="118">
        <f t="shared" si="3"/>
        <v>0</v>
      </c>
      <c r="N144" s="106">
        <f t="shared" si="3"/>
        <v>0</v>
      </c>
      <c r="O144" s="26"/>
      <c r="P144" s="26"/>
      <c r="Q144" s="121"/>
    </row>
    <row r="145" spans="2:17" x14ac:dyDescent="0.25">
      <c r="B145" s="29"/>
      <c r="C145" s="29"/>
      <c r="D145" s="29"/>
      <c r="E145" s="30"/>
      <c r="F145" s="29"/>
      <c r="G145" s="29"/>
      <c r="H145" s="29"/>
      <c r="I145" s="29"/>
      <c r="J145" s="29"/>
      <c r="K145" s="29"/>
      <c r="L145" s="29"/>
      <c r="M145" s="29"/>
      <c r="N145" s="29"/>
      <c r="O145" s="29"/>
      <c r="P145" s="29"/>
    </row>
    <row r="146" spans="2:17" ht="18.75" x14ac:dyDescent="0.25">
      <c r="B146" s="54" t="s">
        <v>32</v>
      </c>
      <c r="C146" s="66">
        <f>+K144</f>
        <v>0</v>
      </c>
      <c r="H146" s="31"/>
      <c r="I146" s="31"/>
      <c r="J146" s="31"/>
      <c r="K146" s="31"/>
      <c r="L146" s="31"/>
      <c r="M146" s="31"/>
      <c r="N146" s="29"/>
      <c r="O146" s="29"/>
      <c r="P146" s="29"/>
    </row>
    <row r="148" spans="2:17" ht="15.75" thickBot="1" x14ac:dyDescent="0.3"/>
    <row r="149" spans="2:17" ht="37.15" customHeight="1" thickBot="1" x14ac:dyDescent="0.3">
      <c r="B149" s="69" t="s">
        <v>47</v>
      </c>
      <c r="C149" s="70" t="s">
        <v>48</v>
      </c>
      <c r="D149" s="69" t="s">
        <v>49</v>
      </c>
      <c r="E149" s="70" t="s">
        <v>53</v>
      </c>
    </row>
    <row r="150" spans="2:17" ht="41.45" customHeight="1" x14ac:dyDescent="0.25">
      <c r="B150" s="61" t="s">
        <v>118</v>
      </c>
      <c r="C150" s="63">
        <v>20</v>
      </c>
      <c r="D150" s="63">
        <v>0</v>
      </c>
      <c r="E150" s="375">
        <f>+D150+D151+D152</f>
        <v>0</v>
      </c>
    </row>
    <row r="151" spans="2:17" x14ac:dyDescent="0.25">
      <c r="B151" s="61" t="s">
        <v>119</v>
      </c>
      <c r="C151" s="52">
        <v>30</v>
      </c>
      <c r="D151" s="201">
        <v>0</v>
      </c>
      <c r="E151" s="376"/>
    </row>
    <row r="152" spans="2:17" ht="15.75" thickBot="1" x14ac:dyDescent="0.3">
      <c r="B152" s="61" t="s">
        <v>120</v>
      </c>
      <c r="C152" s="65">
        <v>40</v>
      </c>
      <c r="D152" s="65">
        <v>0</v>
      </c>
      <c r="E152" s="377"/>
    </row>
    <row r="154" spans="2:17" ht="15.75" thickBot="1" x14ac:dyDescent="0.3"/>
    <row r="155" spans="2:17" ht="27" thickBot="1" x14ac:dyDescent="0.3">
      <c r="B155" s="372" t="s">
        <v>50</v>
      </c>
      <c r="C155" s="373"/>
      <c r="D155" s="373"/>
      <c r="E155" s="373"/>
      <c r="F155" s="373"/>
      <c r="G155" s="373"/>
      <c r="H155" s="373"/>
      <c r="I155" s="373"/>
      <c r="J155" s="373"/>
      <c r="K155" s="373"/>
      <c r="L155" s="373"/>
      <c r="M155" s="373"/>
      <c r="N155" s="374"/>
    </row>
    <row r="157" spans="2:17" ht="76.5" customHeight="1" x14ac:dyDescent="0.25">
      <c r="B157" s="110" t="s">
        <v>0</v>
      </c>
      <c r="C157" s="110" t="s">
        <v>39</v>
      </c>
      <c r="D157" s="110" t="s">
        <v>40</v>
      </c>
      <c r="E157" s="110" t="s">
        <v>108</v>
      </c>
      <c r="F157" s="110" t="s">
        <v>110</v>
      </c>
      <c r="G157" s="110" t="s">
        <v>111</v>
      </c>
      <c r="H157" s="110" t="s">
        <v>112</v>
      </c>
      <c r="I157" s="110" t="s">
        <v>109</v>
      </c>
      <c r="J157" s="378" t="s">
        <v>113</v>
      </c>
      <c r="K157" s="397"/>
      <c r="L157" s="379"/>
      <c r="M157" s="110" t="s">
        <v>117</v>
      </c>
      <c r="N157" s="110" t="s">
        <v>41</v>
      </c>
      <c r="O157" s="110" t="s">
        <v>42</v>
      </c>
      <c r="P157" s="378" t="s">
        <v>3</v>
      </c>
      <c r="Q157" s="379"/>
    </row>
    <row r="158" spans="2:17" ht="60.75" customHeight="1" x14ac:dyDescent="0.25">
      <c r="B158" s="194" t="s">
        <v>861</v>
      </c>
      <c r="C158" s="194" t="s">
        <v>1282</v>
      </c>
      <c r="D158" s="3" t="s">
        <v>1103</v>
      </c>
      <c r="E158" s="3">
        <v>79273096</v>
      </c>
      <c r="F158" s="3" t="s">
        <v>813</v>
      </c>
      <c r="G158" s="3" t="s">
        <v>1104</v>
      </c>
      <c r="H158" s="3">
        <v>33487</v>
      </c>
      <c r="I158" s="5" t="s">
        <v>130</v>
      </c>
      <c r="J158" s="1"/>
      <c r="K158" s="88"/>
      <c r="L158" s="87"/>
      <c r="M158" s="111" t="s">
        <v>130</v>
      </c>
      <c r="N158" s="111" t="s">
        <v>131</v>
      </c>
      <c r="O158" s="111" t="s">
        <v>131</v>
      </c>
      <c r="P158" s="396" t="s">
        <v>1275</v>
      </c>
      <c r="Q158" s="396"/>
    </row>
    <row r="159" spans="2:17" ht="60.75" customHeight="1" x14ac:dyDescent="0.25">
      <c r="B159" s="194" t="s">
        <v>866</v>
      </c>
      <c r="C159" s="205" t="s">
        <v>1282</v>
      </c>
      <c r="D159" s="3" t="s">
        <v>1105</v>
      </c>
      <c r="E159" s="3">
        <v>36757883</v>
      </c>
      <c r="F159" s="3" t="s">
        <v>664</v>
      </c>
      <c r="G159" s="3" t="s">
        <v>681</v>
      </c>
      <c r="H159" s="3">
        <v>38799</v>
      </c>
      <c r="I159" s="5" t="s">
        <v>130</v>
      </c>
      <c r="J159" s="1" t="s">
        <v>1106</v>
      </c>
      <c r="K159" s="88" t="s">
        <v>1107</v>
      </c>
      <c r="L159" s="87" t="s">
        <v>1108</v>
      </c>
      <c r="M159" s="111" t="s">
        <v>130</v>
      </c>
      <c r="N159" s="111" t="s">
        <v>130</v>
      </c>
      <c r="O159" s="111" t="s">
        <v>130</v>
      </c>
      <c r="P159" s="396" t="s">
        <v>169</v>
      </c>
      <c r="Q159" s="396"/>
    </row>
    <row r="160" spans="2:17" ht="60.75" customHeight="1" x14ac:dyDescent="0.25">
      <c r="B160" s="194" t="s">
        <v>870</v>
      </c>
      <c r="C160" s="205" t="s">
        <v>1282</v>
      </c>
      <c r="D160" s="3" t="s">
        <v>1109</v>
      </c>
      <c r="E160" s="3">
        <v>41181163</v>
      </c>
      <c r="F160" s="3" t="s">
        <v>1110</v>
      </c>
      <c r="G160" s="3" t="s">
        <v>1111</v>
      </c>
      <c r="H160" s="3">
        <v>37714</v>
      </c>
      <c r="I160" s="5" t="s">
        <v>131</v>
      </c>
      <c r="J160" s="1" t="s">
        <v>1112</v>
      </c>
      <c r="K160" s="88" t="s">
        <v>1113</v>
      </c>
      <c r="L160" s="87" t="s">
        <v>1114</v>
      </c>
      <c r="M160" s="111" t="s">
        <v>130</v>
      </c>
      <c r="N160" s="111" t="s">
        <v>130</v>
      </c>
      <c r="O160" s="111" t="s">
        <v>130</v>
      </c>
      <c r="P160" s="396" t="s">
        <v>169</v>
      </c>
      <c r="Q160" s="396"/>
    </row>
    <row r="161" spans="2:17" ht="33.6" customHeight="1" x14ac:dyDescent="0.25">
      <c r="B161" s="194" t="s">
        <v>870</v>
      </c>
      <c r="C161" s="205" t="s">
        <v>1282</v>
      </c>
      <c r="D161" s="3" t="s">
        <v>1115</v>
      </c>
      <c r="E161" s="3">
        <v>32628012</v>
      </c>
      <c r="F161" s="3" t="s">
        <v>1116</v>
      </c>
      <c r="G161" s="3">
        <v>37245</v>
      </c>
      <c r="H161" s="3" t="s">
        <v>1117</v>
      </c>
      <c r="I161" s="5" t="s">
        <v>131</v>
      </c>
      <c r="J161" s="194" t="s">
        <v>1118</v>
      </c>
      <c r="K161" s="88" t="s">
        <v>1119</v>
      </c>
      <c r="L161" s="88" t="s">
        <v>998</v>
      </c>
      <c r="M161" s="111" t="s">
        <v>130</v>
      </c>
      <c r="N161" s="111" t="s">
        <v>130</v>
      </c>
      <c r="O161" s="111" t="s">
        <v>130</v>
      </c>
      <c r="P161" s="396" t="s">
        <v>169</v>
      </c>
      <c r="Q161" s="396"/>
    </row>
    <row r="162" spans="2:17" ht="105" x14ac:dyDescent="0.25">
      <c r="B162" s="111" t="s">
        <v>884</v>
      </c>
      <c r="C162" s="111" t="s">
        <v>1281</v>
      </c>
      <c r="D162" s="194" t="s">
        <v>1120</v>
      </c>
      <c r="E162" s="194">
        <v>69006596</v>
      </c>
      <c r="F162" s="3" t="s">
        <v>707</v>
      </c>
      <c r="G162" s="3" t="s">
        <v>886</v>
      </c>
      <c r="H162" s="3">
        <v>36980</v>
      </c>
      <c r="I162" s="3" t="s">
        <v>131</v>
      </c>
      <c r="J162" s="3" t="s">
        <v>887</v>
      </c>
      <c r="K162" s="5" t="s">
        <v>888</v>
      </c>
      <c r="L162" s="194" t="s">
        <v>889</v>
      </c>
      <c r="M162" s="88" t="s">
        <v>130</v>
      </c>
      <c r="N162" s="88" t="s">
        <v>130</v>
      </c>
      <c r="O162" s="111" t="s">
        <v>130</v>
      </c>
      <c r="P162" s="362" t="s">
        <v>169</v>
      </c>
      <c r="Q162" s="363"/>
    </row>
    <row r="164" spans="2:17" ht="15.75" thickBot="1" x14ac:dyDescent="0.3"/>
    <row r="165" spans="2:17" ht="54" customHeight="1" x14ac:dyDescent="0.25">
      <c r="B165" s="114" t="s">
        <v>33</v>
      </c>
      <c r="C165" s="114" t="s">
        <v>47</v>
      </c>
      <c r="D165" s="110" t="s">
        <v>48</v>
      </c>
      <c r="E165" s="114" t="s">
        <v>49</v>
      </c>
      <c r="F165" s="70" t="s">
        <v>54</v>
      </c>
      <c r="G165" s="254"/>
    </row>
    <row r="166" spans="2:17" ht="120.75" customHeight="1" x14ac:dyDescent="0.2">
      <c r="B166" s="364" t="s">
        <v>51</v>
      </c>
      <c r="C166" s="6" t="s">
        <v>121</v>
      </c>
      <c r="D166" s="201">
        <v>25</v>
      </c>
      <c r="E166" s="201">
        <v>25</v>
      </c>
      <c r="F166" s="365">
        <f>+E166+E167+E168</f>
        <v>60</v>
      </c>
      <c r="G166" s="85"/>
    </row>
    <row r="167" spans="2:17" ht="76.150000000000006" customHeight="1" x14ac:dyDescent="0.2">
      <c r="B167" s="364"/>
      <c r="C167" s="6" t="s">
        <v>122</v>
      </c>
      <c r="D167" s="202">
        <v>25</v>
      </c>
      <c r="E167" s="201">
        <v>25</v>
      </c>
      <c r="F167" s="366"/>
      <c r="G167" s="85"/>
    </row>
    <row r="168" spans="2:17" ht="69" customHeight="1" x14ac:dyDescent="0.2">
      <c r="B168" s="364"/>
      <c r="C168" s="6" t="s">
        <v>123</v>
      </c>
      <c r="D168" s="201">
        <v>10</v>
      </c>
      <c r="E168" s="201">
        <v>10</v>
      </c>
      <c r="F168" s="367"/>
      <c r="G168" s="85"/>
    </row>
    <row r="169" spans="2:17" x14ac:dyDescent="0.25">
      <c r="C169" s="94"/>
    </row>
    <row r="172" spans="2:17" x14ac:dyDescent="0.25">
      <c r="B172" s="112" t="s">
        <v>55</v>
      </c>
    </row>
    <row r="175" spans="2:17" x14ac:dyDescent="0.25">
      <c r="B175" s="115" t="s">
        <v>33</v>
      </c>
      <c r="C175" s="115" t="s">
        <v>56</v>
      </c>
      <c r="D175" s="114" t="s">
        <v>49</v>
      </c>
      <c r="E175" s="114" t="s">
        <v>16</v>
      </c>
    </row>
    <row r="176" spans="2:17" ht="28.5" x14ac:dyDescent="0.25">
      <c r="B176" s="95" t="s">
        <v>57</v>
      </c>
      <c r="C176" s="96">
        <v>40</v>
      </c>
      <c r="D176" s="201">
        <f>+E150</f>
        <v>0</v>
      </c>
      <c r="E176" s="368">
        <f>+D176+D177</f>
        <v>60</v>
      </c>
    </row>
    <row r="177" spans="2:5" ht="57" x14ac:dyDescent="0.25">
      <c r="B177" s="95" t="s">
        <v>58</v>
      </c>
      <c r="C177" s="96">
        <v>60</v>
      </c>
      <c r="D177" s="201">
        <f>+F166</f>
        <v>60</v>
      </c>
      <c r="E177" s="369"/>
    </row>
  </sheetData>
  <mergeCells count="50">
    <mergeCell ref="B58:B59"/>
    <mergeCell ref="C58:C59"/>
    <mergeCell ref="D58:E58"/>
    <mergeCell ref="B2:P2"/>
    <mergeCell ref="B4:P4"/>
    <mergeCell ref="C6:N6"/>
    <mergeCell ref="C7:N7"/>
    <mergeCell ref="C8:N8"/>
    <mergeCell ref="C9:N9"/>
    <mergeCell ref="C10:N10"/>
    <mergeCell ref="B14:C24"/>
    <mergeCell ref="B26:C26"/>
    <mergeCell ref="E44:E45"/>
    <mergeCell ref="M49:N49"/>
    <mergeCell ref="O67:P67"/>
    <mergeCell ref="B107:N107"/>
    <mergeCell ref="J112:L112"/>
    <mergeCell ref="P112:Q112"/>
    <mergeCell ref="C62:N62"/>
    <mergeCell ref="B64:N64"/>
    <mergeCell ref="P113:Q113"/>
    <mergeCell ref="P121:Q121"/>
    <mergeCell ref="J124:L124"/>
    <mergeCell ref="P124:Q124"/>
    <mergeCell ref="P125:Q125"/>
    <mergeCell ref="P114:Q114"/>
    <mergeCell ref="P115:Q115"/>
    <mergeCell ref="P116:Q116"/>
    <mergeCell ref="P117:Q117"/>
    <mergeCell ref="P118:Q118"/>
    <mergeCell ref="P119:Q119"/>
    <mergeCell ref="P120:Q120"/>
    <mergeCell ref="B132:N132"/>
    <mergeCell ref="E150:E152"/>
    <mergeCell ref="B155:N155"/>
    <mergeCell ref="J157:L157"/>
    <mergeCell ref="P157:Q157"/>
    <mergeCell ref="Q136:Q143"/>
    <mergeCell ref="P129:Q129"/>
    <mergeCell ref="P128:Q128"/>
    <mergeCell ref="P126:Q126"/>
    <mergeCell ref="P127:Q127"/>
    <mergeCell ref="P158:Q158"/>
    <mergeCell ref="P161:Q161"/>
    <mergeCell ref="B166:B168"/>
    <mergeCell ref="F166:F168"/>
    <mergeCell ref="E176:E177"/>
    <mergeCell ref="P159:Q159"/>
    <mergeCell ref="P160:Q160"/>
    <mergeCell ref="P162:Q162"/>
  </mergeCells>
  <dataValidations count="2">
    <dataValidation type="decimal" allowBlank="1" showInputMessage="1" showErrorMessage="1" sqref="WVH983093 WLL983093 C65589 IV65589 SR65589 ACN65589 AMJ65589 AWF65589 BGB65589 BPX65589 BZT65589 CJP65589 CTL65589 DDH65589 DND65589 DWZ65589 EGV65589 EQR65589 FAN65589 FKJ65589 FUF65589 GEB65589 GNX65589 GXT65589 HHP65589 HRL65589 IBH65589 ILD65589 IUZ65589 JEV65589 JOR65589 JYN65589 KIJ65589 KSF65589 LCB65589 LLX65589 LVT65589 MFP65589 MPL65589 MZH65589 NJD65589 NSZ65589 OCV65589 OMR65589 OWN65589 PGJ65589 PQF65589 QAB65589 QJX65589 QTT65589 RDP65589 RNL65589 RXH65589 SHD65589 SQZ65589 TAV65589 TKR65589 TUN65589 UEJ65589 UOF65589 UYB65589 VHX65589 VRT65589 WBP65589 WLL65589 WVH65589 C131125 IV131125 SR131125 ACN131125 AMJ131125 AWF131125 BGB131125 BPX131125 BZT131125 CJP131125 CTL131125 DDH131125 DND131125 DWZ131125 EGV131125 EQR131125 FAN131125 FKJ131125 FUF131125 GEB131125 GNX131125 GXT131125 HHP131125 HRL131125 IBH131125 ILD131125 IUZ131125 JEV131125 JOR131125 JYN131125 KIJ131125 KSF131125 LCB131125 LLX131125 LVT131125 MFP131125 MPL131125 MZH131125 NJD131125 NSZ131125 OCV131125 OMR131125 OWN131125 PGJ131125 PQF131125 QAB131125 QJX131125 QTT131125 RDP131125 RNL131125 RXH131125 SHD131125 SQZ131125 TAV131125 TKR131125 TUN131125 UEJ131125 UOF131125 UYB131125 VHX131125 VRT131125 WBP131125 WLL131125 WVH131125 C196661 IV196661 SR196661 ACN196661 AMJ196661 AWF196661 BGB196661 BPX196661 BZT196661 CJP196661 CTL196661 DDH196661 DND196661 DWZ196661 EGV196661 EQR196661 FAN196661 FKJ196661 FUF196661 GEB196661 GNX196661 GXT196661 HHP196661 HRL196661 IBH196661 ILD196661 IUZ196661 JEV196661 JOR196661 JYN196661 KIJ196661 KSF196661 LCB196661 LLX196661 LVT196661 MFP196661 MPL196661 MZH196661 NJD196661 NSZ196661 OCV196661 OMR196661 OWN196661 PGJ196661 PQF196661 QAB196661 QJX196661 QTT196661 RDP196661 RNL196661 RXH196661 SHD196661 SQZ196661 TAV196661 TKR196661 TUN196661 UEJ196661 UOF196661 UYB196661 VHX196661 VRT196661 WBP196661 WLL196661 WVH196661 C262197 IV262197 SR262197 ACN262197 AMJ262197 AWF262197 BGB262197 BPX262197 BZT262197 CJP262197 CTL262197 DDH262197 DND262197 DWZ262197 EGV262197 EQR262197 FAN262197 FKJ262197 FUF262197 GEB262197 GNX262197 GXT262197 HHP262197 HRL262197 IBH262197 ILD262197 IUZ262197 JEV262197 JOR262197 JYN262197 KIJ262197 KSF262197 LCB262197 LLX262197 LVT262197 MFP262197 MPL262197 MZH262197 NJD262197 NSZ262197 OCV262197 OMR262197 OWN262197 PGJ262197 PQF262197 QAB262197 QJX262197 QTT262197 RDP262197 RNL262197 RXH262197 SHD262197 SQZ262197 TAV262197 TKR262197 TUN262197 UEJ262197 UOF262197 UYB262197 VHX262197 VRT262197 WBP262197 WLL262197 WVH262197 C327733 IV327733 SR327733 ACN327733 AMJ327733 AWF327733 BGB327733 BPX327733 BZT327733 CJP327733 CTL327733 DDH327733 DND327733 DWZ327733 EGV327733 EQR327733 FAN327733 FKJ327733 FUF327733 GEB327733 GNX327733 GXT327733 HHP327733 HRL327733 IBH327733 ILD327733 IUZ327733 JEV327733 JOR327733 JYN327733 KIJ327733 KSF327733 LCB327733 LLX327733 LVT327733 MFP327733 MPL327733 MZH327733 NJD327733 NSZ327733 OCV327733 OMR327733 OWN327733 PGJ327733 PQF327733 QAB327733 QJX327733 QTT327733 RDP327733 RNL327733 RXH327733 SHD327733 SQZ327733 TAV327733 TKR327733 TUN327733 UEJ327733 UOF327733 UYB327733 VHX327733 VRT327733 WBP327733 WLL327733 WVH327733 C393269 IV393269 SR393269 ACN393269 AMJ393269 AWF393269 BGB393269 BPX393269 BZT393269 CJP393269 CTL393269 DDH393269 DND393269 DWZ393269 EGV393269 EQR393269 FAN393269 FKJ393269 FUF393269 GEB393269 GNX393269 GXT393269 HHP393269 HRL393269 IBH393269 ILD393269 IUZ393269 JEV393269 JOR393269 JYN393269 KIJ393269 KSF393269 LCB393269 LLX393269 LVT393269 MFP393269 MPL393269 MZH393269 NJD393269 NSZ393269 OCV393269 OMR393269 OWN393269 PGJ393269 PQF393269 QAB393269 QJX393269 QTT393269 RDP393269 RNL393269 RXH393269 SHD393269 SQZ393269 TAV393269 TKR393269 TUN393269 UEJ393269 UOF393269 UYB393269 VHX393269 VRT393269 WBP393269 WLL393269 WVH393269 C458805 IV458805 SR458805 ACN458805 AMJ458805 AWF458805 BGB458805 BPX458805 BZT458805 CJP458805 CTL458805 DDH458805 DND458805 DWZ458805 EGV458805 EQR458805 FAN458805 FKJ458805 FUF458805 GEB458805 GNX458805 GXT458805 HHP458805 HRL458805 IBH458805 ILD458805 IUZ458805 JEV458805 JOR458805 JYN458805 KIJ458805 KSF458805 LCB458805 LLX458805 LVT458805 MFP458805 MPL458805 MZH458805 NJD458805 NSZ458805 OCV458805 OMR458805 OWN458805 PGJ458805 PQF458805 QAB458805 QJX458805 QTT458805 RDP458805 RNL458805 RXH458805 SHD458805 SQZ458805 TAV458805 TKR458805 TUN458805 UEJ458805 UOF458805 UYB458805 VHX458805 VRT458805 WBP458805 WLL458805 WVH458805 C524341 IV524341 SR524341 ACN524341 AMJ524341 AWF524341 BGB524341 BPX524341 BZT524341 CJP524341 CTL524341 DDH524341 DND524341 DWZ524341 EGV524341 EQR524341 FAN524341 FKJ524341 FUF524341 GEB524341 GNX524341 GXT524341 HHP524341 HRL524341 IBH524341 ILD524341 IUZ524341 JEV524341 JOR524341 JYN524341 KIJ524341 KSF524341 LCB524341 LLX524341 LVT524341 MFP524341 MPL524341 MZH524341 NJD524341 NSZ524341 OCV524341 OMR524341 OWN524341 PGJ524341 PQF524341 QAB524341 QJX524341 QTT524341 RDP524341 RNL524341 RXH524341 SHD524341 SQZ524341 TAV524341 TKR524341 TUN524341 UEJ524341 UOF524341 UYB524341 VHX524341 VRT524341 WBP524341 WLL524341 WVH524341 C589877 IV589877 SR589877 ACN589877 AMJ589877 AWF589877 BGB589877 BPX589877 BZT589877 CJP589877 CTL589877 DDH589877 DND589877 DWZ589877 EGV589877 EQR589877 FAN589877 FKJ589877 FUF589877 GEB589877 GNX589877 GXT589877 HHP589877 HRL589877 IBH589877 ILD589877 IUZ589877 JEV589877 JOR589877 JYN589877 KIJ589877 KSF589877 LCB589877 LLX589877 LVT589877 MFP589877 MPL589877 MZH589877 NJD589877 NSZ589877 OCV589877 OMR589877 OWN589877 PGJ589877 PQF589877 QAB589877 QJX589877 QTT589877 RDP589877 RNL589877 RXH589877 SHD589877 SQZ589877 TAV589877 TKR589877 TUN589877 UEJ589877 UOF589877 UYB589877 VHX589877 VRT589877 WBP589877 WLL589877 WVH589877 C655413 IV655413 SR655413 ACN655413 AMJ655413 AWF655413 BGB655413 BPX655413 BZT655413 CJP655413 CTL655413 DDH655413 DND655413 DWZ655413 EGV655413 EQR655413 FAN655413 FKJ655413 FUF655413 GEB655413 GNX655413 GXT655413 HHP655413 HRL655413 IBH655413 ILD655413 IUZ655413 JEV655413 JOR655413 JYN655413 KIJ655413 KSF655413 LCB655413 LLX655413 LVT655413 MFP655413 MPL655413 MZH655413 NJD655413 NSZ655413 OCV655413 OMR655413 OWN655413 PGJ655413 PQF655413 QAB655413 QJX655413 QTT655413 RDP655413 RNL655413 RXH655413 SHD655413 SQZ655413 TAV655413 TKR655413 TUN655413 UEJ655413 UOF655413 UYB655413 VHX655413 VRT655413 WBP655413 WLL655413 WVH655413 C720949 IV720949 SR720949 ACN720949 AMJ720949 AWF720949 BGB720949 BPX720949 BZT720949 CJP720949 CTL720949 DDH720949 DND720949 DWZ720949 EGV720949 EQR720949 FAN720949 FKJ720949 FUF720949 GEB720949 GNX720949 GXT720949 HHP720949 HRL720949 IBH720949 ILD720949 IUZ720949 JEV720949 JOR720949 JYN720949 KIJ720949 KSF720949 LCB720949 LLX720949 LVT720949 MFP720949 MPL720949 MZH720949 NJD720949 NSZ720949 OCV720949 OMR720949 OWN720949 PGJ720949 PQF720949 QAB720949 QJX720949 QTT720949 RDP720949 RNL720949 RXH720949 SHD720949 SQZ720949 TAV720949 TKR720949 TUN720949 UEJ720949 UOF720949 UYB720949 VHX720949 VRT720949 WBP720949 WLL720949 WVH720949 C786485 IV786485 SR786485 ACN786485 AMJ786485 AWF786485 BGB786485 BPX786485 BZT786485 CJP786485 CTL786485 DDH786485 DND786485 DWZ786485 EGV786485 EQR786485 FAN786485 FKJ786485 FUF786485 GEB786485 GNX786485 GXT786485 HHP786485 HRL786485 IBH786485 ILD786485 IUZ786485 JEV786485 JOR786485 JYN786485 KIJ786485 KSF786485 LCB786485 LLX786485 LVT786485 MFP786485 MPL786485 MZH786485 NJD786485 NSZ786485 OCV786485 OMR786485 OWN786485 PGJ786485 PQF786485 QAB786485 QJX786485 QTT786485 RDP786485 RNL786485 RXH786485 SHD786485 SQZ786485 TAV786485 TKR786485 TUN786485 UEJ786485 UOF786485 UYB786485 VHX786485 VRT786485 WBP786485 WLL786485 WVH786485 C852021 IV852021 SR852021 ACN852021 AMJ852021 AWF852021 BGB852021 BPX852021 BZT852021 CJP852021 CTL852021 DDH852021 DND852021 DWZ852021 EGV852021 EQR852021 FAN852021 FKJ852021 FUF852021 GEB852021 GNX852021 GXT852021 HHP852021 HRL852021 IBH852021 ILD852021 IUZ852021 JEV852021 JOR852021 JYN852021 KIJ852021 KSF852021 LCB852021 LLX852021 LVT852021 MFP852021 MPL852021 MZH852021 NJD852021 NSZ852021 OCV852021 OMR852021 OWN852021 PGJ852021 PQF852021 QAB852021 QJX852021 QTT852021 RDP852021 RNL852021 RXH852021 SHD852021 SQZ852021 TAV852021 TKR852021 TUN852021 UEJ852021 UOF852021 UYB852021 VHX852021 VRT852021 WBP852021 WLL852021 WVH852021 C917557 IV917557 SR917557 ACN917557 AMJ917557 AWF917557 BGB917557 BPX917557 BZT917557 CJP917557 CTL917557 DDH917557 DND917557 DWZ917557 EGV917557 EQR917557 FAN917557 FKJ917557 FUF917557 GEB917557 GNX917557 GXT917557 HHP917557 HRL917557 IBH917557 ILD917557 IUZ917557 JEV917557 JOR917557 JYN917557 KIJ917557 KSF917557 LCB917557 LLX917557 LVT917557 MFP917557 MPL917557 MZH917557 NJD917557 NSZ917557 OCV917557 OMR917557 OWN917557 PGJ917557 PQF917557 QAB917557 QJX917557 QTT917557 RDP917557 RNL917557 RXH917557 SHD917557 SQZ917557 TAV917557 TKR917557 TUN917557 UEJ917557 UOF917557 UYB917557 VHX917557 VRT917557 WBP917557 WLL917557 WVH917557 C983093 IV983093 SR983093 ACN983093 AMJ983093 AWF983093 BGB983093 BPX983093 BZT983093 CJP983093 CTL983093 DDH983093 DND983093 DWZ983093 EGV983093 EQR983093 FAN983093 FKJ983093 FUF983093 GEB983093 GNX983093 GXT983093 HHP983093 HRL983093 IBH983093 ILD983093 IUZ983093 JEV983093 JOR983093 JYN983093 KIJ983093 KSF983093 LCB983093 LLX983093 LVT983093 MFP983093 MPL983093 MZH983093 NJD983093 NSZ983093 OCV983093 OMR983093 OWN983093 PGJ983093 PQF983093 QAB983093 QJX983093 QTT983093 RDP983093 RNL983093 RXH983093 SHD983093 SQZ983093 TAV983093 TKR983093 TUN983093 UEJ983093 UOF983093 UYB983093 VHX983093 VRT983093 WBP983093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093 A65589 IS65589 SO65589 ACK65589 AMG65589 AWC65589 BFY65589 BPU65589 BZQ65589 CJM65589 CTI65589 DDE65589 DNA65589 DWW65589 EGS65589 EQO65589 FAK65589 FKG65589 FUC65589 GDY65589 GNU65589 GXQ65589 HHM65589 HRI65589 IBE65589 ILA65589 IUW65589 JES65589 JOO65589 JYK65589 KIG65589 KSC65589 LBY65589 LLU65589 LVQ65589 MFM65589 MPI65589 MZE65589 NJA65589 NSW65589 OCS65589 OMO65589 OWK65589 PGG65589 PQC65589 PZY65589 QJU65589 QTQ65589 RDM65589 RNI65589 RXE65589 SHA65589 SQW65589 TAS65589 TKO65589 TUK65589 UEG65589 UOC65589 UXY65589 VHU65589 VRQ65589 WBM65589 WLI65589 WVE65589 A131125 IS131125 SO131125 ACK131125 AMG131125 AWC131125 BFY131125 BPU131125 BZQ131125 CJM131125 CTI131125 DDE131125 DNA131125 DWW131125 EGS131125 EQO131125 FAK131125 FKG131125 FUC131125 GDY131125 GNU131125 GXQ131125 HHM131125 HRI131125 IBE131125 ILA131125 IUW131125 JES131125 JOO131125 JYK131125 KIG131125 KSC131125 LBY131125 LLU131125 LVQ131125 MFM131125 MPI131125 MZE131125 NJA131125 NSW131125 OCS131125 OMO131125 OWK131125 PGG131125 PQC131125 PZY131125 QJU131125 QTQ131125 RDM131125 RNI131125 RXE131125 SHA131125 SQW131125 TAS131125 TKO131125 TUK131125 UEG131125 UOC131125 UXY131125 VHU131125 VRQ131125 WBM131125 WLI131125 WVE131125 A196661 IS196661 SO196661 ACK196661 AMG196661 AWC196661 BFY196661 BPU196661 BZQ196661 CJM196661 CTI196661 DDE196661 DNA196661 DWW196661 EGS196661 EQO196661 FAK196661 FKG196661 FUC196661 GDY196661 GNU196661 GXQ196661 HHM196661 HRI196661 IBE196661 ILA196661 IUW196661 JES196661 JOO196661 JYK196661 KIG196661 KSC196661 LBY196661 LLU196661 LVQ196661 MFM196661 MPI196661 MZE196661 NJA196661 NSW196661 OCS196661 OMO196661 OWK196661 PGG196661 PQC196661 PZY196661 QJU196661 QTQ196661 RDM196661 RNI196661 RXE196661 SHA196661 SQW196661 TAS196661 TKO196661 TUK196661 UEG196661 UOC196661 UXY196661 VHU196661 VRQ196661 WBM196661 WLI196661 WVE196661 A262197 IS262197 SO262197 ACK262197 AMG262197 AWC262197 BFY262197 BPU262197 BZQ262197 CJM262197 CTI262197 DDE262197 DNA262197 DWW262197 EGS262197 EQO262197 FAK262197 FKG262197 FUC262197 GDY262197 GNU262197 GXQ262197 HHM262197 HRI262197 IBE262197 ILA262197 IUW262197 JES262197 JOO262197 JYK262197 KIG262197 KSC262197 LBY262197 LLU262197 LVQ262197 MFM262197 MPI262197 MZE262197 NJA262197 NSW262197 OCS262197 OMO262197 OWK262197 PGG262197 PQC262197 PZY262197 QJU262197 QTQ262197 RDM262197 RNI262197 RXE262197 SHA262197 SQW262197 TAS262197 TKO262197 TUK262197 UEG262197 UOC262197 UXY262197 VHU262197 VRQ262197 WBM262197 WLI262197 WVE262197 A327733 IS327733 SO327733 ACK327733 AMG327733 AWC327733 BFY327733 BPU327733 BZQ327733 CJM327733 CTI327733 DDE327733 DNA327733 DWW327733 EGS327733 EQO327733 FAK327733 FKG327733 FUC327733 GDY327733 GNU327733 GXQ327733 HHM327733 HRI327733 IBE327733 ILA327733 IUW327733 JES327733 JOO327733 JYK327733 KIG327733 KSC327733 LBY327733 LLU327733 LVQ327733 MFM327733 MPI327733 MZE327733 NJA327733 NSW327733 OCS327733 OMO327733 OWK327733 PGG327733 PQC327733 PZY327733 QJU327733 QTQ327733 RDM327733 RNI327733 RXE327733 SHA327733 SQW327733 TAS327733 TKO327733 TUK327733 UEG327733 UOC327733 UXY327733 VHU327733 VRQ327733 WBM327733 WLI327733 WVE327733 A393269 IS393269 SO393269 ACK393269 AMG393269 AWC393269 BFY393269 BPU393269 BZQ393269 CJM393269 CTI393269 DDE393269 DNA393269 DWW393269 EGS393269 EQO393269 FAK393269 FKG393269 FUC393269 GDY393269 GNU393269 GXQ393269 HHM393269 HRI393269 IBE393269 ILA393269 IUW393269 JES393269 JOO393269 JYK393269 KIG393269 KSC393269 LBY393269 LLU393269 LVQ393269 MFM393269 MPI393269 MZE393269 NJA393269 NSW393269 OCS393269 OMO393269 OWK393269 PGG393269 PQC393269 PZY393269 QJU393269 QTQ393269 RDM393269 RNI393269 RXE393269 SHA393269 SQW393269 TAS393269 TKO393269 TUK393269 UEG393269 UOC393269 UXY393269 VHU393269 VRQ393269 WBM393269 WLI393269 WVE393269 A458805 IS458805 SO458805 ACK458805 AMG458805 AWC458805 BFY458805 BPU458805 BZQ458805 CJM458805 CTI458805 DDE458805 DNA458805 DWW458805 EGS458805 EQO458805 FAK458805 FKG458805 FUC458805 GDY458805 GNU458805 GXQ458805 HHM458805 HRI458805 IBE458805 ILA458805 IUW458805 JES458805 JOO458805 JYK458805 KIG458805 KSC458805 LBY458805 LLU458805 LVQ458805 MFM458805 MPI458805 MZE458805 NJA458805 NSW458805 OCS458805 OMO458805 OWK458805 PGG458805 PQC458805 PZY458805 QJU458805 QTQ458805 RDM458805 RNI458805 RXE458805 SHA458805 SQW458805 TAS458805 TKO458805 TUK458805 UEG458805 UOC458805 UXY458805 VHU458805 VRQ458805 WBM458805 WLI458805 WVE458805 A524341 IS524341 SO524341 ACK524341 AMG524341 AWC524341 BFY524341 BPU524341 BZQ524341 CJM524341 CTI524341 DDE524341 DNA524341 DWW524341 EGS524341 EQO524341 FAK524341 FKG524341 FUC524341 GDY524341 GNU524341 GXQ524341 HHM524341 HRI524341 IBE524341 ILA524341 IUW524341 JES524341 JOO524341 JYK524341 KIG524341 KSC524341 LBY524341 LLU524341 LVQ524341 MFM524341 MPI524341 MZE524341 NJA524341 NSW524341 OCS524341 OMO524341 OWK524341 PGG524341 PQC524341 PZY524341 QJU524341 QTQ524341 RDM524341 RNI524341 RXE524341 SHA524341 SQW524341 TAS524341 TKO524341 TUK524341 UEG524341 UOC524341 UXY524341 VHU524341 VRQ524341 WBM524341 WLI524341 WVE524341 A589877 IS589877 SO589877 ACK589877 AMG589877 AWC589877 BFY589877 BPU589877 BZQ589877 CJM589877 CTI589877 DDE589877 DNA589877 DWW589877 EGS589877 EQO589877 FAK589877 FKG589877 FUC589877 GDY589877 GNU589877 GXQ589877 HHM589877 HRI589877 IBE589877 ILA589877 IUW589877 JES589877 JOO589877 JYK589877 KIG589877 KSC589877 LBY589877 LLU589877 LVQ589877 MFM589877 MPI589877 MZE589877 NJA589877 NSW589877 OCS589877 OMO589877 OWK589877 PGG589877 PQC589877 PZY589877 QJU589877 QTQ589877 RDM589877 RNI589877 RXE589877 SHA589877 SQW589877 TAS589877 TKO589877 TUK589877 UEG589877 UOC589877 UXY589877 VHU589877 VRQ589877 WBM589877 WLI589877 WVE589877 A655413 IS655413 SO655413 ACK655413 AMG655413 AWC655413 BFY655413 BPU655413 BZQ655413 CJM655413 CTI655413 DDE655413 DNA655413 DWW655413 EGS655413 EQO655413 FAK655413 FKG655413 FUC655413 GDY655413 GNU655413 GXQ655413 HHM655413 HRI655413 IBE655413 ILA655413 IUW655413 JES655413 JOO655413 JYK655413 KIG655413 KSC655413 LBY655413 LLU655413 LVQ655413 MFM655413 MPI655413 MZE655413 NJA655413 NSW655413 OCS655413 OMO655413 OWK655413 PGG655413 PQC655413 PZY655413 QJU655413 QTQ655413 RDM655413 RNI655413 RXE655413 SHA655413 SQW655413 TAS655413 TKO655413 TUK655413 UEG655413 UOC655413 UXY655413 VHU655413 VRQ655413 WBM655413 WLI655413 WVE655413 A720949 IS720949 SO720949 ACK720949 AMG720949 AWC720949 BFY720949 BPU720949 BZQ720949 CJM720949 CTI720949 DDE720949 DNA720949 DWW720949 EGS720949 EQO720949 FAK720949 FKG720949 FUC720949 GDY720949 GNU720949 GXQ720949 HHM720949 HRI720949 IBE720949 ILA720949 IUW720949 JES720949 JOO720949 JYK720949 KIG720949 KSC720949 LBY720949 LLU720949 LVQ720949 MFM720949 MPI720949 MZE720949 NJA720949 NSW720949 OCS720949 OMO720949 OWK720949 PGG720949 PQC720949 PZY720949 QJU720949 QTQ720949 RDM720949 RNI720949 RXE720949 SHA720949 SQW720949 TAS720949 TKO720949 TUK720949 UEG720949 UOC720949 UXY720949 VHU720949 VRQ720949 WBM720949 WLI720949 WVE720949 A786485 IS786485 SO786485 ACK786485 AMG786485 AWC786485 BFY786485 BPU786485 BZQ786485 CJM786485 CTI786485 DDE786485 DNA786485 DWW786485 EGS786485 EQO786485 FAK786485 FKG786485 FUC786485 GDY786485 GNU786485 GXQ786485 HHM786485 HRI786485 IBE786485 ILA786485 IUW786485 JES786485 JOO786485 JYK786485 KIG786485 KSC786485 LBY786485 LLU786485 LVQ786485 MFM786485 MPI786485 MZE786485 NJA786485 NSW786485 OCS786485 OMO786485 OWK786485 PGG786485 PQC786485 PZY786485 QJU786485 QTQ786485 RDM786485 RNI786485 RXE786485 SHA786485 SQW786485 TAS786485 TKO786485 TUK786485 UEG786485 UOC786485 UXY786485 VHU786485 VRQ786485 WBM786485 WLI786485 WVE786485 A852021 IS852021 SO852021 ACK852021 AMG852021 AWC852021 BFY852021 BPU852021 BZQ852021 CJM852021 CTI852021 DDE852021 DNA852021 DWW852021 EGS852021 EQO852021 FAK852021 FKG852021 FUC852021 GDY852021 GNU852021 GXQ852021 HHM852021 HRI852021 IBE852021 ILA852021 IUW852021 JES852021 JOO852021 JYK852021 KIG852021 KSC852021 LBY852021 LLU852021 LVQ852021 MFM852021 MPI852021 MZE852021 NJA852021 NSW852021 OCS852021 OMO852021 OWK852021 PGG852021 PQC852021 PZY852021 QJU852021 QTQ852021 RDM852021 RNI852021 RXE852021 SHA852021 SQW852021 TAS852021 TKO852021 TUK852021 UEG852021 UOC852021 UXY852021 VHU852021 VRQ852021 WBM852021 WLI852021 WVE852021 A917557 IS917557 SO917557 ACK917557 AMG917557 AWC917557 BFY917557 BPU917557 BZQ917557 CJM917557 CTI917557 DDE917557 DNA917557 DWW917557 EGS917557 EQO917557 FAK917557 FKG917557 FUC917557 GDY917557 GNU917557 GXQ917557 HHM917557 HRI917557 IBE917557 ILA917557 IUW917557 JES917557 JOO917557 JYK917557 KIG917557 KSC917557 LBY917557 LLU917557 LVQ917557 MFM917557 MPI917557 MZE917557 NJA917557 NSW917557 OCS917557 OMO917557 OWK917557 PGG917557 PQC917557 PZY917557 QJU917557 QTQ917557 RDM917557 RNI917557 RXE917557 SHA917557 SQW917557 TAS917557 TKO917557 TUK917557 UEG917557 UOC917557 UXY917557 VHU917557 VRQ917557 WBM917557 WLI917557 WVE917557 A983093 IS983093 SO983093 ACK983093 AMG983093 AWC983093 BFY983093 BPU983093 BZQ983093 CJM983093 CTI983093 DDE983093 DNA983093 DWW983093 EGS983093 EQO983093 FAK983093 FKG983093 FUC983093 GDY983093 GNU983093 GXQ983093 HHM983093 HRI983093 IBE983093 ILA983093 IUW983093 JES983093 JOO983093 JYK983093 KIG983093 KSC983093 LBY983093 LLU983093 LVQ983093 MFM983093 MPI983093 MZE983093 NJA983093 NSW983093 OCS983093 OMO983093 OWK983093 PGG983093 PQC983093 PZY983093 QJU983093 QTQ983093 RDM983093 RNI983093 RXE983093 SHA983093 SQW983093 TAS983093 TKO983093 TUK983093 UEG983093 UOC983093 UXY983093 VHU983093 VRQ983093 WBM983093 WLI983093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76"/>
  <sheetViews>
    <sheetView topLeftCell="A160" zoomScale="71" workbookViewId="0">
      <selection activeCell="H165" sqref="H165"/>
    </sheetView>
  </sheetViews>
  <sheetFormatPr baseColWidth="10" defaultRowHeight="15" x14ac:dyDescent="0.25"/>
  <cols>
    <col min="1" max="1" width="6.57031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1066</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382" t="s">
        <v>94</v>
      </c>
      <c r="C14" s="382"/>
      <c r="D14" s="197" t="s">
        <v>12</v>
      </c>
      <c r="E14" s="197" t="s">
        <v>13</v>
      </c>
      <c r="F14" s="197" t="s">
        <v>29</v>
      </c>
      <c r="G14" s="82"/>
      <c r="I14" s="33"/>
      <c r="J14" s="33"/>
      <c r="K14" s="33"/>
      <c r="L14" s="33"/>
      <c r="M14" s="33"/>
      <c r="N14" s="98"/>
    </row>
    <row r="15" spans="2:16" x14ac:dyDescent="0.25">
      <c r="B15" s="382"/>
      <c r="C15" s="382"/>
      <c r="D15" s="197">
        <v>1</v>
      </c>
      <c r="E15" s="130">
        <v>1668892264</v>
      </c>
      <c r="F15" s="128">
        <f>247+454</f>
        <v>701</v>
      </c>
      <c r="G15" s="83"/>
      <c r="I15" s="34"/>
      <c r="J15" s="34"/>
      <c r="K15" s="34"/>
      <c r="L15" s="34"/>
      <c r="M15" s="34"/>
      <c r="N15" s="98"/>
    </row>
    <row r="16" spans="2:16" x14ac:dyDescent="0.25">
      <c r="B16" s="382"/>
      <c r="C16" s="382"/>
      <c r="D16" s="197">
        <v>2</v>
      </c>
      <c r="E16" s="130">
        <v>197836920</v>
      </c>
      <c r="F16" s="128">
        <f>78+163+626</f>
        <v>867</v>
      </c>
      <c r="G16" s="83"/>
      <c r="I16" s="34"/>
      <c r="J16" s="34"/>
      <c r="K16" s="34"/>
      <c r="L16" s="34"/>
      <c r="M16" s="34"/>
      <c r="N16" s="98"/>
    </row>
    <row r="17" spans="1:14" x14ac:dyDescent="0.25">
      <c r="B17" s="382"/>
      <c r="C17" s="382"/>
      <c r="D17" s="197">
        <v>5</v>
      </c>
      <c r="E17" s="130">
        <v>973655720</v>
      </c>
      <c r="F17" s="128">
        <f>60+140+200</f>
        <v>400</v>
      </c>
      <c r="G17" s="83"/>
      <c r="I17" s="34"/>
      <c r="J17" s="34"/>
      <c r="K17" s="34"/>
      <c r="L17" s="34"/>
      <c r="M17" s="34"/>
      <c r="N17" s="98"/>
    </row>
    <row r="18" spans="1:14" x14ac:dyDescent="0.25">
      <c r="B18" s="382"/>
      <c r="C18" s="382"/>
      <c r="D18" s="197">
        <v>6</v>
      </c>
      <c r="E18" s="130">
        <v>104414050</v>
      </c>
      <c r="F18" s="128">
        <v>50</v>
      </c>
      <c r="G18" s="83"/>
      <c r="H18" s="22"/>
      <c r="I18" s="34"/>
      <c r="J18" s="34"/>
      <c r="K18" s="34"/>
      <c r="L18" s="34"/>
      <c r="M18" s="34"/>
      <c r="N18" s="20"/>
    </row>
    <row r="19" spans="1:14" x14ac:dyDescent="0.25">
      <c r="B19" s="382"/>
      <c r="C19" s="382"/>
      <c r="D19" s="197">
        <v>7</v>
      </c>
      <c r="E19" s="130">
        <v>104414050</v>
      </c>
      <c r="F19" s="128">
        <v>50</v>
      </c>
      <c r="G19" s="83"/>
      <c r="H19" s="22"/>
      <c r="I19" s="36"/>
      <c r="J19" s="36"/>
      <c r="K19" s="36"/>
      <c r="L19" s="36"/>
      <c r="M19" s="36"/>
      <c r="N19" s="20"/>
    </row>
    <row r="20" spans="1:14" x14ac:dyDescent="0.25">
      <c r="B20" s="382"/>
      <c r="C20" s="382"/>
      <c r="D20" s="197">
        <v>8</v>
      </c>
      <c r="E20" s="130">
        <v>3223311221</v>
      </c>
      <c r="F20" s="128">
        <f>299+65+1041</f>
        <v>1405</v>
      </c>
      <c r="G20" s="83"/>
      <c r="H20" s="22"/>
      <c r="I20" s="97"/>
      <c r="J20" s="97"/>
      <c r="K20" s="97"/>
      <c r="L20" s="97"/>
      <c r="M20" s="97"/>
      <c r="N20" s="20"/>
    </row>
    <row r="21" spans="1:14" x14ac:dyDescent="0.25">
      <c r="B21" s="382"/>
      <c r="C21" s="382"/>
      <c r="D21" s="197">
        <v>9</v>
      </c>
      <c r="E21" s="130">
        <v>1451607014</v>
      </c>
      <c r="F21" s="128">
        <f>182+458</f>
        <v>640</v>
      </c>
      <c r="G21" s="83"/>
      <c r="H21" s="22"/>
      <c r="I21" s="97"/>
      <c r="J21" s="97"/>
      <c r="K21" s="97"/>
      <c r="L21" s="97"/>
      <c r="M21" s="97"/>
      <c r="N21" s="20"/>
    </row>
    <row r="22" spans="1:14" x14ac:dyDescent="0.25">
      <c r="B22" s="382"/>
      <c r="C22" s="382"/>
      <c r="D22" s="197">
        <v>10</v>
      </c>
      <c r="E22" s="130">
        <v>1933441497</v>
      </c>
      <c r="F22" s="128">
        <f>208+169+415</f>
        <v>792</v>
      </c>
      <c r="G22" s="83"/>
      <c r="H22" s="22"/>
      <c r="I22" s="97"/>
      <c r="J22" s="97"/>
      <c r="K22" s="97"/>
      <c r="L22" s="97"/>
      <c r="M22" s="97"/>
      <c r="N22" s="20"/>
    </row>
    <row r="23" spans="1:14" x14ac:dyDescent="0.25">
      <c r="B23" s="382"/>
      <c r="C23" s="382"/>
      <c r="D23" s="197">
        <v>11</v>
      </c>
      <c r="E23" s="130">
        <v>3066349260</v>
      </c>
      <c r="F23" s="128">
        <f>200+584+428</f>
        <v>1212</v>
      </c>
      <c r="G23" s="83"/>
      <c r="H23" s="22"/>
      <c r="I23" s="97"/>
      <c r="J23" s="97"/>
      <c r="K23" s="97"/>
      <c r="L23" s="97"/>
      <c r="M23" s="97"/>
      <c r="N23" s="20"/>
    </row>
    <row r="24" spans="1:14" x14ac:dyDescent="0.25">
      <c r="B24" s="382"/>
      <c r="C24" s="382"/>
      <c r="D24" s="197">
        <v>12</v>
      </c>
      <c r="E24" s="130">
        <v>1568813116</v>
      </c>
      <c r="F24" s="128">
        <f>156+548</f>
        <v>704</v>
      </c>
      <c r="G24" s="83"/>
      <c r="H24" s="22"/>
      <c r="I24" s="97"/>
      <c r="J24" s="97"/>
      <c r="K24" s="97"/>
      <c r="L24" s="97"/>
      <c r="M24" s="97"/>
      <c r="N24" s="20"/>
    </row>
    <row r="25" spans="1:14" x14ac:dyDescent="0.25">
      <c r="B25" s="199"/>
      <c r="C25" s="200"/>
      <c r="D25" s="197">
        <v>13</v>
      </c>
      <c r="E25" s="130">
        <v>877985654</v>
      </c>
      <c r="F25" s="128">
        <f>117+268</f>
        <v>385</v>
      </c>
      <c r="G25" s="83"/>
      <c r="H25" s="22"/>
      <c r="I25" s="97"/>
      <c r="J25" s="97"/>
      <c r="K25" s="97"/>
      <c r="L25" s="97"/>
      <c r="M25" s="97"/>
      <c r="N25" s="20"/>
    </row>
    <row r="26" spans="1:14" ht="30" customHeight="1" thickBot="1" x14ac:dyDescent="0.3">
      <c r="B26" s="387" t="s">
        <v>14</v>
      </c>
      <c r="C26" s="388"/>
      <c r="D26" s="197"/>
      <c r="E26" s="130">
        <f>SUM(E15:E25)</f>
        <v>15170720766</v>
      </c>
      <c r="F26" s="128">
        <f>SUM(F15:F25)</f>
        <v>7206</v>
      </c>
      <c r="G26" s="83"/>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F24*0.8</f>
        <v>563.20000000000005</v>
      </c>
      <c r="D28" s="37"/>
      <c r="E28" s="40">
        <f>E22</f>
        <v>1933441497</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1272</v>
      </c>
      <c r="C31" s="94"/>
      <c r="D31" s="94"/>
      <c r="E31" s="94"/>
      <c r="F31" s="94"/>
      <c r="G31" s="94"/>
      <c r="H31" s="94"/>
      <c r="I31" s="97"/>
      <c r="J31" s="97"/>
      <c r="K31" s="97"/>
      <c r="L31" s="97"/>
      <c r="M31" s="97"/>
      <c r="N31" s="98"/>
    </row>
    <row r="32" spans="1:14" x14ac:dyDescent="0.25">
      <c r="A32" s="89"/>
      <c r="B32" s="94"/>
      <c r="C32" s="94"/>
      <c r="D32" s="94"/>
      <c r="E32" s="94"/>
      <c r="F32" s="94"/>
      <c r="G32" s="94"/>
      <c r="H32" s="94"/>
      <c r="I32" s="97"/>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252" t="s">
        <v>795</v>
      </c>
      <c r="D34" s="252"/>
      <c r="E34" s="94"/>
      <c r="F34" s="94"/>
      <c r="G34" s="94"/>
      <c r="H34" s="94"/>
      <c r="I34" s="97"/>
      <c r="J34" s="97"/>
      <c r="K34" s="97"/>
      <c r="L34" s="97"/>
      <c r="M34" s="97"/>
      <c r="N34" s="98"/>
    </row>
    <row r="35" spans="1:14" x14ac:dyDescent="0.25">
      <c r="A35" s="89"/>
      <c r="B35" s="111" t="s">
        <v>133</v>
      </c>
      <c r="C35" s="252" t="s">
        <v>795</v>
      </c>
      <c r="D35" s="252"/>
      <c r="E35" s="94"/>
      <c r="F35" s="94"/>
      <c r="G35" s="94"/>
      <c r="H35" s="94"/>
      <c r="I35" s="97"/>
      <c r="J35" s="97"/>
      <c r="K35" s="97"/>
      <c r="L35" s="97"/>
      <c r="M35" s="97"/>
      <c r="N35" s="98"/>
    </row>
    <row r="36" spans="1:14" x14ac:dyDescent="0.25">
      <c r="A36" s="89"/>
      <c r="B36" s="111" t="s">
        <v>134</v>
      </c>
      <c r="C36" s="252"/>
      <c r="D36" s="252" t="s">
        <v>795</v>
      </c>
      <c r="E36" s="94"/>
      <c r="F36" s="94"/>
      <c r="G36" s="94"/>
      <c r="H36" s="94"/>
      <c r="I36" s="97"/>
      <c r="J36" s="97"/>
      <c r="K36" s="97"/>
      <c r="L36" s="97"/>
      <c r="M36" s="97"/>
      <c r="N36" s="98"/>
    </row>
    <row r="37" spans="1:14" x14ac:dyDescent="0.25">
      <c r="A37" s="89"/>
      <c r="B37" s="111" t="s">
        <v>135</v>
      </c>
      <c r="C37" s="252"/>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201">
        <v>0</v>
      </c>
      <c r="E44" s="368">
        <f>+D44+D45</f>
        <v>10</v>
      </c>
      <c r="F44" s="94"/>
      <c r="G44" s="94"/>
      <c r="H44" s="94"/>
      <c r="I44" s="97"/>
      <c r="J44" s="97"/>
      <c r="K44" s="97"/>
      <c r="L44" s="97"/>
      <c r="M44" s="97"/>
      <c r="N44" s="98"/>
    </row>
    <row r="45" spans="1:14" ht="57" x14ac:dyDescent="0.25">
      <c r="A45" s="89"/>
      <c r="B45" s="95" t="s">
        <v>138</v>
      </c>
      <c r="C45" s="96">
        <v>60</v>
      </c>
      <c r="D45" s="201">
        <v>10</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109" t="s">
        <v>19</v>
      </c>
      <c r="R52" s="110" t="s">
        <v>724</v>
      </c>
    </row>
    <row r="53" spans="1:26" s="103" customFormat="1" ht="45" customHeight="1" x14ac:dyDescent="0.25">
      <c r="A53" s="42">
        <v>1</v>
      </c>
      <c r="B53" s="104" t="s">
        <v>151</v>
      </c>
      <c r="C53" s="105" t="s">
        <v>152</v>
      </c>
      <c r="D53" s="104" t="s">
        <v>154</v>
      </c>
      <c r="E53" s="132">
        <v>107</v>
      </c>
      <c r="F53" s="100" t="s">
        <v>130</v>
      </c>
      <c r="G53" s="119"/>
      <c r="H53" s="101">
        <v>41500</v>
      </c>
      <c r="I53" s="101">
        <v>41851</v>
      </c>
      <c r="J53" s="101" t="s">
        <v>157</v>
      </c>
      <c r="K53" s="144">
        <v>0</v>
      </c>
      <c r="L53" s="144">
        <v>11</v>
      </c>
      <c r="M53" s="131">
        <v>254</v>
      </c>
      <c r="N53" s="131">
        <f>+M53*G53</f>
        <v>0</v>
      </c>
      <c r="O53" s="134">
        <v>1642898323</v>
      </c>
      <c r="P53" s="133" t="s">
        <v>155</v>
      </c>
      <c r="Q53" s="398"/>
      <c r="R53" s="398" t="s">
        <v>726</v>
      </c>
      <c r="S53" s="102"/>
      <c r="T53" s="102"/>
      <c r="U53" s="102"/>
      <c r="V53" s="102"/>
      <c r="W53" s="102"/>
      <c r="X53" s="102"/>
      <c r="Y53" s="102"/>
      <c r="Z53" s="102"/>
    </row>
    <row r="54" spans="1:26" s="103" customFormat="1" x14ac:dyDescent="0.25">
      <c r="A54" s="42">
        <v>2</v>
      </c>
      <c r="B54" s="104" t="s">
        <v>151</v>
      </c>
      <c r="C54" s="105" t="s">
        <v>153</v>
      </c>
      <c r="D54" s="104" t="s">
        <v>156</v>
      </c>
      <c r="E54" s="131">
        <v>43144422</v>
      </c>
      <c r="F54" s="100" t="s">
        <v>130</v>
      </c>
      <c r="G54" s="119">
        <v>1</v>
      </c>
      <c r="H54" s="101">
        <v>41470</v>
      </c>
      <c r="I54" s="101">
        <v>41834</v>
      </c>
      <c r="J54" s="101" t="s">
        <v>157</v>
      </c>
      <c r="K54" s="144">
        <v>0</v>
      </c>
      <c r="L54" s="92">
        <v>11</v>
      </c>
      <c r="M54" s="131">
        <v>600</v>
      </c>
      <c r="N54" s="131">
        <f t="shared" ref="N54:N55" si="0">+M54*G54</f>
        <v>600</v>
      </c>
      <c r="O54" s="134">
        <v>54051999</v>
      </c>
      <c r="P54" s="133">
        <v>1498</v>
      </c>
      <c r="Q54" s="399"/>
      <c r="R54" s="399"/>
      <c r="S54" s="102"/>
      <c r="T54" s="102"/>
      <c r="U54" s="102"/>
      <c r="V54" s="102"/>
      <c r="W54" s="102"/>
      <c r="X54" s="102"/>
      <c r="Y54" s="102"/>
      <c r="Z54" s="102"/>
    </row>
    <row r="55" spans="1:26" s="103" customFormat="1" ht="20.25" customHeight="1" x14ac:dyDescent="0.25">
      <c r="A55" s="42">
        <f t="shared" ref="A55" si="1">+A54+1</f>
        <v>3</v>
      </c>
      <c r="B55" s="104" t="s">
        <v>151</v>
      </c>
      <c r="C55" s="105" t="s">
        <v>152</v>
      </c>
      <c r="D55" s="104" t="s">
        <v>159</v>
      </c>
      <c r="E55" s="131">
        <v>2111550</v>
      </c>
      <c r="F55" s="100" t="s">
        <v>130</v>
      </c>
      <c r="G55" s="119">
        <v>1</v>
      </c>
      <c r="H55" s="101">
        <v>40819</v>
      </c>
      <c r="I55" s="101">
        <v>40962</v>
      </c>
      <c r="J55" s="101" t="s">
        <v>157</v>
      </c>
      <c r="K55" s="92">
        <v>4</v>
      </c>
      <c r="L55" s="101"/>
      <c r="M55" s="131">
        <v>0</v>
      </c>
      <c r="N55" s="131">
        <f t="shared" si="0"/>
        <v>0</v>
      </c>
      <c r="O55" s="134">
        <v>134376721</v>
      </c>
      <c r="P55" s="133">
        <v>1510</v>
      </c>
      <c r="Q55" s="399"/>
      <c r="R55" s="399"/>
      <c r="S55" s="102"/>
      <c r="T55" s="102"/>
      <c r="U55" s="102"/>
      <c r="V55" s="102"/>
      <c r="W55" s="102"/>
      <c r="X55" s="102"/>
      <c r="Y55" s="102"/>
      <c r="Z55" s="102"/>
    </row>
    <row r="56" spans="1:26" s="103" customFormat="1" ht="20.25" customHeight="1" x14ac:dyDescent="0.25">
      <c r="A56" s="42"/>
      <c r="B56" s="104" t="s">
        <v>151</v>
      </c>
      <c r="C56" s="105" t="s">
        <v>152</v>
      </c>
      <c r="D56" s="104" t="s">
        <v>159</v>
      </c>
      <c r="E56" s="131">
        <v>2120476</v>
      </c>
      <c r="F56" s="100" t="s">
        <v>130</v>
      </c>
      <c r="G56" s="119">
        <v>1</v>
      </c>
      <c r="H56" s="101">
        <v>40976</v>
      </c>
      <c r="I56" s="101">
        <v>41080</v>
      </c>
      <c r="J56" s="101" t="s">
        <v>157</v>
      </c>
      <c r="K56" s="92">
        <v>3</v>
      </c>
      <c r="L56" s="101"/>
      <c r="M56" s="131">
        <v>0</v>
      </c>
      <c r="N56" s="131"/>
      <c r="O56" s="134">
        <v>152764170</v>
      </c>
      <c r="P56" s="133">
        <v>3433</v>
      </c>
      <c r="Q56" s="399"/>
      <c r="R56" s="399"/>
      <c r="S56" s="102"/>
      <c r="T56" s="102"/>
      <c r="U56" s="102"/>
      <c r="V56" s="102"/>
      <c r="W56" s="102"/>
      <c r="X56" s="102"/>
      <c r="Y56" s="102"/>
      <c r="Z56" s="102"/>
    </row>
    <row r="57" spans="1:26" s="103" customFormat="1" x14ac:dyDescent="0.25">
      <c r="A57" s="42"/>
      <c r="B57" s="104" t="s">
        <v>151</v>
      </c>
      <c r="C57" s="105" t="s">
        <v>152</v>
      </c>
      <c r="D57" s="104" t="s">
        <v>159</v>
      </c>
      <c r="E57" s="131">
        <v>2122183</v>
      </c>
      <c r="F57" s="100" t="s">
        <v>130</v>
      </c>
      <c r="G57" s="119">
        <v>1</v>
      </c>
      <c r="H57" s="101">
        <v>41131</v>
      </c>
      <c r="I57" s="101">
        <v>41258</v>
      </c>
      <c r="J57" s="101" t="s">
        <v>157</v>
      </c>
      <c r="K57" s="92">
        <v>4</v>
      </c>
      <c r="L57" s="101"/>
      <c r="M57" s="131">
        <v>0</v>
      </c>
      <c r="N57" s="131">
        <v>0</v>
      </c>
      <c r="O57" s="134">
        <v>302409608</v>
      </c>
      <c r="P57" s="133">
        <v>3434</v>
      </c>
      <c r="Q57" s="399"/>
      <c r="R57" s="399"/>
      <c r="S57" s="102"/>
      <c r="T57" s="102"/>
      <c r="U57" s="102"/>
      <c r="V57" s="102"/>
      <c r="W57" s="102"/>
      <c r="X57" s="102"/>
      <c r="Y57" s="102"/>
      <c r="Z57" s="102"/>
    </row>
    <row r="58" spans="1:26" s="103" customFormat="1" x14ac:dyDescent="0.25">
      <c r="A58" s="217"/>
      <c r="B58" s="218" t="s">
        <v>151</v>
      </c>
      <c r="C58" s="219" t="s">
        <v>153</v>
      </c>
      <c r="D58" s="218" t="s">
        <v>156</v>
      </c>
      <c r="E58" s="220" t="s">
        <v>1067</v>
      </c>
      <c r="F58" s="221" t="s">
        <v>130</v>
      </c>
      <c r="G58" s="222">
        <v>1</v>
      </c>
      <c r="H58" s="223">
        <v>40973</v>
      </c>
      <c r="I58" s="223">
        <v>41279</v>
      </c>
      <c r="J58" s="223" t="s">
        <v>131</v>
      </c>
      <c r="K58" s="224">
        <v>10</v>
      </c>
      <c r="L58" s="223"/>
      <c r="M58" s="220">
        <v>0</v>
      </c>
      <c r="N58" s="220"/>
      <c r="O58" s="225">
        <v>887571000</v>
      </c>
      <c r="P58" s="226">
        <v>3437</v>
      </c>
      <c r="Q58" s="399"/>
      <c r="R58" s="399"/>
      <c r="S58" s="102"/>
      <c r="T58" s="102"/>
      <c r="U58" s="102"/>
      <c r="V58" s="102"/>
      <c r="W58" s="102"/>
      <c r="X58" s="102"/>
      <c r="Y58" s="102"/>
      <c r="Z58" s="102"/>
    </row>
    <row r="59" spans="1:26" s="103" customFormat="1" x14ac:dyDescent="0.25">
      <c r="A59" s="42"/>
      <c r="B59" s="104" t="s">
        <v>16</v>
      </c>
      <c r="C59" s="105"/>
      <c r="D59" s="104"/>
      <c r="E59" s="131"/>
      <c r="F59" s="100"/>
      <c r="G59" s="119"/>
      <c r="H59" s="101"/>
      <c r="I59" s="101"/>
      <c r="J59" s="101"/>
      <c r="K59" s="92">
        <v>59.666666666666664</v>
      </c>
      <c r="L59" s="101"/>
      <c r="M59" s="131">
        <f>SUM(M53:M58)</f>
        <v>854</v>
      </c>
      <c r="N59" s="131">
        <f>SUM(N53:N58)</f>
        <v>600</v>
      </c>
      <c r="O59" s="134">
        <f>SUM(O53:O58)</f>
        <v>3174071821</v>
      </c>
      <c r="P59" s="133"/>
      <c r="Q59" s="216"/>
      <c r="R59" s="216"/>
      <c r="S59" s="102"/>
      <c r="T59" s="102"/>
      <c r="U59" s="102"/>
      <c r="V59" s="102"/>
      <c r="W59" s="102"/>
      <c r="X59" s="102"/>
      <c r="Y59" s="102"/>
      <c r="Z59" s="102"/>
    </row>
    <row r="60" spans="1:26" s="29" customFormat="1" x14ac:dyDescent="0.25">
      <c r="E60" s="30"/>
      <c r="N60" s="227"/>
    </row>
    <row r="61" spans="1:26" s="29" customFormat="1" x14ac:dyDescent="0.25">
      <c r="B61" s="385" t="s">
        <v>28</v>
      </c>
      <c r="C61" s="385" t="s">
        <v>27</v>
      </c>
      <c r="D61" s="383" t="s">
        <v>34</v>
      </c>
      <c r="E61" s="383"/>
    </row>
    <row r="62" spans="1:26" s="29" customFormat="1" x14ac:dyDescent="0.25">
      <c r="B62" s="386"/>
      <c r="C62" s="386"/>
      <c r="D62" s="198" t="s">
        <v>23</v>
      </c>
      <c r="E62" s="57" t="s">
        <v>24</v>
      </c>
    </row>
    <row r="63" spans="1:26" s="29" customFormat="1" ht="30.6" customHeight="1" x14ac:dyDescent="0.25">
      <c r="B63" s="54" t="s">
        <v>21</v>
      </c>
      <c r="C63" s="261">
        <f>+K59</f>
        <v>59.666666666666664</v>
      </c>
      <c r="D63" s="207" t="s">
        <v>795</v>
      </c>
      <c r="E63" s="207"/>
      <c r="F63" s="31"/>
      <c r="G63" s="31"/>
      <c r="H63" s="31"/>
      <c r="I63" s="31"/>
      <c r="J63" s="31"/>
      <c r="K63" s="31"/>
      <c r="L63" s="31"/>
      <c r="M63" s="31"/>
    </row>
    <row r="64" spans="1:26" s="29" customFormat="1" ht="30" customHeight="1" x14ac:dyDescent="0.25">
      <c r="B64" s="54" t="s">
        <v>25</v>
      </c>
      <c r="C64" s="262">
        <f>+N59</f>
        <v>600</v>
      </c>
      <c r="D64" s="207" t="s">
        <v>795</v>
      </c>
      <c r="E64" s="207"/>
    </row>
    <row r="65" spans="2:17" s="29" customFormat="1" x14ac:dyDescent="0.25">
      <c r="B65" s="32"/>
      <c r="C65" s="381"/>
      <c r="D65" s="381"/>
      <c r="E65" s="381"/>
      <c r="F65" s="381"/>
      <c r="G65" s="381"/>
      <c r="H65" s="381"/>
      <c r="I65" s="381"/>
      <c r="J65" s="381"/>
      <c r="K65" s="381"/>
      <c r="L65" s="381"/>
      <c r="M65" s="381"/>
      <c r="N65" s="381"/>
    </row>
    <row r="66" spans="2:17" ht="28.15" customHeight="1" thickBot="1" x14ac:dyDescent="0.3"/>
    <row r="67" spans="2:17" ht="27" thickBot="1" x14ac:dyDescent="0.3">
      <c r="B67" s="380" t="s">
        <v>97</v>
      </c>
      <c r="C67" s="380"/>
      <c r="D67" s="380"/>
      <c r="E67" s="380"/>
      <c r="F67" s="380"/>
      <c r="G67" s="380"/>
      <c r="H67" s="380"/>
      <c r="I67" s="380"/>
      <c r="J67" s="380"/>
      <c r="K67" s="380"/>
      <c r="L67" s="380"/>
      <c r="M67" s="380"/>
      <c r="N67" s="380"/>
    </row>
    <row r="70" spans="2:17" ht="75.75" customHeight="1" x14ac:dyDescent="0.25">
      <c r="B70" s="110" t="s">
        <v>719</v>
      </c>
      <c r="C70" s="62" t="s">
        <v>2</v>
      </c>
      <c r="D70" s="62" t="s">
        <v>99</v>
      </c>
      <c r="E70" s="62" t="s">
        <v>98</v>
      </c>
      <c r="F70" s="62" t="s">
        <v>100</v>
      </c>
      <c r="G70" s="62" t="s">
        <v>101</v>
      </c>
      <c r="H70" s="62" t="s">
        <v>217</v>
      </c>
      <c r="I70" s="62" t="s">
        <v>102</v>
      </c>
      <c r="J70" s="62" t="s">
        <v>103</v>
      </c>
      <c r="K70" s="62" t="s">
        <v>104</v>
      </c>
      <c r="L70" s="62" t="s">
        <v>105</v>
      </c>
      <c r="M70" s="86" t="s">
        <v>106</v>
      </c>
      <c r="N70" s="86" t="s">
        <v>107</v>
      </c>
      <c r="O70" s="378" t="s">
        <v>3</v>
      </c>
      <c r="P70" s="379"/>
      <c r="Q70" s="62" t="s">
        <v>18</v>
      </c>
    </row>
    <row r="71" spans="2:17" x14ac:dyDescent="0.25">
      <c r="B71" s="53" t="s">
        <v>341</v>
      </c>
      <c r="C71" s="3" t="s">
        <v>216</v>
      </c>
      <c r="D71" s="111" t="s">
        <v>342</v>
      </c>
      <c r="E71" s="111">
        <v>17</v>
      </c>
      <c r="F71" s="4" t="s">
        <v>131</v>
      </c>
      <c r="G71" s="4" t="s">
        <v>131</v>
      </c>
      <c r="H71" s="4" t="s">
        <v>131</v>
      </c>
      <c r="I71" s="4" t="s">
        <v>131</v>
      </c>
      <c r="J71" s="87" t="s">
        <v>130</v>
      </c>
      <c r="K71" s="111" t="s">
        <v>130</v>
      </c>
      <c r="L71" s="111" t="s">
        <v>130</v>
      </c>
      <c r="M71" s="111" t="s">
        <v>130</v>
      </c>
      <c r="N71" s="111" t="s">
        <v>130</v>
      </c>
      <c r="O71" s="195" t="s">
        <v>218</v>
      </c>
      <c r="P71" s="196"/>
      <c r="Q71" s="111" t="s">
        <v>131</v>
      </c>
    </row>
    <row r="72" spans="2:17" x14ac:dyDescent="0.25">
      <c r="B72" s="53" t="s">
        <v>271</v>
      </c>
      <c r="C72" s="3" t="s">
        <v>216</v>
      </c>
      <c r="D72" s="111" t="s">
        <v>342</v>
      </c>
      <c r="E72" s="111">
        <v>17</v>
      </c>
      <c r="F72" s="4" t="s">
        <v>131</v>
      </c>
      <c r="G72" s="4" t="s">
        <v>131</v>
      </c>
      <c r="H72" s="4" t="s">
        <v>131</v>
      </c>
      <c r="I72" s="4" t="s">
        <v>131</v>
      </c>
      <c r="J72" s="87" t="s">
        <v>130</v>
      </c>
      <c r="K72" s="111" t="s">
        <v>130</v>
      </c>
      <c r="L72" s="111" t="s">
        <v>130</v>
      </c>
      <c r="M72" s="111" t="s">
        <v>130</v>
      </c>
      <c r="N72" s="111" t="s">
        <v>130</v>
      </c>
      <c r="O72" s="195" t="s">
        <v>218</v>
      </c>
      <c r="P72" s="196"/>
      <c r="Q72" s="111" t="s">
        <v>131</v>
      </c>
    </row>
    <row r="73" spans="2:17" x14ac:dyDescent="0.25">
      <c r="B73" s="111" t="s">
        <v>343</v>
      </c>
      <c r="C73" s="3" t="s">
        <v>216</v>
      </c>
      <c r="D73" s="111" t="s">
        <v>344</v>
      </c>
      <c r="E73" s="111">
        <v>17</v>
      </c>
      <c r="F73" s="4" t="s">
        <v>131</v>
      </c>
      <c r="G73" s="4" t="s">
        <v>131</v>
      </c>
      <c r="H73" s="4" t="s">
        <v>131</v>
      </c>
      <c r="I73" s="4" t="s">
        <v>131</v>
      </c>
      <c r="J73" s="87" t="s">
        <v>130</v>
      </c>
      <c r="K73" s="111" t="s">
        <v>130</v>
      </c>
      <c r="L73" s="111" t="s">
        <v>130</v>
      </c>
      <c r="M73" s="111" t="s">
        <v>130</v>
      </c>
      <c r="N73" s="111" t="s">
        <v>130</v>
      </c>
      <c r="O73" s="195" t="s">
        <v>218</v>
      </c>
      <c r="P73" s="196"/>
      <c r="Q73" s="111" t="s">
        <v>131</v>
      </c>
    </row>
    <row r="74" spans="2:17" x14ac:dyDescent="0.25">
      <c r="B74" s="111" t="s">
        <v>345</v>
      </c>
      <c r="C74" s="3" t="s">
        <v>216</v>
      </c>
      <c r="D74" s="111" t="s">
        <v>346</v>
      </c>
      <c r="E74" s="111">
        <v>17</v>
      </c>
      <c r="F74" s="4" t="s">
        <v>131</v>
      </c>
      <c r="G74" s="4" t="s">
        <v>131</v>
      </c>
      <c r="H74" s="4" t="s">
        <v>131</v>
      </c>
      <c r="I74" s="4" t="s">
        <v>131</v>
      </c>
      <c r="J74" s="87" t="s">
        <v>130</v>
      </c>
      <c r="K74" s="111" t="s">
        <v>130</v>
      </c>
      <c r="L74" s="111" t="s">
        <v>130</v>
      </c>
      <c r="M74" s="111" t="s">
        <v>130</v>
      </c>
      <c r="N74" s="111" t="s">
        <v>130</v>
      </c>
      <c r="O74" s="195" t="s">
        <v>218</v>
      </c>
      <c r="P74" s="196"/>
      <c r="Q74" s="111" t="s">
        <v>131</v>
      </c>
    </row>
    <row r="75" spans="2:17" x14ac:dyDescent="0.25">
      <c r="B75" s="111" t="s">
        <v>177</v>
      </c>
      <c r="C75" s="3" t="s">
        <v>216</v>
      </c>
      <c r="D75" s="111" t="s">
        <v>346</v>
      </c>
      <c r="E75" s="111">
        <v>17</v>
      </c>
      <c r="F75" s="4" t="s">
        <v>131</v>
      </c>
      <c r="G75" s="4" t="s">
        <v>131</v>
      </c>
      <c r="H75" s="4" t="s">
        <v>131</v>
      </c>
      <c r="I75" s="4" t="s">
        <v>131</v>
      </c>
      <c r="J75" s="87" t="s">
        <v>130</v>
      </c>
      <c r="K75" s="111" t="s">
        <v>130</v>
      </c>
      <c r="L75" s="111" t="s">
        <v>130</v>
      </c>
      <c r="M75" s="111" t="s">
        <v>130</v>
      </c>
      <c r="N75" s="111" t="s">
        <v>130</v>
      </c>
      <c r="O75" s="195" t="s">
        <v>218</v>
      </c>
      <c r="P75" s="196"/>
      <c r="Q75" s="111" t="s">
        <v>131</v>
      </c>
    </row>
    <row r="76" spans="2:17" x14ac:dyDescent="0.25">
      <c r="B76" s="111" t="s">
        <v>347</v>
      </c>
      <c r="C76" s="3" t="s">
        <v>216</v>
      </c>
      <c r="D76" s="111" t="s">
        <v>348</v>
      </c>
      <c r="E76" s="111">
        <v>17</v>
      </c>
      <c r="F76" s="4" t="s">
        <v>131</v>
      </c>
      <c r="G76" s="4" t="s">
        <v>131</v>
      </c>
      <c r="H76" s="4" t="s">
        <v>131</v>
      </c>
      <c r="I76" s="4" t="s">
        <v>131</v>
      </c>
      <c r="J76" s="87" t="s">
        <v>130</v>
      </c>
      <c r="K76" s="111" t="s">
        <v>130</v>
      </c>
      <c r="L76" s="111" t="s">
        <v>130</v>
      </c>
      <c r="M76" s="111" t="s">
        <v>130</v>
      </c>
      <c r="N76" s="111" t="s">
        <v>130</v>
      </c>
      <c r="O76" s="195" t="s">
        <v>218</v>
      </c>
      <c r="P76" s="196"/>
      <c r="Q76" s="111" t="s">
        <v>131</v>
      </c>
    </row>
    <row r="77" spans="2:17" x14ac:dyDescent="0.25">
      <c r="B77" s="111" t="s">
        <v>349</v>
      </c>
      <c r="C77" s="3" t="s">
        <v>216</v>
      </c>
      <c r="D77" s="111" t="s">
        <v>351</v>
      </c>
      <c r="E77" s="111">
        <v>17</v>
      </c>
      <c r="F77" s="4" t="s">
        <v>131</v>
      </c>
      <c r="G77" s="4" t="s">
        <v>131</v>
      </c>
      <c r="H77" s="4" t="s">
        <v>131</v>
      </c>
      <c r="I77" s="4" t="s">
        <v>131</v>
      </c>
      <c r="J77" s="87" t="s">
        <v>130</v>
      </c>
      <c r="K77" s="111" t="s">
        <v>130</v>
      </c>
      <c r="L77" s="111" t="s">
        <v>130</v>
      </c>
      <c r="M77" s="111" t="s">
        <v>130</v>
      </c>
      <c r="N77" s="111" t="s">
        <v>130</v>
      </c>
      <c r="O77" s="195" t="s">
        <v>218</v>
      </c>
      <c r="P77" s="196"/>
      <c r="Q77" s="111" t="s">
        <v>131</v>
      </c>
    </row>
    <row r="78" spans="2:17" x14ac:dyDescent="0.25">
      <c r="B78" s="111" t="s">
        <v>350</v>
      </c>
      <c r="C78" s="3" t="s">
        <v>216</v>
      </c>
      <c r="D78" s="111" t="s">
        <v>352</v>
      </c>
      <c r="E78" s="111">
        <v>16</v>
      </c>
      <c r="F78" s="4" t="s">
        <v>131</v>
      </c>
      <c r="G78" s="4" t="s">
        <v>131</v>
      </c>
      <c r="H78" s="4" t="s">
        <v>131</v>
      </c>
      <c r="I78" s="4" t="s">
        <v>131</v>
      </c>
      <c r="J78" s="87" t="s">
        <v>130</v>
      </c>
      <c r="K78" s="111" t="s">
        <v>130</v>
      </c>
      <c r="L78" s="111" t="s">
        <v>130</v>
      </c>
      <c r="M78" s="111" t="s">
        <v>130</v>
      </c>
      <c r="N78" s="111" t="s">
        <v>130</v>
      </c>
      <c r="O78" s="195" t="s">
        <v>218</v>
      </c>
      <c r="P78" s="196"/>
      <c r="Q78" s="111" t="s">
        <v>131</v>
      </c>
    </row>
    <row r="79" spans="2:17" x14ac:dyDescent="0.25">
      <c r="B79" s="111" t="s">
        <v>353</v>
      </c>
      <c r="C79" s="3" t="s">
        <v>216</v>
      </c>
      <c r="D79" s="111" t="s">
        <v>351</v>
      </c>
      <c r="E79" s="111">
        <v>17</v>
      </c>
      <c r="F79" s="4" t="s">
        <v>131</v>
      </c>
      <c r="G79" s="4" t="s">
        <v>131</v>
      </c>
      <c r="H79" s="4" t="s">
        <v>131</v>
      </c>
      <c r="I79" s="4" t="s">
        <v>131</v>
      </c>
      <c r="J79" s="87" t="s">
        <v>130</v>
      </c>
      <c r="K79" s="111" t="s">
        <v>130</v>
      </c>
      <c r="L79" s="111" t="s">
        <v>130</v>
      </c>
      <c r="M79" s="111" t="s">
        <v>130</v>
      </c>
      <c r="N79" s="111" t="s">
        <v>130</v>
      </c>
      <c r="O79" s="195" t="s">
        <v>218</v>
      </c>
      <c r="P79" s="196"/>
      <c r="Q79" s="111" t="s">
        <v>131</v>
      </c>
    </row>
    <row r="80" spans="2:17" x14ac:dyDescent="0.25">
      <c r="B80" s="111" t="s">
        <v>354</v>
      </c>
      <c r="C80" s="3" t="s">
        <v>216</v>
      </c>
      <c r="D80" s="111" t="s">
        <v>369</v>
      </c>
      <c r="E80" s="111">
        <v>17</v>
      </c>
      <c r="F80" s="4" t="s">
        <v>131</v>
      </c>
      <c r="G80" s="4" t="s">
        <v>131</v>
      </c>
      <c r="H80" s="4" t="s">
        <v>131</v>
      </c>
      <c r="I80" s="4" t="s">
        <v>131</v>
      </c>
      <c r="J80" s="87" t="s">
        <v>130</v>
      </c>
      <c r="K80" s="111" t="s">
        <v>130</v>
      </c>
      <c r="L80" s="111" t="s">
        <v>130</v>
      </c>
      <c r="M80" s="111" t="s">
        <v>130</v>
      </c>
      <c r="N80" s="111" t="s">
        <v>130</v>
      </c>
      <c r="O80" s="195" t="s">
        <v>218</v>
      </c>
      <c r="P80" s="196"/>
      <c r="Q80" s="111" t="s">
        <v>131</v>
      </c>
    </row>
    <row r="81" spans="2:17" x14ac:dyDescent="0.25">
      <c r="B81" s="111" t="s">
        <v>355</v>
      </c>
      <c r="C81" s="3" t="s">
        <v>216</v>
      </c>
      <c r="D81" s="111" t="s">
        <v>352</v>
      </c>
      <c r="E81" s="111">
        <v>17</v>
      </c>
      <c r="F81" s="4" t="s">
        <v>131</v>
      </c>
      <c r="G81" s="4" t="s">
        <v>131</v>
      </c>
      <c r="H81" s="4" t="s">
        <v>131</v>
      </c>
      <c r="I81" s="4" t="s">
        <v>131</v>
      </c>
      <c r="J81" s="87" t="s">
        <v>130</v>
      </c>
      <c r="K81" s="111" t="s">
        <v>130</v>
      </c>
      <c r="L81" s="111" t="s">
        <v>130</v>
      </c>
      <c r="M81" s="111" t="s">
        <v>130</v>
      </c>
      <c r="N81" s="111" t="s">
        <v>130</v>
      </c>
      <c r="O81" s="195" t="s">
        <v>218</v>
      </c>
      <c r="P81" s="196"/>
      <c r="Q81" s="111" t="s">
        <v>131</v>
      </c>
    </row>
    <row r="82" spans="2:17" x14ac:dyDescent="0.25">
      <c r="B82" s="111" t="s">
        <v>356</v>
      </c>
      <c r="C82" s="3" t="s">
        <v>216</v>
      </c>
      <c r="D82" s="111" t="s">
        <v>348</v>
      </c>
      <c r="E82" s="111">
        <v>17</v>
      </c>
      <c r="F82" s="4" t="s">
        <v>131</v>
      </c>
      <c r="G82" s="4" t="s">
        <v>131</v>
      </c>
      <c r="H82" s="4" t="s">
        <v>131</v>
      </c>
      <c r="I82" s="4" t="s">
        <v>131</v>
      </c>
      <c r="J82" s="87" t="s">
        <v>130</v>
      </c>
      <c r="K82" s="111" t="s">
        <v>130</v>
      </c>
      <c r="L82" s="111" t="s">
        <v>130</v>
      </c>
      <c r="M82" s="111" t="s">
        <v>130</v>
      </c>
      <c r="N82" s="111" t="s">
        <v>130</v>
      </c>
      <c r="O82" s="195" t="s">
        <v>218</v>
      </c>
      <c r="P82" s="196"/>
      <c r="Q82" s="111" t="s">
        <v>131</v>
      </c>
    </row>
    <row r="83" spans="2:17" x14ac:dyDescent="0.25">
      <c r="B83" s="111" t="s">
        <v>357</v>
      </c>
      <c r="C83" s="3" t="s">
        <v>216</v>
      </c>
      <c r="D83" s="111" t="s">
        <v>348</v>
      </c>
      <c r="E83" s="111">
        <v>17</v>
      </c>
      <c r="F83" s="4" t="s">
        <v>131</v>
      </c>
      <c r="G83" s="4" t="s">
        <v>131</v>
      </c>
      <c r="H83" s="4" t="s">
        <v>131</v>
      </c>
      <c r="I83" s="4" t="s">
        <v>131</v>
      </c>
      <c r="J83" s="87" t="s">
        <v>130</v>
      </c>
      <c r="K83" s="111" t="s">
        <v>130</v>
      </c>
      <c r="L83" s="111" t="s">
        <v>130</v>
      </c>
      <c r="M83" s="111" t="s">
        <v>130</v>
      </c>
      <c r="N83" s="111" t="s">
        <v>130</v>
      </c>
      <c r="O83" s="195" t="s">
        <v>218</v>
      </c>
      <c r="P83" s="196"/>
      <c r="Q83" s="111" t="s">
        <v>131</v>
      </c>
    </row>
    <row r="84" spans="2:17" x14ac:dyDescent="0.25">
      <c r="B84" s="111" t="s">
        <v>358</v>
      </c>
      <c r="C84" s="3" t="s">
        <v>216</v>
      </c>
      <c r="D84" s="111" t="s">
        <v>370</v>
      </c>
      <c r="E84" s="111">
        <v>18</v>
      </c>
      <c r="F84" s="4" t="s">
        <v>131</v>
      </c>
      <c r="G84" s="4" t="s">
        <v>131</v>
      </c>
      <c r="H84" s="4" t="s">
        <v>131</v>
      </c>
      <c r="I84" s="4" t="s">
        <v>131</v>
      </c>
      <c r="J84" s="87" t="s">
        <v>130</v>
      </c>
      <c r="K84" s="111" t="s">
        <v>130</v>
      </c>
      <c r="L84" s="111" t="s">
        <v>130</v>
      </c>
      <c r="M84" s="111" t="s">
        <v>130</v>
      </c>
      <c r="N84" s="111" t="s">
        <v>130</v>
      </c>
      <c r="O84" s="195" t="s">
        <v>218</v>
      </c>
      <c r="P84" s="196"/>
      <c r="Q84" s="111" t="s">
        <v>131</v>
      </c>
    </row>
    <row r="85" spans="2:17" x14ac:dyDescent="0.25">
      <c r="B85" s="111" t="s">
        <v>359</v>
      </c>
      <c r="C85" s="3" t="s">
        <v>216</v>
      </c>
      <c r="D85" s="111" t="s">
        <v>352</v>
      </c>
      <c r="E85" s="111">
        <v>17</v>
      </c>
      <c r="F85" s="4" t="s">
        <v>131</v>
      </c>
      <c r="G85" s="4" t="s">
        <v>131</v>
      </c>
      <c r="H85" s="4" t="s">
        <v>131</v>
      </c>
      <c r="I85" s="4" t="s">
        <v>131</v>
      </c>
      <c r="J85" s="87" t="s">
        <v>130</v>
      </c>
      <c r="K85" s="111" t="s">
        <v>130</v>
      </c>
      <c r="L85" s="111" t="s">
        <v>130</v>
      </c>
      <c r="M85" s="111" t="s">
        <v>130</v>
      </c>
      <c r="N85" s="111" t="s">
        <v>130</v>
      </c>
      <c r="O85" s="195" t="s">
        <v>218</v>
      </c>
      <c r="P85" s="196"/>
      <c r="Q85" s="111" t="s">
        <v>131</v>
      </c>
    </row>
    <row r="86" spans="2:17" x14ac:dyDescent="0.25">
      <c r="B86" s="111" t="s">
        <v>360</v>
      </c>
      <c r="C86" s="3" t="s">
        <v>216</v>
      </c>
      <c r="D86" s="111" t="s">
        <v>371</v>
      </c>
      <c r="E86" s="111">
        <v>16</v>
      </c>
      <c r="F86" s="4" t="s">
        <v>131</v>
      </c>
      <c r="G86" s="4" t="s">
        <v>131</v>
      </c>
      <c r="H86" s="4" t="s">
        <v>131</v>
      </c>
      <c r="I86" s="4" t="s">
        <v>131</v>
      </c>
      <c r="J86" s="87" t="s">
        <v>130</v>
      </c>
      <c r="K86" s="111" t="s">
        <v>130</v>
      </c>
      <c r="L86" s="111" t="s">
        <v>130</v>
      </c>
      <c r="M86" s="111" t="s">
        <v>130</v>
      </c>
      <c r="N86" s="111" t="s">
        <v>130</v>
      </c>
      <c r="O86" s="195" t="s">
        <v>218</v>
      </c>
      <c r="P86" s="196"/>
      <c r="Q86" s="111" t="s">
        <v>131</v>
      </c>
    </row>
    <row r="87" spans="2:17" x14ac:dyDescent="0.25">
      <c r="B87" s="111" t="s">
        <v>361</v>
      </c>
      <c r="C87" s="3" t="s">
        <v>216</v>
      </c>
      <c r="D87" s="111" t="s">
        <v>371</v>
      </c>
      <c r="E87" s="111">
        <v>16</v>
      </c>
      <c r="F87" s="4" t="s">
        <v>131</v>
      </c>
      <c r="G87" s="4" t="s">
        <v>131</v>
      </c>
      <c r="H87" s="4" t="s">
        <v>131</v>
      </c>
      <c r="I87" s="4" t="s">
        <v>131</v>
      </c>
      <c r="J87" s="87" t="s">
        <v>130</v>
      </c>
      <c r="K87" s="111" t="s">
        <v>130</v>
      </c>
      <c r="L87" s="111" t="s">
        <v>130</v>
      </c>
      <c r="M87" s="111" t="s">
        <v>130</v>
      </c>
      <c r="N87" s="111" t="s">
        <v>130</v>
      </c>
      <c r="O87" s="195" t="s">
        <v>218</v>
      </c>
      <c r="P87" s="196"/>
      <c r="Q87" s="111" t="s">
        <v>131</v>
      </c>
    </row>
    <row r="88" spans="2:17" x14ac:dyDescent="0.25">
      <c r="B88" s="111" t="s">
        <v>187</v>
      </c>
      <c r="C88" s="3" t="s">
        <v>216</v>
      </c>
      <c r="D88" s="111" t="s">
        <v>351</v>
      </c>
      <c r="E88" s="111">
        <v>17</v>
      </c>
      <c r="F88" s="4" t="s">
        <v>131</v>
      </c>
      <c r="G88" s="4" t="s">
        <v>131</v>
      </c>
      <c r="H88" s="4" t="s">
        <v>131</v>
      </c>
      <c r="I88" s="4" t="s">
        <v>131</v>
      </c>
      <c r="J88" s="87" t="s">
        <v>130</v>
      </c>
      <c r="K88" s="111" t="s">
        <v>130</v>
      </c>
      <c r="L88" s="111" t="s">
        <v>130</v>
      </c>
      <c r="M88" s="111" t="s">
        <v>130</v>
      </c>
      <c r="N88" s="111" t="s">
        <v>130</v>
      </c>
      <c r="O88" s="195" t="s">
        <v>218</v>
      </c>
      <c r="P88" s="196"/>
      <c r="Q88" s="111" t="s">
        <v>131</v>
      </c>
    </row>
    <row r="89" spans="2:17" x14ac:dyDescent="0.25">
      <c r="B89" s="111" t="s">
        <v>363</v>
      </c>
      <c r="C89" s="3" t="s">
        <v>166</v>
      </c>
      <c r="D89" s="111" t="s">
        <v>372</v>
      </c>
      <c r="E89" s="111">
        <v>65</v>
      </c>
      <c r="F89" s="4" t="s">
        <v>131</v>
      </c>
      <c r="G89" s="4" t="s">
        <v>131</v>
      </c>
      <c r="H89" s="4" t="s">
        <v>130</v>
      </c>
      <c r="I89" s="4" t="s">
        <v>131</v>
      </c>
      <c r="J89" s="87" t="s">
        <v>130</v>
      </c>
      <c r="K89" s="111" t="s">
        <v>130</v>
      </c>
      <c r="L89" s="111" t="s">
        <v>130</v>
      </c>
      <c r="M89" s="111" t="s">
        <v>130</v>
      </c>
      <c r="N89" s="111" t="s">
        <v>130</v>
      </c>
      <c r="O89" s="195" t="s">
        <v>169</v>
      </c>
      <c r="P89" s="196"/>
      <c r="Q89" s="111" t="s">
        <v>130</v>
      </c>
    </row>
    <row r="90" spans="2:17" x14ac:dyDescent="0.25">
      <c r="B90" s="111" t="s">
        <v>362</v>
      </c>
      <c r="C90" s="3" t="s">
        <v>166</v>
      </c>
      <c r="D90" s="111" t="s">
        <v>372</v>
      </c>
      <c r="E90" s="111">
        <v>91</v>
      </c>
      <c r="F90" s="4" t="s">
        <v>131</v>
      </c>
      <c r="G90" s="4" t="s">
        <v>131</v>
      </c>
      <c r="H90" s="4" t="s">
        <v>130</v>
      </c>
      <c r="I90" s="4" t="s">
        <v>131</v>
      </c>
      <c r="J90" s="87" t="s">
        <v>130</v>
      </c>
      <c r="K90" s="111" t="s">
        <v>130</v>
      </c>
      <c r="L90" s="111" t="s">
        <v>130</v>
      </c>
      <c r="M90" s="111" t="s">
        <v>130</v>
      </c>
      <c r="N90" s="111" t="s">
        <v>130</v>
      </c>
      <c r="O90" s="195" t="s">
        <v>169</v>
      </c>
      <c r="P90" s="196"/>
      <c r="Q90" s="111" t="s">
        <v>130</v>
      </c>
    </row>
    <row r="91" spans="2:17" x14ac:dyDescent="0.25">
      <c r="B91" s="111" t="s">
        <v>175</v>
      </c>
      <c r="C91" s="3" t="s">
        <v>216</v>
      </c>
      <c r="D91" s="111" t="s">
        <v>373</v>
      </c>
      <c r="E91" s="111">
        <v>17</v>
      </c>
      <c r="F91" s="4" t="s">
        <v>131</v>
      </c>
      <c r="G91" s="4" t="s">
        <v>131</v>
      </c>
      <c r="H91" s="4" t="s">
        <v>131</v>
      </c>
      <c r="I91" s="4" t="s">
        <v>131</v>
      </c>
      <c r="J91" s="87" t="s">
        <v>130</v>
      </c>
      <c r="K91" s="111" t="s">
        <v>130</v>
      </c>
      <c r="L91" s="111" t="s">
        <v>130</v>
      </c>
      <c r="M91" s="111" t="s">
        <v>130</v>
      </c>
      <c r="N91" s="111" t="s">
        <v>130</v>
      </c>
      <c r="O91" s="195" t="s">
        <v>218</v>
      </c>
      <c r="P91" s="196"/>
      <c r="Q91" s="111" t="s">
        <v>131</v>
      </c>
    </row>
    <row r="92" spans="2:17" x14ac:dyDescent="0.25">
      <c r="B92" s="111" t="s">
        <v>364</v>
      </c>
      <c r="C92" s="3" t="s">
        <v>216</v>
      </c>
      <c r="D92" s="111" t="s">
        <v>373</v>
      </c>
      <c r="E92" s="111">
        <v>16</v>
      </c>
      <c r="F92" s="4" t="s">
        <v>131</v>
      </c>
      <c r="G92" s="4" t="s">
        <v>131</v>
      </c>
      <c r="H92" s="4" t="s">
        <v>131</v>
      </c>
      <c r="I92" s="4" t="s">
        <v>131</v>
      </c>
      <c r="J92" s="87" t="s">
        <v>130</v>
      </c>
      <c r="K92" s="111" t="s">
        <v>130</v>
      </c>
      <c r="L92" s="111" t="s">
        <v>130</v>
      </c>
      <c r="M92" s="111" t="s">
        <v>130</v>
      </c>
      <c r="N92" s="111" t="s">
        <v>130</v>
      </c>
      <c r="O92" s="195" t="s">
        <v>218</v>
      </c>
      <c r="P92" s="196"/>
      <c r="Q92" s="111" t="s">
        <v>131</v>
      </c>
    </row>
    <row r="93" spans="2:17" x14ac:dyDescent="0.25">
      <c r="B93" s="111" t="s">
        <v>365</v>
      </c>
      <c r="C93" s="3" t="s">
        <v>216</v>
      </c>
      <c r="D93" s="111" t="s">
        <v>373</v>
      </c>
      <c r="E93" s="111">
        <v>17</v>
      </c>
      <c r="F93" s="4" t="s">
        <v>131</v>
      </c>
      <c r="G93" s="4" t="s">
        <v>131</v>
      </c>
      <c r="H93" s="4" t="s">
        <v>131</v>
      </c>
      <c r="I93" s="4" t="s">
        <v>131</v>
      </c>
      <c r="J93" s="87" t="s">
        <v>130</v>
      </c>
      <c r="K93" s="111" t="s">
        <v>130</v>
      </c>
      <c r="L93" s="111" t="s">
        <v>130</v>
      </c>
      <c r="M93" s="111" t="s">
        <v>130</v>
      </c>
      <c r="N93" s="111" t="s">
        <v>130</v>
      </c>
      <c r="O93" s="195" t="s">
        <v>218</v>
      </c>
      <c r="P93" s="196"/>
      <c r="Q93" s="111" t="s">
        <v>131</v>
      </c>
    </row>
    <row r="94" spans="2:17" x14ac:dyDescent="0.25">
      <c r="B94" s="111" t="s">
        <v>366</v>
      </c>
      <c r="C94" s="3" t="s">
        <v>216</v>
      </c>
      <c r="D94" s="111" t="s">
        <v>373</v>
      </c>
      <c r="E94" s="111">
        <v>16</v>
      </c>
      <c r="F94" s="4" t="s">
        <v>131</v>
      </c>
      <c r="G94" s="4" t="s">
        <v>131</v>
      </c>
      <c r="H94" s="4" t="s">
        <v>131</v>
      </c>
      <c r="I94" s="4" t="s">
        <v>131</v>
      </c>
      <c r="J94" s="87" t="s">
        <v>130</v>
      </c>
      <c r="K94" s="111" t="s">
        <v>130</v>
      </c>
      <c r="L94" s="111" t="s">
        <v>130</v>
      </c>
      <c r="M94" s="111" t="s">
        <v>130</v>
      </c>
      <c r="N94" s="111" t="s">
        <v>130</v>
      </c>
      <c r="O94" s="195" t="s">
        <v>218</v>
      </c>
      <c r="P94" s="196"/>
      <c r="Q94" s="111" t="s">
        <v>131</v>
      </c>
    </row>
    <row r="95" spans="2:17" x14ac:dyDescent="0.25">
      <c r="B95" s="111" t="s">
        <v>367</v>
      </c>
      <c r="C95" s="3" t="s">
        <v>216</v>
      </c>
      <c r="D95" s="111" t="s">
        <v>373</v>
      </c>
      <c r="E95" s="111">
        <v>16</v>
      </c>
      <c r="F95" s="4" t="s">
        <v>131</v>
      </c>
      <c r="G95" s="4" t="s">
        <v>131</v>
      </c>
      <c r="H95" s="4" t="s">
        <v>131</v>
      </c>
      <c r="I95" s="4" t="s">
        <v>131</v>
      </c>
      <c r="J95" s="87" t="s">
        <v>130</v>
      </c>
      <c r="K95" s="111" t="s">
        <v>130</v>
      </c>
      <c r="L95" s="111" t="s">
        <v>130</v>
      </c>
      <c r="M95" s="111" t="s">
        <v>130</v>
      </c>
      <c r="N95" s="111" t="s">
        <v>130</v>
      </c>
      <c r="O95" s="195" t="s">
        <v>218</v>
      </c>
      <c r="P95" s="196"/>
      <c r="Q95" s="111" t="s">
        <v>131</v>
      </c>
    </row>
    <row r="96" spans="2:17" x14ac:dyDescent="0.25">
      <c r="B96" s="111" t="s">
        <v>368</v>
      </c>
      <c r="C96" s="3" t="s">
        <v>216</v>
      </c>
      <c r="D96" s="111" t="s">
        <v>373</v>
      </c>
      <c r="E96" s="111">
        <v>17</v>
      </c>
      <c r="F96" s="4" t="s">
        <v>131</v>
      </c>
      <c r="G96" s="4" t="s">
        <v>131</v>
      </c>
      <c r="H96" s="4" t="s">
        <v>131</v>
      </c>
      <c r="I96" s="4" t="s">
        <v>131</v>
      </c>
      <c r="J96" s="87" t="s">
        <v>130</v>
      </c>
      <c r="K96" s="111" t="s">
        <v>130</v>
      </c>
      <c r="L96" s="111" t="s">
        <v>130</v>
      </c>
      <c r="M96" s="111" t="s">
        <v>130</v>
      </c>
      <c r="N96" s="111" t="s">
        <v>130</v>
      </c>
      <c r="O96" s="195" t="s">
        <v>218</v>
      </c>
      <c r="P96" s="196"/>
      <c r="Q96" s="111" t="s">
        <v>131</v>
      </c>
    </row>
    <row r="97" spans="2:17" x14ac:dyDescent="0.25">
      <c r="B97" s="111" t="s">
        <v>374</v>
      </c>
      <c r="C97" s="3" t="s">
        <v>216</v>
      </c>
      <c r="D97" s="111" t="s">
        <v>373</v>
      </c>
      <c r="E97" s="111">
        <v>16</v>
      </c>
      <c r="F97" s="4" t="s">
        <v>131</v>
      </c>
      <c r="G97" s="4" t="s">
        <v>131</v>
      </c>
      <c r="H97" s="4" t="s">
        <v>131</v>
      </c>
      <c r="I97" s="4" t="s">
        <v>131</v>
      </c>
      <c r="J97" s="87" t="s">
        <v>130</v>
      </c>
      <c r="K97" s="111" t="s">
        <v>130</v>
      </c>
      <c r="L97" s="111" t="s">
        <v>130</v>
      </c>
      <c r="M97" s="111" t="s">
        <v>130</v>
      </c>
      <c r="N97" s="111" t="s">
        <v>130</v>
      </c>
      <c r="O97" s="195" t="s">
        <v>218</v>
      </c>
      <c r="P97" s="196"/>
      <c r="Q97" s="111" t="s">
        <v>131</v>
      </c>
    </row>
    <row r="98" spans="2:17" x14ac:dyDescent="0.25">
      <c r="B98" s="111" t="s">
        <v>375</v>
      </c>
      <c r="C98" s="3" t="s">
        <v>216</v>
      </c>
      <c r="D98" s="111" t="s">
        <v>373</v>
      </c>
      <c r="E98" s="111">
        <v>16</v>
      </c>
      <c r="F98" s="4" t="s">
        <v>131</v>
      </c>
      <c r="G98" s="4" t="s">
        <v>131</v>
      </c>
      <c r="H98" s="4" t="s">
        <v>131</v>
      </c>
      <c r="I98" s="4" t="s">
        <v>131</v>
      </c>
      <c r="J98" s="87" t="s">
        <v>130</v>
      </c>
      <c r="K98" s="111" t="s">
        <v>130</v>
      </c>
      <c r="L98" s="111" t="s">
        <v>130</v>
      </c>
      <c r="M98" s="111" t="s">
        <v>130</v>
      </c>
      <c r="N98" s="111" t="s">
        <v>130</v>
      </c>
      <c r="O98" s="195" t="s">
        <v>218</v>
      </c>
      <c r="P98" s="196"/>
      <c r="Q98" s="111" t="s">
        <v>131</v>
      </c>
    </row>
    <row r="99" spans="2:17" x14ac:dyDescent="0.25">
      <c r="B99" s="111" t="s">
        <v>376</v>
      </c>
      <c r="C99" s="3" t="s">
        <v>216</v>
      </c>
      <c r="D99" s="111" t="s">
        <v>373</v>
      </c>
      <c r="E99" s="111">
        <v>16</v>
      </c>
      <c r="F99" s="4" t="s">
        <v>131</v>
      </c>
      <c r="G99" s="4" t="s">
        <v>131</v>
      </c>
      <c r="H99" s="4" t="s">
        <v>131</v>
      </c>
      <c r="I99" s="4" t="s">
        <v>131</v>
      </c>
      <c r="J99" s="87" t="s">
        <v>130</v>
      </c>
      <c r="K99" s="111" t="s">
        <v>130</v>
      </c>
      <c r="L99" s="111" t="s">
        <v>130</v>
      </c>
      <c r="M99" s="111" t="s">
        <v>130</v>
      </c>
      <c r="N99" s="111" t="s">
        <v>130</v>
      </c>
      <c r="O99" s="195" t="s">
        <v>218</v>
      </c>
      <c r="P99" s="196"/>
      <c r="Q99" s="111" t="s">
        <v>131</v>
      </c>
    </row>
    <row r="100" spans="2:17" x14ac:dyDescent="0.25">
      <c r="B100" s="111" t="s">
        <v>377</v>
      </c>
      <c r="C100" s="3" t="s">
        <v>216</v>
      </c>
      <c r="D100" s="111" t="s">
        <v>373</v>
      </c>
      <c r="E100" s="111">
        <v>16</v>
      </c>
      <c r="F100" s="4" t="s">
        <v>131</v>
      </c>
      <c r="G100" s="4" t="s">
        <v>131</v>
      </c>
      <c r="H100" s="4" t="s">
        <v>131</v>
      </c>
      <c r="I100" s="4" t="s">
        <v>131</v>
      </c>
      <c r="J100" s="87" t="s">
        <v>130</v>
      </c>
      <c r="K100" s="111" t="s">
        <v>130</v>
      </c>
      <c r="L100" s="111" t="s">
        <v>130</v>
      </c>
      <c r="M100" s="111" t="s">
        <v>130</v>
      </c>
      <c r="N100" s="111" t="s">
        <v>130</v>
      </c>
      <c r="O100" s="195" t="s">
        <v>218</v>
      </c>
      <c r="P100" s="196"/>
      <c r="Q100" s="111" t="s">
        <v>131</v>
      </c>
    </row>
    <row r="101" spans="2:17" x14ac:dyDescent="0.25">
      <c r="B101" s="111" t="s">
        <v>234</v>
      </c>
      <c r="C101" s="3" t="s">
        <v>216</v>
      </c>
      <c r="D101" s="111" t="s">
        <v>373</v>
      </c>
      <c r="E101" s="111">
        <v>17</v>
      </c>
      <c r="F101" s="4" t="s">
        <v>131</v>
      </c>
      <c r="G101" s="4" t="s">
        <v>131</v>
      </c>
      <c r="H101" s="4" t="s">
        <v>131</v>
      </c>
      <c r="I101" s="4" t="s">
        <v>131</v>
      </c>
      <c r="J101" s="87" t="s">
        <v>130</v>
      </c>
      <c r="K101" s="111" t="s">
        <v>130</v>
      </c>
      <c r="L101" s="111" t="s">
        <v>130</v>
      </c>
      <c r="M101" s="111" t="s">
        <v>130</v>
      </c>
      <c r="N101" s="111" t="s">
        <v>130</v>
      </c>
      <c r="O101" s="195" t="s">
        <v>218</v>
      </c>
      <c r="P101" s="196"/>
      <c r="Q101" s="111" t="s">
        <v>131</v>
      </c>
    </row>
    <row r="102" spans="2:17" x14ac:dyDescent="0.25">
      <c r="B102" s="111" t="s">
        <v>378</v>
      </c>
      <c r="C102" s="3" t="s">
        <v>216</v>
      </c>
      <c r="D102" s="111" t="s">
        <v>373</v>
      </c>
      <c r="E102" s="111">
        <v>16</v>
      </c>
      <c r="F102" s="4" t="s">
        <v>131</v>
      </c>
      <c r="G102" s="4" t="s">
        <v>131</v>
      </c>
      <c r="H102" s="4" t="s">
        <v>131</v>
      </c>
      <c r="I102" s="4" t="s">
        <v>131</v>
      </c>
      <c r="J102" s="87" t="s">
        <v>130</v>
      </c>
      <c r="K102" s="111" t="s">
        <v>130</v>
      </c>
      <c r="L102" s="111" t="s">
        <v>130</v>
      </c>
      <c r="M102" s="111" t="s">
        <v>130</v>
      </c>
      <c r="N102" s="111" t="s">
        <v>130</v>
      </c>
      <c r="O102" s="195" t="s">
        <v>218</v>
      </c>
      <c r="P102" s="196"/>
      <c r="Q102" s="111" t="s">
        <v>131</v>
      </c>
    </row>
    <row r="103" spans="2:17" x14ac:dyDescent="0.25">
      <c r="B103" s="111" t="s">
        <v>379</v>
      </c>
      <c r="C103" s="3" t="s">
        <v>216</v>
      </c>
      <c r="D103" s="111" t="s">
        <v>373</v>
      </c>
      <c r="E103" s="111">
        <v>16</v>
      </c>
      <c r="F103" s="4" t="s">
        <v>131</v>
      </c>
      <c r="G103" s="4" t="s">
        <v>131</v>
      </c>
      <c r="H103" s="4" t="s">
        <v>131</v>
      </c>
      <c r="I103" s="4" t="s">
        <v>131</v>
      </c>
      <c r="J103" s="87" t="s">
        <v>130</v>
      </c>
      <c r="K103" s="111" t="s">
        <v>130</v>
      </c>
      <c r="L103" s="111" t="s">
        <v>130</v>
      </c>
      <c r="M103" s="111" t="s">
        <v>130</v>
      </c>
      <c r="N103" s="111" t="s">
        <v>130</v>
      </c>
      <c r="O103" s="195" t="s">
        <v>218</v>
      </c>
      <c r="P103" s="196"/>
      <c r="Q103" s="111" t="s">
        <v>131</v>
      </c>
    </row>
    <row r="104" spans="2:17" ht="75.75" customHeight="1" x14ac:dyDescent="0.25">
      <c r="B104" s="84"/>
      <c r="C104" s="215"/>
      <c r="D104" s="215"/>
      <c r="E104" s="215"/>
      <c r="F104" s="215"/>
      <c r="G104" s="215"/>
      <c r="H104" s="215"/>
      <c r="I104" s="215"/>
      <c r="J104" s="215"/>
      <c r="K104" s="215"/>
      <c r="L104" s="215"/>
      <c r="M104" s="215"/>
      <c r="N104" s="215"/>
      <c r="O104" s="84"/>
      <c r="P104" s="84"/>
      <c r="Q104" s="215"/>
    </row>
    <row r="105" spans="2:17" x14ac:dyDescent="0.25">
      <c r="B105" s="9" t="s">
        <v>1</v>
      </c>
    </row>
    <row r="106" spans="2:17" x14ac:dyDescent="0.25">
      <c r="B106" s="9" t="s">
        <v>37</v>
      </c>
    </row>
    <row r="107" spans="2:17" x14ac:dyDescent="0.25">
      <c r="B107" s="9" t="s">
        <v>60</v>
      </c>
    </row>
    <row r="109" spans="2:17" ht="15.75" thickBot="1" x14ac:dyDescent="0.3"/>
    <row r="110" spans="2:17" ht="27" thickBot="1" x14ac:dyDescent="0.3">
      <c r="B110" s="372" t="s">
        <v>38</v>
      </c>
      <c r="C110" s="373"/>
      <c r="D110" s="373"/>
      <c r="E110" s="373"/>
      <c r="F110" s="373"/>
      <c r="G110" s="373"/>
      <c r="H110" s="373"/>
      <c r="I110" s="373"/>
      <c r="J110" s="373"/>
      <c r="K110" s="373"/>
      <c r="L110" s="373"/>
      <c r="M110" s="373"/>
      <c r="N110" s="374"/>
    </row>
    <row r="114" spans="2:17" x14ac:dyDescent="0.25">
      <c r="B114" s="9" t="s">
        <v>1025</v>
      </c>
    </row>
    <row r="115" spans="2:17" ht="76.5" customHeight="1" x14ac:dyDescent="0.25">
      <c r="B115" s="110" t="s">
        <v>0</v>
      </c>
      <c r="C115" s="110" t="s">
        <v>39</v>
      </c>
      <c r="D115" s="110" t="s">
        <v>40</v>
      </c>
      <c r="E115" s="110" t="s">
        <v>108</v>
      </c>
      <c r="F115" s="110" t="s">
        <v>110</v>
      </c>
      <c r="G115" s="110" t="s">
        <v>111</v>
      </c>
      <c r="H115" s="110" t="s">
        <v>112</v>
      </c>
      <c r="I115" s="110" t="s">
        <v>109</v>
      </c>
      <c r="J115" s="378" t="s">
        <v>113</v>
      </c>
      <c r="K115" s="397"/>
      <c r="L115" s="379"/>
      <c r="M115" s="110" t="s">
        <v>117</v>
      </c>
      <c r="N115" s="110" t="s">
        <v>41</v>
      </c>
      <c r="O115" s="110" t="s">
        <v>42</v>
      </c>
      <c r="P115" s="378" t="s">
        <v>3</v>
      </c>
      <c r="Q115" s="379"/>
    </row>
    <row r="116" spans="2:17" ht="60.75" customHeight="1" x14ac:dyDescent="0.25">
      <c r="B116" s="194" t="s">
        <v>43</v>
      </c>
      <c r="C116" s="194" t="s">
        <v>1068</v>
      </c>
      <c r="D116" s="3" t="s">
        <v>1000</v>
      </c>
      <c r="E116" s="3">
        <v>1122782732</v>
      </c>
      <c r="F116" s="194" t="s">
        <v>843</v>
      </c>
      <c r="G116" s="3" t="s">
        <v>1001</v>
      </c>
      <c r="H116" s="183">
        <v>41201</v>
      </c>
      <c r="I116" s="5" t="s">
        <v>130</v>
      </c>
      <c r="J116" s="194" t="s">
        <v>1071</v>
      </c>
      <c r="K116" s="181" t="s">
        <v>1072</v>
      </c>
      <c r="L116" s="181" t="s">
        <v>1073</v>
      </c>
      <c r="M116" s="111" t="s">
        <v>130</v>
      </c>
      <c r="N116" s="111" t="s">
        <v>130</v>
      </c>
      <c r="O116" s="111" t="s">
        <v>130</v>
      </c>
      <c r="P116" s="396" t="s">
        <v>1002</v>
      </c>
      <c r="Q116" s="396"/>
    </row>
    <row r="117" spans="2:17" ht="60.75" customHeight="1" x14ac:dyDescent="0.25">
      <c r="B117" s="194" t="s">
        <v>1054</v>
      </c>
      <c r="C117" s="194" t="s">
        <v>1068</v>
      </c>
      <c r="D117" s="3" t="s">
        <v>1003</v>
      </c>
      <c r="E117" s="3">
        <v>37843155</v>
      </c>
      <c r="F117" s="194" t="s">
        <v>843</v>
      </c>
      <c r="G117" s="194" t="s">
        <v>1004</v>
      </c>
      <c r="H117" s="183">
        <v>39150</v>
      </c>
      <c r="I117" s="5" t="s">
        <v>130</v>
      </c>
      <c r="J117" s="194" t="s">
        <v>1074</v>
      </c>
      <c r="K117" s="181" t="s">
        <v>1075</v>
      </c>
      <c r="L117" s="181" t="s">
        <v>1076</v>
      </c>
      <c r="M117" s="111" t="s">
        <v>130</v>
      </c>
      <c r="N117" s="111" t="s">
        <v>130</v>
      </c>
      <c r="O117" s="111" t="s">
        <v>130</v>
      </c>
      <c r="P117" s="396"/>
      <c r="Q117" s="396"/>
    </row>
    <row r="118" spans="2:17" ht="33.6" customHeight="1" x14ac:dyDescent="0.25">
      <c r="B118" s="194"/>
      <c r="C118" s="194"/>
      <c r="D118" s="3"/>
      <c r="E118" s="3"/>
      <c r="F118" s="194"/>
      <c r="G118" s="194"/>
      <c r="H118" s="183"/>
      <c r="I118" s="5"/>
      <c r="J118" s="209"/>
      <c r="K118" s="209"/>
      <c r="L118" s="209"/>
      <c r="M118" s="211"/>
      <c r="N118" s="211"/>
      <c r="O118" s="111"/>
      <c r="P118" s="396"/>
      <c r="Q118" s="396"/>
    </row>
    <row r="119" spans="2:17" ht="33.6" customHeight="1" x14ac:dyDescent="0.25">
      <c r="B119" s="145"/>
      <c r="C119" s="145"/>
      <c r="D119" s="136"/>
      <c r="E119" s="136"/>
      <c r="F119" s="136"/>
      <c r="G119" s="136"/>
      <c r="H119" s="136"/>
      <c r="I119" s="146"/>
      <c r="J119" s="147"/>
      <c r="K119" s="137"/>
      <c r="L119" s="137"/>
      <c r="M119" s="10"/>
      <c r="N119" s="10"/>
      <c r="O119" s="10"/>
      <c r="P119" s="138"/>
      <c r="Q119" s="138"/>
    </row>
    <row r="120" spans="2:17" ht="33.6" customHeight="1" x14ac:dyDescent="0.25">
      <c r="B120" s="145" t="s">
        <v>1065</v>
      </c>
      <c r="C120" s="145"/>
      <c r="D120" s="136"/>
      <c r="E120" s="136"/>
      <c r="F120" s="136"/>
      <c r="G120" s="136"/>
      <c r="H120" s="136"/>
      <c r="I120" s="146"/>
      <c r="J120" s="147"/>
      <c r="K120" s="137"/>
      <c r="L120" s="137"/>
      <c r="M120" s="10"/>
      <c r="N120" s="10"/>
      <c r="O120" s="10"/>
      <c r="P120" s="138"/>
      <c r="Q120" s="138"/>
    </row>
    <row r="121" spans="2:17" ht="33.6" customHeight="1" x14ac:dyDescent="0.25">
      <c r="B121" s="110" t="s">
        <v>0</v>
      </c>
      <c r="C121" s="110" t="s">
        <v>39</v>
      </c>
      <c r="D121" s="110" t="s">
        <v>40</v>
      </c>
      <c r="E121" s="110" t="s">
        <v>108</v>
      </c>
      <c r="F121" s="110" t="s">
        <v>110</v>
      </c>
      <c r="G121" s="110" t="s">
        <v>111</v>
      </c>
      <c r="H121" s="110" t="s">
        <v>112</v>
      </c>
      <c r="I121" s="110" t="s">
        <v>109</v>
      </c>
      <c r="J121" s="378" t="s">
        <v>113</v>
      </c>
      <c r="K121" s="397"/>
      <c r="L121" s="379"/>
      <c r="M121" s="110" t="s">
        <v>117</v>
      </c>
      <c r="N121" s="110" t="s">
        <v>41</v>
      </c>
      <c r="O121" s="110" t="s">
        <v>42</v>
      </c>
      <c r="P121" s="378" t="s">
        <v>3</v>
      </c>
      <c r="Q121" s="379"/>
    </row>
    <row r="122" spans="2:17" s="233" customFormat="1" ht="33.6" customHeight="1" x14ac:dyDescent="0.25">
      <c r="B122" s="228" t="s">
        <v>43</v>
      </c>
      <c r="C122" s="228" t="s">
        <v>1069</v>
      </c>
      <c r="D122" s="229" t="s">
        <v>1005</v>
      </c>
      <c r="E122" s="229">
        <v>26637349</v>
      </c>
      <c r="F122" s="228" t="s">
        <v>1006</v>
      </c>
      <c r="G122" s="229" t="s">
        <v>1007</v>
      </c>
      <c r="H122" s="230">
        <v>41937</v>
      </c>
      <c r="I122" s="231" t="s">
        <v>131</v>
      </c>
      <c r="J122" s="228"/>
      <c r="K122" s="232"/>
      <c r="L122" s="232"/>
      <c r="M122" s="211" t="s">
        <v>130</v>
      </c>
      <c r="N122" s="211" t="s">
        <v>131</v>
      </c>
      <c r="O122" s="211" t="s">
        <v>130</v>
      </c>
      <c r="P122" s="421" t="s">
        <v>1008</v>
      </c>
      <c r="Q122" s="422"/>
    </row>
    <row r="123" spans="2:17" s="233" customFormat="1" ht="55.5" customHeight="1" x14ac:dyDescent="0.25">
      <c r="B123" s="228" t="s">
        <v>43</v>
      </c>
      <c r="C123" s="228" t="s">
        <v>1069</v>
      </c>
      <c r="D123" s="229" t="s">
        <v>1009</v>
      </c>
      <c r="E123" s="229">
        <v>34316329</v>
      </c>
      <c r="F123" s="229" t="s">
        <v>1010</v>
      </c>
      <c r="G123" s="228" t="s">
        <v>1011</v>
      </c>
      <c r="H123" s="234">
        <v>38408</v>
      </c>
      <c r="I123" s="231"/>
      <c r="J123" s="228" t="s">
        <v>1077</v>
      </c>
      <c r="K123" s="232" t="s">
        <v>1078</v>
      </c>
      <c r="L123" s="232" t="s">
        <v>1079</v>
      </c>
      <c r="M123" s="211" t="s">
        <v>130</v>
      </c>
      <c r="N123" s="211" t="s">
        <v>130</v>
      </c>
      <c r="O123" s="211" t="s">
        <v>130</v>
      </c>
      <c r="P123" s="420" t="s">
        <v>169</v>
      </c>
      <c r="Q123" s="420"/>
    </row>
    <row r="124" spans="2:17" s="233" customFormat="1" ht="33.6" customHeight="1" x14ac:dyDescent="0.25">
      <c r="B124" s="228" t="s">
        <v>729</v>
      </c>
      <c r="C124" s="228" t="s">
        <v>1070</v>
      </c>
      <c r="D124" s="229" t="s">
        <v>1012</v>
      </c>
      <c r="E124" s="229">
        <v>1143329943</v>
      </c>
      <c r="F124" s="229" t="s">
        <v>664</v>
      </c>
      <c r="G124" s="229" t="s">
        <v>1013</v>
      </c>
      <c r="H124" s="230">
        <v>41670</v>
      </c>
      <c r="I124" s="231" t="s">
        <v>130</v>
      </c>
      <c r="J124" s="228" t="s">
        <v>1080</v>
      </c>
      <c r="K124" s="232" t="s">
        <v>1081</v>
      </c>
      <c r="L124" s="232" t="s">
        <v>1082</v>
      </c>
      <c r="M124" s="211" t="s">
        <v>130</v>
      </c>
      <c r="N124" s="211" t="s">
        <v>130</v>
      </c>
      <c r="O124" s="211" t="s">
        <v>131</v>
      </c>
      <c r="P124" s="349" t="s">
        <v>1083</v>
      </c>
      <c r="Q124" s="351"/>
    </row>
    <row r="125" spans="2:17" s="233" customFormat="1" ht="33.6" customHeight="1" x14ac:dyDescent="0.25">
      <c r="B125" s="228" t="s">
        <v>729</v>
      </c>
      <c r="C125" s="228" t="s">
        <v>1070</v>
      </c>
      <c r="D125" s="229" t="s">
        <v>1014</v>
      </c>
      <c r="E125" s="229">
        <v>69070491</v>
      </c>
      <c r="F125" s="229" t="s">
        <v>664</v>
      </c>
      <c r="G125" s="229" t="s">
        <v>1001</v>
      </c>
      <c r="H125" s="230">
        <v>41930</v>
      </c>
      <c r="I125" s="231" t="s">
        <v>130</v>
      </c>
      <c r="J125" s="228" t="s">
        <v>1015</v>
      </c>
      <c r="K125" s="232" t="s">
        <v>1016</v>
      </c>
      <c r="L125" s="232" t="s">
        <v>1017</v>
      </c>
      <c r="M125" s="211" t="s">
        <v>130</v>
      </c>
      <c r="N125" s="211" t="s">
        <v>130</v>
      </c>
      <c r="O125" s="211" t="s">
        <v>131</v>
      </c>
      <c r="P125" s="421" t="s">
        <v>1008</v>
      </c>
      <c r="Q125" s="422"/>
    </row>
    <row r="126" spans="2:17" s="233" customFormat="1" ht="33.6" customHeight="1" x14ac:dyDescent="0.25">
      <c r="B126" s="228" t="s">
        <v>729</v>
      </c>
      <c r="C126" s="228" t="s">
        <v>1070</v>
      </c>
      <c r="D126" s="229"/>
      <c r="E126" s="229"/>
      <c r="F126" s="229"/>
      <c r="G126" s="229"/>
      <c r="H126" s="230"/>
      <c r="I126" s="231"/>
      <c r="J126" s="228"/>
      <c r="K126" s="232"/>
      <c r="L126" s="232"/>
      <c r="M126" s="211"/>
      <c r="N126" s="211"/>
      <c r="O126" s="211" t="s">
        <v>131</v>
      </c>
      <c r="P126" s="421" t="s">
        <v>1283</v>
      </c>
      <c r="Q126" s="422"/>
    </row>
    <row r="127" spans="2:17" s="233" customFormat="1" ht="33.6" customHeight="1" x14ac:dyDescent="0.25">
      <c r="B127" s="228" t="s">
        <v>729</v>
      </c>
      <c r="C127" s="228" t="s">
        <v>1070</v>
      </c>
      <c r="D127" s="229"/>
      <c r="E127" s="229"/>
      <c r="F127" s="229"/>
      <c r="G127" s="229"/>
      <c r="H127" s="230"/>
      <c r="I127" s="231"/>
      <c r="J127" s="228"/>
      <c r="K127" s="234"/>
      <c r="L127" s="232"/>
      <c r="M127" s="211"/>
      <c r="N127" s="211"/>
      <c r="O127" s="211" t="s">
        <v>131</v>
      </c>
      <c r="P127" s="421" t="s">
        <v>1283</v>
      </c>
      <c r="Q127" s="422"/>
    </row>
    <row r="129" spans="1:26" ht="15.75" thickBot="1" x14ac:dyDescent="0.3"/>
    <row r="130" spans="1:26" ht="27" thickBot="1" x14ac:dyDescent="0.3">
      <c r="B130" s="372" t="s">
        <v>52</v>
      </c>
      <c r="C130" s="373"/>
      <c r="D130" s="373"/>
      <c r="E130" s="373"/>
      <c r="F130" s="373"/>
      <c r="G130" s="373"/>
      <c r="H130" s="373"/>
      <c r="I130" s="373"/>
      <c r="J130" s="373"/>
      <c r="K130" s="373"/>
      <c r="L130" s="373"/>
      <c r="M130" s="373"/>
      <c r="N130" s="374"/>
    </row>
    <row r="132" spans="1:26" ht="15.75" thickBot="1" x14ac:dyDescent="0.3">
      <c r="M132" s="59"/>
      <c r="N132" s="59"/>
    </row>
    <row r="133" spans="1:26" s="97" customFormat="1" ht="109.5" customHeight="1" x14ac:dyDescent="0.25">
      <c r="B133" s="108" t="s">
        <v>139</v>
      </c>
      <c r="C133" s="108" t="s">
        <v>140</v>
      </c>
      <c r="D133" s="108" t="s">
        <v>141</v>
      </c>
      <c r="E133" s="108" t="s">
        <v>45</v>
      </c>
      <c r="F133" s="108" t="s">
        <v>22</v>
      </c>
      <c r="G133" s="108" t="s">
        <v>96</v>
      </c>
      <c r="H133" s="108" t="s">
        <v>17</v>
      </c>
      <c r="I133" s="108" t="s">
        <v>10</v>
      </c>
      <c r="J133" s="108" t="s">
        <v>31</v>
      </c>
      <c r="K133" s="108" t="s">
        <v>59</v>
      </c>
      <c r="L133" s="108" t="s">
        <v>20</v>
      </c>
      <c r="M133" s="93" t="s">
        <v>26</v>
      </c>
      <c r="N133" s="108" t="s">
        <v>142</v>
      </c>
      <c r="O133" s="108" t="s">
        <v>36</v>
      </c>
      <c r="P133" s="109" t="s">
        <v>11</v>
      </c>
      <c r="Q133" s="109" t="s">
        <v>19</v>
      </c>
    </row>
    <row r="134" spans="1:26" s="103" customFormat="1" x14ac:dyDescent="0.25">
      <c r="A134" s="42">
        <v>1</v>
      </c>
      <c r="B134" s="104"/>
      <c r="C134" s="105"/>
      <c r="D134" s="104"/>
      <c r="E134" s="99"/>
      <c r="F134" s="100"/>
      <c r="G134" s="119"/>
      <c r="H134" s="107"/>
      <c r="I134" s="101"/>
      <c r="J134" s="101"/>
      <c r="K134" s="101"/>
      <c r="L134" s="101"/>
      <c r="M134" s="92"/>
      <c r="N134" s="92">
        <f>+M134*G134</f>
        <v>0</v>
      </c>
      <c r="O134" s="26"/>
      <c r="P134" s="26"/>
      <c r="Q134" s="398" t="s">
        <v>1261</v>
      </c>
      <c r="R134" s="102"/>
      <c r="S134" s="102"/>
      <c r="T134" s="102"/>
      <c r="U134" s="102"/>
      <c r="V134" s="102"/>
      <c r="W134" s="102"/>
      <c r="X134" s="102"/>
      <c r="Y134" s="102"/>
      <c r="Z134" s="102"/>
    </row>
    <row r="135" spans="1:26" s="103" customFormat="1" x14ac:dyDescent="0.25">
      <c r="A135" s="42">
        <f>+A134+1</f>
        <v>2</v>
      </c>
      <c r="B135" s="104"/>
      <c r="C135" s="105"/>
      <c r="D135" s="104"/>
      <c r="E135" s="99"/>
      <c r="F135" s="100"/>
      <c r="G135" s="100"/>
      <c r="H135" s="100"/>
      <c r="I135" s="101"/>
      <c r="J135" s="101"/>
      <c r="K135" s="101"/>
      <c r="L135" s="101"/>
      <c r="M135" s="92"/>
      <c r="N135" s="92"/>
      <c r="O135" s="26"/>
      <c r="P135" s="26"/>
      <c r="Q135" s="399"/>
      <c r="R135" s="102"/>
      <c r="S135" s="102"/>
      <c r="T135" s="102"/>
      <c r="U135" s="102"/>
      <c r="V135" s="102"/>
      <c r="W135" s="102"/>
      <c r="X135" s="102"/>
      <c r="Y135" s="102"/>
      <c r="Z135" s="102"/>
    </row>
    <row r="136" spans="1:26" s="103" customFormat="1" x14ac:dyDescent="0.25">
      <c r="A136" s="42">
        <f t="shared" ref="A136:A141" si="2">+A135+1</f>
        <v>3</v>
      </c>
      <c r="B136" s="104"/>
      <c r="C136" s="105"/>
      <c r="D136" s="104"/>
      <c r="E136" s="99"/>
      <c r="F136" s="100"/>
      <c r="G136" s="100"/>
      <c r="H136" s="100"/>
      <c r="I136" s="101"/>
      <c r="J136" s="101"/>
      <c r="K136" s="101"/>
      <c r="L136" s="101"/>
      <c r="M136" s="92"/>
      <c r="N136" s="92"/>
      <c r="O136" s="26"/>
      <c r="P136" s="26"/>
      <c r="Q136" s="399"/>
      <c r="R136" s="102"/>
      <c r="S136" s="102"/>
      <c r="T136" s="102"/>
      <c r="U136" s="102"/>
      <c r="V136" s="102"/>
      <c r="W136" s="102"/>
      <c r="X136" s="102"/>
      <c r="Y136" s="102"/>
      <c r="Z136" s="102"/>
    </row>
    <row r="137" spans="1:26" s="103" customFormat="1" x14ac:dyDescent="0.25">
      <c r="A137" s="42">
        <f t="shared" si="2"/>
        <v>4</v>
      </c>
      <c r="B137" s="104"/>
      <c r="C137" s="105"/>
      <c r="D137" s="104"/>
      <c r="E137" s="99"/>
      <c r="F137" s="100"/>
      <c r="G137" s="100"/>
      <c r="H137" s="100"/>
      <c r="I137" s="101"/>
      <c r="J137" s="101"/>
      <c r="K137" s="101"/>
      <c r="L137" s="101"/>
      <c r="M137" s="92"/>
      <c r="N137" s="92"/>
      <c r="O137" s="26"/>
      <c r="P137" s="26"/>
      <c r="Q137" s="399"/>
      <c r="R137" s="102"/>
      <c r="S137" s="102"/>
      <c r="T137" s="102"/>
      <c r="U137" s="102"/>
      <c r="V137" s="102"/>
      <c r="W137" s="102"/>
      <c r="X137" s="102"/>
      <c r="Y137" s="102"/>
      <c r="Z137" s="102"/>
    </row>
    <row r="138" spans="1:26" s="103" customFormat="1" x14ac:dyDescent="0.25">
      <c r="A138" s="42">
        <f t="shared" si="2"/>
        <v>5</v>
      </c>
      <c r="B138" s="104"/>
      <c r="C138" s="105"/>
      <c r="D138" s="104"/>
      <c r="E138" s="99"/>
      <c r="F138" s="100"/>
      <c r="G138" s="100"/>
      <c r="H138" s="100"/>
      <c r="I138" s="101"/>
      <c r="J138" s="101"/>
      <c r="K138" s="101"/>
      <c r="L138" s="101"/>
      <c r="M138" s="92"/>
      <c r="N138" s="92"/>
      <c r="O138" s="26"/>
      <c r="P138" s="26"/>
      <c r="Q138" s="399"/>
      <c r="R138" s="102"/>
      <c r="S138" s="102"/>
      <c r="T138" s="102"/>
      <c r="U138" s="102"/>
      <c r="V138" s="102"/>
      <c r="W138" s="102"/>
      <c r="X138" s="102"/>
      <c r="Y138" s="102"/>
      <c r="Z138" s="102"/>
    </row>
    <row r="139" spans="1:26" s="103" customFormat="1" x14ac:dyDescent="0.25">
      <c r="A139" s="42">
        <f t="shared" si="2"/>
        <v>6</v>
      </c>
      <c r="B139" s="104"/>
      <c r="C139" s="105"/>
      <c r="D139" s="104"/>
      <c r="E139" s="99"/>
      <c r="F139" s="100"/>
      <c r="G139" s="100"/>
      <c r="H139" s="100"/>
      <c r="I139" s="101"/>
      <c r="J139" s="101"/>
      <c r="K139" s="101"/>
      <c r="L139" s="101"/>
      <c r="M139" s="92"/>
      <c r="N139" s="92"/>
      <c r="O139" s="26"/>
      <c r="P139" s="26"/>
      <c r="Q139" s="399"/>
      <c r="R139" s="102"/>
      <c r="S139" s="102"/>
      <c r="T139" s="102"/>
      <c r="U139" s="102"/>
      <c r="V139" s="102"/>
      <c r="W139" s="102"/>
      <c r="X139" s="102"/>
      <c r="Y139" s="102"/>
      <c r="Z139" s="102"/>
    </row>
    <row r="140" spans="1:26" s="103" customFormat="1" x14ac:dyDescent="0.25">
      <c r="A140" s="42">
        <f t="shared" si="2"/>
        <v>7</v>
      </c>
      <c r="B140" s="104"/>
      <c r="C140" s="105"/>
      <c r="D140" s="104"/>
      <c r="E140" s="99"/>
      <c r="F140" s="100"/>
      <c r="G140" s="100"/>
      <c r="H140" s="100"/>
      <c r="I140" s="101"/>
      <c r="J140" s="101"/>
      <c r="K140" s="101"/>
      <c r="L140" s="101"/>
      <c r="M140" s="92"/>
      <c r="N140" s="92"/>
      <c r="O140" s="26"/>
      <c r="P140" s="26"/>
      <c r="Q140" s="399"/>
      <c r="R140" s="102"/>
      <c r="S140" s="102"/>
      <c r="T140" s="102"/>
      <c r="U140" s="102"/>
      <c r="V140" s="102"/>
      <c r="W140" s="102"/>
      <c r="X140" s="102"/>
      <c r="Y140" s="102"/>
      <c r="Z140" s="102"/>
    </row>
    <row r="141" spans="1:26" s="103" customFormat="1" x14ac:dyDescent="0.25">
      <c r="A141" s="42">
        <f t="shared" si="2"/>
        <v>8</v>
      </c>
      <c r="B141" s="104"/>
      <c r="C141" s="105"/>
      <c r="D141" s="104"/>
      <c r="E141" s="99"/>
      <c r="F141" s="100"/>
      <c r="G141" s="100"/>
      <c r="H141" s="100"/>
      <c r="I141" s="101"/>
      <c r="J141" s="101"/>
      <c r="K141" s="101"/>
      <c r="L141" s="101"/>
      <c r="M141" s="92"/>
      <c r="N141" s="92"/>
      <c r="O141" s="26"/>
      <c r="P141" s="26"/>
      <c r="Q141" s="400"/>
      <c r="R141" s="102"/>
      <c r="S141" s="102"/>
      <c r="T141" s="102"/>
      <c r="U141" s="102"/>
      <c r="V141" s="102"/>
      <c r="W141" s="102"/>
      <c r="X141" s="102"/>
      <c r="Y141" s="102"/>
      <c r="Z141" s="102"/>
    </row>
    <row r="142" spans="1:26" s="103" customFormat="1" x14ac:dyDescent="0.25">
      <c r="A142" s="42"/>
      <c r="B142" s="45" t="s">
        <v>16</v>
      </c>
      <c r="C142" s="105"/>
      <c r="D142" s="104"/>
      <c r="E142" s="99"/>
      <c r="F142" s="100"/>
      <c r="G142" s="100"/>
      <c r="H142" s="100"/>
      <c r="I142" s="101"/>
      <c r="J142" s="101"/>
      <c r="K142" s="106">
        <f t="shared" ref="K142:N142" si="3">SUM(K134:K141)</f>
        <v>0</v>
      </c>
      <c r="L142" s="106">
        <f t="shared" si="3"/>
        <v>0</v>
      </c>
      <c r="M142" s="118">
        <f t="shared" si="3"/>
        <v>0</v>
      </c>
      <c r="N142" s="106">
        <f t="shared" si="3"/>
        <v>0</v>
      </c>
      <c r="O142" s="26"/>
      <c r="P142" s="26"/>
      <c r="Q142" s="121"/>
    </row>
    <row r="143" spans="1:26" x14ac:dyDescent="0.25">
      <c r="B143" s="29"/>
      <c r="C143" s="29"/>
      <c r="D143" s="29"/>
      <c r="E143" s="30"/>
      <c r="F143" s="29"/>
      <c r="G143" s="29"/>
      <c r="H143" s="29"/>
      <c r="I143" s="29"/>
      <c r="J143" s="29"/>
      <c r="K143" s="29"/>
      <c r="L143" s="29"/>
      <c r="M143" s="29"/>
      <c r="N143" s="29"/>
      <c r="O143" s="29"/>
      <c r="P143" s="29"/>
    </row>
    <row r="144" spans="1:26" ht="18.75" x14ac:dyDescent="0.25">
      <c r="B144" s="54" t="s">
        <v>32</v>
      </c>
      <c r="C144" s="66">
        <f>+K142</f>
        <v>0</v>
      </c>
      <c r="H144" s="31"/>
      <c r="I144" s="31"/>
      <c r="J144" s="31"/>
      <c r="K144" s="31"/>
      <c r="L144" s="31"/>
      <c r="M144" s="31"/>
      <c r="N144" s="29"/>
      <c r="O144" s="29"/>
      <c r="P144" s="29"/>
    </row>
    <row r="146" spans="2:17" ht="15.75" thickBot="1" x14ac:dyDescent="0.3"/>
    <row r="147" spans="2:17" ht="37.15" customHeight="1" thickBot="1" x14ac:dyDescent="0.3">
      <c r="B147" s="69" t="s">
        <v>47</v>
      </c>
      <c r="C147" s="70" t="s">
        <v>48</v>
      </c>
      <c r="D147" s="69" t="s">
        <v>49</v>
      </c>
      <c r="E147" s="70" t="s">
        <v>53</v>
      </c>
    </row>
    <row r="148" spans="2:17" ht="41.45" customHeight="1" x14ac:dyDescent="0.25">
      <c r="B148" s="61" t="s">
        <v>118</v>
      </c>
      <c r="C148" s="63">
        <v>20</v>
      </c>
      <c r="D148" s="63">
        <v>0</v>
      </c>
      <c r="E148" s="375">
        <f>+D148+D149+D150</f>
        <v>0</v>
      </c>
    </row>
    <row r="149" spans="2:17" x14ac:dyDescent="0.25">
      <c r="B149" s="61" t="s">
        <v>119</v>
      </c>
      <c r="C149" s="52">
        <v>30</v>
      </c>
      <c r="D149" s="201">
        <v>0</v>
      </c>
      <c r="E149" s="376"/>
    </row>
    <row r="150" spans="2:17" ht="15.75" thickBot="1" x14ac:dyDescent="0.3">
      <c r="B150" s="61" t="s">
        <v>120</v>
      </c>
      <c r="C150" s="65">
        <v>40</v>
      </c>
      <c r="D150" s="65">
        <v>0</v>
      </c>
      <c r="E150" s="377"/>
    </row>
    <row r="152" spans="2:17" ht="15.75" thickBot="1" x14ac:dyDescent="0.3"/>
    <row r="153" spans="2:17" ht="27" thickBot="1" x14ac:dyDescent="0.3">
      <c r="B153" s="372" t="s">
        <v>50</v>
      </c>
      <c r="C153" s="373"/>
      <c r="D153" s="373"/>
      <c r="E153" s="373"/>
      <c r="F153" s="373"/>
      <c r="G153" s="373"/>
      <c r="H153" s="373"/>
      <c r="I153" s="373"/>
      <c r="J153" s="373"/>
      <c r="K153" s="373"/>
      <c r="L153" s="373"/>
      <c r="M153" s="373"/>
      <c r="N153" s="374"/>
    </row>
    <row r="155" spans="2:17" ht="76.5" customHeight="1" x14ac:dyDescent="0.25">
      <c r="B155" s="110" t="s">
        <v>0</v>
      </c>
      <c r="C155" s="110" t="s">
        <v>39</v>
      </c>
      <c r="D155" s="110" t="s">
        <v>40</v>
      </c>
      <c r="E155" s="110" t="s">
        <v>108</v>
      </c>
      <c r="F155" s="110" t="s">
        <v>110</v>
      </c>
      <c r="G155" s="110" t="s">
        <v>111</v>
      </c>
      <c r="H155" s="110" t="s">
        <v>112</v>
      </c>
      <c r="I155" s="110" t="s">
        <v>109</v>
      </c>
      <c r="J155" s="378" t="s">
        <v>113</v>
      </c>
      <c r="K155" s="397"/>
      <c r="L155" s="379"/>
      <c r="M155" s="110" t="s">
        <v>117</v>
      </c>
      <c r="N155" s="110" t="s">
        <v>41</v>
      </c>
      <c r="O155" s="110" t="s">
        <v>42</v>
      </c>
      <c r="P155" s="378" t="s">
        <v>3</v>
      </c>
      <c r="Q155" s="379"/>
    </row>
    <row r="156" spans="2:17" ht="60.75" customHeight="1" x14ac:dyDescent="0.25">
      <c r="B156" s="194" t="s">
        <v>861</v>
      </c>
      <c r="C156" s="194" t="s">
        <v>769</v>
      </c>
      <c r="D156" s="194" t="s">
        <v>771</v>
      </c>
      <c r="E156" s="3">
        <v>37080362</v>
      </c>
      <c r="F156" s="194" t="s">
        <v>1018</v>
      </c>
      <c r="G156" s="194" t="s">
        <v>1019</v>
      </c>
      <c r="H156" s="189">
        <v>38255</v>
      </c>
      <c r="I156" s="5" t="s">
        <v>131</v>
      </c>
      <c r="J156" s="194"/>
      <c r="K156" s="88"/>
      <c r="L156" s="88"/>
      <c r="M156" s="111" t="s">
        <v>130</v>
      </c>
      <c r="N156" s="111" t="s">
        <v>131</v>
      </c>
      <c r="O156" s="111" t="s">
        <v>131</v>
      </c>
      <c r="P156" s="352" t="s">
        <v>1020</v>
      </c>
      <c r="Q156" s="352"/>
    </row>
    <row r="157" spans="2:17" ht="60.75" customHeight="1" x14ac:dyDescent="0.25">
      <c r="B157" s="194" t="s">
        <v>870</v>
      </c>
      <c r="C157" s="194" t="s">
        <v>769</v>
      </c>
      <c r="D157" s="3" t="s">
        <v>1021</v>
      </c>
      <c r="E157" s="3">
        <v>39847866</v>
      </c>
      <c r="F157" s="194" t="s">
        <v>776</v>
      </c>
      <c r="G157" s="194" t="s">
        <v>777</v>
      </c>
      <c r="H157" s="189">
        <v>40523</v>
      </c>
      <c r="I157" s="5" t="s">
        <v>131</v>
      </c>
      <c r="J157" s="194" t="s">
        <v>1022</v>
      </c>
      <c r="K157" s="194" t="s">
        <v>1023</v>
      </c>
      <c r="L157" s="88" t="s">
        <v>998</v>
      </c>
      <c r="M157" s="111" t="s">
        <v>130</v>
      </c>
      <c r="N157" s="111" t="s">
        <v>131</v>
      </c>
      <c r="O157" s="53" t="s">
        <v>131</v>
      </c>
      <c r="P157" s="352" t="s">
        <v>1086</v>
      </c>
      <c r="Q157" s="352"/>
    </row>
    <row r="158" spans="2:17" ht="60.75" customHeight="1" x14ac:dyDescent="0.25">
      <c r="B158" s="194" t="s">
        <v>884</v>
      </c>
      <c r="C158" s="235" t="s">
        <v>770</v>
      </c>
      <c r="D158" s="3" t="s">
        <v>780</v>
      </c>
      <c r="E158" s="3">
        <v>18156674</v>
      </c>
      <c r="F158" s="194" t="s">
        <v>813</v>
      </c>
      <c r="G158" s="194" t="s">
        <v>1024</v>
      </c>
      <c r="H158" s="189">
        <v>39802</v>
      </c>
      <c r="I158" s="5" t="s">
        <v>130</v>
      </c>
      <c r="J158" s="194" t="s">
        <v>1084</v>
      </c>
      <c r="K158" s="181" t="s">
        <v>1085</v>
      </c>
      <c r="L158" s="88" t="s">
        <v>1284</v>
      </c>
      <c r="M158" s="111" t="s">
        <v>130</v>
      </c>
      <c r="N158" s="111" t="s">
        <v>130</v>
      </c>
      <c r="O158" s="53" t="s">
        <v>130</v>
      </c>
      <c r="P158" s="423" t="s">
        <v>169</v>
      </c>
      <c r="Q158" s="424"/>
    </row>
    <row r="159" spans="2:17" ht="60.75" customHeight="1" x14ac:dyDescent="0.25">
      <c r="B159" s="88"/>
      <c r="C159" s="88"/>
      <c r="D159" s="87"/>
      <c r="E159" s="87"/>
      <c r="F159" s="88"/>
      <c r="G159" s="87"/>
      <c r="H159" s="192"/>
      <c r="I159" s="5"/>
      <c r="J159" s="88"/>
      <c r="K159" s="88"/>
      <c r="L159" s="88"/>
      <c r="M159" s="53"/>
      <c r="N159" s="53"/>
      <c r="O159" s="53"/>
      <c r="P159" s="423"/>
      <c r="Q159" s="424"/>
    </row>
    <row r="160" spans="2:17" ht="33.6" customHeight="1" x14ac:dyDescent="0.25">
      <c r="B160" s="194"/>
      <c r="C160" s="194"/>
      <c r="D160" s="3"/>
      <c r="E160" s="3"/>
      <c r="F160" s="194"/>
      <c r="G160" s="194"/>
      <c r="H160" s="189"/>
      <c r="I160" s="5"/>
      <c r="J160" s="194"/>
      <c r="K160" s="181"/>
      <c r="L160" s="88"/>
      <c r="M160" s="111"/>
      <c r="N160" s="111"/>
      <c r="O160" s="111"/>
      <c r="P160" s="396"/>
      <c r="Q160" s="396"/>
    </row>
    <row r="163" spans="2:7" ht="15.75" thickBot="1" x14ac:dyDescent="0.3"/>
    <row r="164" spans="2:7" ht="54" customHeight="1" x14ac:dyDescent="0.25">
      <c r="B164" s="114" t="s">
        <v>33</v>
      </c>
      <c r="C164" s="114" t="s">
        <v>47</v>
      </c>
      <c r="D164" s="110" t="s">
        <v>48</v>
      </c>
      <c r="E164" s="114" t="s">
        <v>49</v>
      </c>
      <c r="F164" s="70" t="s">
        <v>54</v>
      </c>
      <c r="G164" s="254"/>
    </row>
    <row r="165" spans="2:7" ht="120.75" customHeight="1" x14ac:dyDescent="0.2">
      <c r="B165" s="364" t="s">
        <v>51</v>
      </c>
      <c r="C165" s="6" t="s">
        <v>121</v>
      </c>
      <c r="D165" s="201">
        <v>25</v>
      </c>
      <c r="E165" s="201">
        <v>0</v>
      </c>
      <c r="F165" s="365">
        <f>+E165+E166+E167</f>
        <v>10</v>
      </c>
      <c r="G165" s="85"/>
    </row>
    <row r="166" spans="2:7" ht="76.150000000000006" customHeight="1" x14ac:dyDescent="0.2">
      <c r="B166" s="364"/>
      <c r="C166" s="6" t="s">
        <v>122</v>
      </c>
      <c r="D166" s="202">
        <v>25</v>
      </c>
      <c r="E166" s="201">
        <v>0</v>
      </c>
      <c r="F166" s="366"/>
      <c r="G166" s="85"/>
    </row>
    <row r="167" spans="2:7" ht="69" customHeight="1" x14ac:dyDescent="0.2">
      <c r="B167" s="364"/>
      <c r="C167" s="6" t="s">
        <v>123</v>
      </c>
      <c r="D167" s="201">
        <v>10</v>
      </c>
      <c r="E167" s="201">
        <v>10</v>
      </c>
      <c r="F167" s="367"/>
      <c r="G167" s="85"/>
    </row>
    <row r="168" spans="2:7" x14ac:dyDescent="0.25">
      <c r="C168" s="94"/>
    </row>
    <row r="171" spans="2:7" x14ac:dyDescent="0.25">
      <c r="B171" s="112" t="s">
        <v>55</v>
      </c>
    </row>
    <row r="174" spans="2:7" x14ac:dyDescent="0.25">
      <c r="B174" s="115" t="s">
        <v>33</v>
      </c>
      <c r="C174" s="115" t="s">
        <v>56</v>
      </c>
      <c r="D174" s="114" t="s">
        <v>49</v>
      </c>
      <c r="E174" s="114" t="s">
        <v>16</v>
      </c>
    </row>
    <row r="175" spans="2:7" ht="28.5" x14ac:dyDescent="0.25">
      <c r="B175" s="95" t="s">
        <v>57</v>
      </c>
      <c r="C175" s="96">
        <v>40</v>
      </c>
      <c r="D175" s="201">
        <f>+E148</f>
        <v>0</v>
      </c>
      <c r="E175" s="368">
        <f>+D175+D176</f>
        <v>10</v>
      </c>
    </row>
    <row r="176" spans="2:7" ht="57" x14ac:dyDescent="0.25">
      <c r="B176" s="95" t="s">
        <v>58</v>
      </c>
      <c r="C176" s="96">
        <v>60</v>
      </c>
      <c r="D176" s="201">
        <f>+F165</f>
        <v>10</v>
      </c>
      <c r="E176" s="369"/>
    </row>
  </sheetData>
  <mergeCells count="47">
    <mergeCell ref="C9:N9"/>
    <mergeCell ref="P125:Q125"/>
    <mergeCell ref="P126:Q126"/>
    <mergeCell ref="P127:Q127"/>
    <mergeCell ref="Q134:Q141"/>
    <mergeCell ref="C10:N10"/>
    <mergeCell ref="E44:E45"/>
    <mergeCell ref="M49:N49"/>
    <mergeCell ref="J115:L115"/>
    <mergeCell ref="P115:Q115"/>
    <mergeCell ref="B110:N110"/>
    <mergeCell ref="C65:N65"/>
    <mergeCell ref="B67:N67"/>
    <mergeCell ref="O70:P70"/>
    <mergeCell ref="B61:B62"/>
    <mergeCell ref="C61:C62"/>
    <mergeCell ref="B2:P2"/>
    <mergeCell ref="B4:P4"/>
    <mergeCell ref="C6:N6"/>
    <mergeCell ref="C7:N7"/>
    <mergeCell ref="C8:N8"/>
    <mergeCell ref="B14:C24"/>
    <mergeCell ref="B26:C26"/>
    <mergeCell ref="E175:E176"/>
    <mergeCell ref="P124:Q124"/>
    <mergeCell ref="Q53:Q58"/>
    <mergeCell ref="P156:Q156"/>
    <mergeCell ref="P160:Q160"/>
    <mergeCell ref="B165:B167"/>
    <mergeCell ref="F165:F167"/>
    <mergeCell ref="P118:Q118"/>
    <mergeCell ref="J121:L121"/>
    <mergeCell ref="P158:Q158"/>
    <mergeCell ref="P159:Q159"/>
    <mergeCell ref="R53:R58"/>
    <mergeCell ref="P117:Q117"/>
    <mergeCell ref="P123:Q123"/>
    <mergeCell ref="P157:Q157"/>
    <mergeCell ref="B130:N130"/>
    <mergeCell ref="E148:E150"/>
    <mergeCell ref="B153:N153"/>
    <mergeCell ref="J155:L155"/>
    <mergeCell ref="P155:Q155"/>
    <mergeCell ref="P121:Q121"/>
    <mergeCell ref="P122:Q122"/>
    <mergeCell ref="P116:Q116"/>
    <mergeCell ref="D61:E61"/>
  </mergeCells>
  <dataValidations disablePrompts="1" count="2">
    <dataValidation type="decimal" allowBlank="1" showInputMessage="1" showErrorMessage="1" sqref="WVH983092 WLL983092 C65588 IV65588 SR65588 ACN65588 AMJ65588 AWF65588 BGB65588 BPX65588 BZT65588 CJP65588 CTL65588 DDH65588 DND65588 DWZ65588 EGV65588 EQR65588 FAN65588 FKJ65588 FUF65588 GEB65588 GNX65588 GXT65588 HHP65588 HRL65588 IBH65588 ILD65588 IUZ65588 JEV65588 JOR65588 JYN65588 KIJ65588 KSF65588 LCB65588 LLX65588 LVT65588 MFP65588 MPL65588 MZH65588 NJD65588 NSZ65588 OCV65588 OMR65588 OWN65588 PGJ65588 PQF65588 QAB65588 QJX65588 QTT65588 RDP65588 RNL65588 RXH65588 SHD65588 SQZ65588 TAV65588 TKR65588 TUN65588 UEJ65588 UOF65588 UYB65588 VHX65588 VRT65588 WBP65588 WLL65588 WVH65588 C131124 IV131124 SR131124 ACN131124 AMJ131124 AWF131124 BGB131124 BPX131124 BZT131124 CJP131124 CTL131124 DDH131124 DND131124 DWZ131124 EGV131124 EQR131124 FAN131124 FKJ131124 FUF131124 GEB131124 GNX131124 GXT131124 HHP131124 HRL131124 IBH131124 ILD131124 IUZ131124 JEV131124 JOR131124 JYN131124 KIJ131124 KSF131124 LCB131124 LLX131124 LVT131124 MFP131124 MPL131124 MZH131124 NJD131124 NSZ131124 OCV131124 OMR131124 OWN131124 PGJ131124 PQF131124 QAB131124 QJX131124 QTT131124 RDP131124 RNL131124 RXH131124 SHD131124 SQZ131124 TAV131124 TKR131124 TUN131124 UEJ131124 UOF131124 UYB131124 VHX131124 VRT131124 WBP131124 WLL131124 WVH131124 C196660 IV196660 SR196660 ACN196660 AMJ196660 AWF196660 BGB196660 BPX196660 BZT196660 CJP196660 CTL196660 DDH196660 DND196660 DWZ196660 EGV196660 EQR196660 FAN196660 FKJ196660 FUF196660 GEB196660 GNX196660 GXT196660 HHP196660 HRL196660 IBH196660 ILD196660 IUZ196660 JEV196660 JOR196660 JYN196660 KIJ196660 KSF196660 LCB196660 LLX196660 LVT196660 MFP196660 MPL196660 MZH196660 NJD196660 NSZ196660 OCV196660 OMR196660 OWN196660 PGJ196660 PQF196660 QAB196660 QJX196660 QTT196660 RDP196660 RNL196660 RXH196660 SHD196660 SQZ196660 TAV196660 TKR196660 TUN196660 UEJ196660 UOF196660 UYB196660 VHX196660 VRT196660 WBP196660 WLL196660 WVH196660 C262196 IV262196 SR262196 ACN262196 AMJ262196 AWF262196 BGB262196 BPX262196 BZT262196 CJP262196 CTL262196 DDH262196 DND262196 DWZ262196 EGV262196 EQR262196 FAN262196 FKJ262196 FUF262196 GEB262196 GNX262196 GXT262196 HHP262196 HRL262196 IBH262196 ILD262196 IUZ262196 JEV262196 JOR262196 JYN262196 KIJ262196 KSF262196 LCB262196 LLX262196 LVT262196 MFP262196 MPL262196 MZH262196 NJD262196 NSZ262196 OCV262196 OMR262196 OWN262196 PGJ262196 PQF262196 QAB262196 QJX262196 QTT262196 RDP262196 RNL262196 RXH262196 SHD262196 SQZ262196 TAV262196 TKR262196 TUN262196 UEJ262196 UOF262196 UYB262196 VHX262196 VRT262196 WBP262196 WLL262196 WVH262196 C327732 IV327732 SR327732 ACN327732 AMJ327732 AWF327732 BGB327732 BPX327732 BZT327732 CJP327732 CTL327732 DDH327732 DND327732 DWZ327732 EGV327732 EQR327732 FAN327732 FKJ327732 FUF327732 GEB327732 GNX327732 GXT327732 HHP327732 HRL327732 IBH327732 ILD327732 IUZ327732 JEV327732 JOR327732 JYN327732 KIJ327732 KSF327732 LCB327732 LLX327732 LVT327732 MFP327732 MPL327732 MZH327732 NJD327732 NSZ327732 OCV327732 OMR327732 OWN327732 PGJ327732 PQF327732 QAB327732 QJX327732 QTT327732 RDP327732 RNL327732 RXH327732 SHD327732 SQZ327732 TAV327732 TKR327732 TUN327732 UEJ327732 UOF327732 UYB327732 VHX327732 VRT327732 WBP327732 WLL327732 WVH327732 C393268 IV393268 SR393268 ACN393268 AMJ393268 AWF393268 BGB393268 BPX393268 BZT393268 CJP393268 CTL393268 DDH393268 DND393268 DWZ393268 EGV393268 EQR393268 FAN393268 FKJ393268 FUF393268 GEB393268 GNX393268 GXT393268 HHP393268 HRL393268 IBH393268 ILD393268 IUZ393268 JEV393268 JOR393268 JYN393268 KIJ393268 KSF393268 LCB393268 LLX393268 LVT393268 MFP393268 MPL393268 MZH393268 NJD393268 NSZ393268 OCV393268 OMR393268 OWN393268 PGJ393268 PQF393268 QAB393268 QJX393268 QTT393268 RDP393268 RNL393268 RXH393268 SHD393268 SQZ393268 TAV393268 TKR393268 TUN393268 UEJ393268 UOF393268 UYB393268 VHX393268 VRT393268 WBP393268 WLL393268 WVH393268 C458804 IV458804 SR458804 ACN458804 AMJ458804 AWF458804 BGB458804 BPX458804 BZT458804 CJP458804 CTL458804 DDH458804 DND458804 DWZ458804 EGV458804 EQR458804 FAN458804 FKJ458804 FUF458804 GEB458804 GNX458804 GXT458804 HHP458804 HRL458804 IBH458804 ILD458804 IUZ458804 JEV458804 JOR458804 JYN458804 KIJ458804 KSF458804 LCB458804 LLX458804 LVT458804 MFP458804 MPL458804 MZH458804 NJD458804 NSZ458804 OCV458804 OMR458804 OWN458804 PGJ458804 PQF458804 QAB458804 QJX458804 QTT458804 RDP458804 RNL458804 RXH458804 SHD458804 SQZ458804 TAV458804 TKR458804 TUN458804 UEJ458804 UOF458804 UYB458804 VHX458804 VRT458804 WBP458804 WLL458804 WVH458804 C524340 IV524340 SR524340 ACN524340 AMJ524340 AWF524340 BGB524340 BPX524340 BZT524340 CJP524340 CTL524340 DDH524340 DND524340 DWZ524340 EGV524340 EQR524340 FAN524340 FKJ524340 FUF524340 GEB524340 GNX524340 GXT524340 HHP524340 HRL524340 IBH524340 ILD524340 IUZ524340 JEV524340 JOR524340 JYN524340 KIJ524340 KSF524340 LCB524340 LLX524340 LVT524340 MFP524340 MPL524340 MZH524340 NJD524340 NSZ524340 OCV524340 OMR524340 OWN524340 PGJ524340 PQF524340 QAB524340 QJX524340 QTT524340 RDP524340 RNL524340 RXH524340 SHD524340 SQZ524340 TAV524340 TKR524340 TUN524340 UEJ524340 UOF524340 UYB524340 VHX524340 VRT524340 WBP524340 WLL524340 WVH524340 C589876 IV589876 SR589876 ACN589876 AMJ589876 AWF589876 BGB589876 BPX589876 BZT589876 CJP589876 CTL589876 DDH589876 DND589876 DWZ589876 EGV589876 EQR589876 FAN589876 FKJ589876 FUF589876 GEB589876 GNX589876 GXT589876 HHP589876 HRL589876 IBH589876 ILD589876 IUZ589876 JEV589876 JOR589876 JYN589876 KIJ589876 KSF589876 LCB589876 LLX589876 LVT589876 MFP589876 MPL589876 MZH589876 NJD589876 NSZ589876 OCV589876 OMR589876 OWN589876 PGJ589876 PQF589876 QAB589876 QJX589876 QTT589876 RDP589876 RNL589876 RXH589876 SHD589876 SQZ589876 TAV589876 TKR589876 TUN589876 UEJ589876 UOF589876 UYB589876 VHX589876 VRT589876 WBP589876 WLL589876 WVH589876 C655412 IV655412 SR655412 ACN655412 AMJ655412 AWF655412 BGB655412 BPX655412 BZT655412 CJP655412 CTL655412 DDH655412 DND655412 DWZ655412 EGV655412 EQR655412 FAN655412 FKJ655412 FUF655412 GEB655412 GNX655412 GXT655412 HHP655412 HRL655412 IBH655412 ILD655412 IUZ655412 JEV655412 JOR655412 JYN655412 KIJ655412 KSF655412 LCB655412 LLX655412 LVT655412 MFP655412 MPL655412 MZH655412 NJD655412 NSZ655412 OCV655412 OMR655412 OWN655412 PGJ655412 PQF655412 QAB655412 QJX655412 QTT655412 RDP655412 RNL655412 RXH655412 SHD655412 SQZ655412 TAV655412 TKR655412 TUN655412 UEJ655412 UOF655412 UYB655412 VHX655412 VRT655412 WBP655412 WLL655412 WVH655412 C720948 IV720948 SR720948 ACN720948 AMJ720948 AWF720948 BGB720948 BPX720948 BZT720948 CJP720948 CTL720948 DDH720948 DND720948 DWZ720948 EGV720948 EQR720948 FAN720948 FKJ720948 FUF720948 GEB720948 GNX720948 GXT720948 HHP720948 HRL720948 IBH720948 ILD720948 IUZ720948 JEV720948 JOR720948 JYN720948 KIJ720948 KSF720948 LCB720948 LLX720948 LVT720948 MFP720948 MPL720948 MZH720948 NJD720948 NSZ720948 OCV720948 OMR720948 OWN720948 PGJ720948 PQF720948 QAB720948 QJX720948 QTT720948 RDP720948 RNL720948 RXH720948 SHD720948 SQZ720948 TAV720948 TKR720948 TUN720948 UEJ720948 UOF720948 UYB720948 VHX720948 VRT720948 WBP720948 WLL720948 WVH720948 C786484 IV786484 SR786484 ACN786484 AMJ786484 AWF786484 BGB786484 BPX786484 BZT786484 CJP786484 CTL786484 DDH786484 DND786484 DWZ786484 EGV786484 EQR786484 FAN786484 FKJ786484 FUF786484 GEB786484 GNX786484 GXT786484 HHP786484 HRL786484 IBH786484 ILD786484 IUZ786484 JEV786484 JOR786484 JYN786484 KIJ786484 KSF786484 LCB786484 LLX786484 LVT786484 MFP786484 MPL786484 MZH786484 NJD786484 NSZ786484 OCV786484 OMR786484 OWN786484 PGJ786484 PQF786484 QAB786484 QJX786484 QTT786484 RDP786484 RNL786484 RXH786484 SHD786484 SQZ786484 TAV786484 TKR786484 TUN786484 UEJ786484 UOF786484 UYB786484 VHX786484 VRT786484 WBP786484 WLL786484 WVH786484 C852020 IV852020 SR852020 ACN852020 AMJ852020 AWF852020 BGB852020 BPX852020 BZT852020 CJP852020 CTL852020 DDH852020 DND852020 DWZ852020 EGV852020 EQR852020 FAN852020 FKJ852020 FUF852020 GEB852020 GNX852020 GXT852020 HHP852020 HRL852020 IBH852020 ILD852020 IUZ852020 JEV852020 JOR852020 JYN852020 KIJ852020 KSF852020 LCB852020 LLX852020 LVT852020 MFP852020 MPL852020 MZH852020 NJD852020 NSZ852020 OCV852020 OMR852020 OWN852020 PGJ852020 PQF852020 QAB852020 QJX852020 QTT852020 RDP852020 RNL852020 RXH852020 SHD852020 SQZ852020 TAV852020 TKR852020 TUN852020 UEJ852020 UOF852020 UYB852020 VHX852020 VRT852020 WBP852020 WLL852020 WVH852020 C917556 IV917556 SR917556 ACN917556 AMJ917556 AWF917556 BGB917556 BPX917556 BZT917556 CJP917556 CTL917556 DDH917556 DND917556 DWZ917556 EGV917556 EQR917556 FAN917556 FKJ917556 FUF917556 GEB917556 GNX917556 GXT917556 HHP917556 HRL917556 IBH917556 ILD917556 IUZ917556 JEV917556 JOR917556 JYN917556 KIJ917556 KSF917556 LCB917556 LLX917556 LVT917556 MFP917556 MPL917556 MZH917556 NJD917556 NSZ917556 OCV917556 OMR917556 OWN917556 PGJ917556 PQF917556 QAB917556 QJX917556 QTT917556 RDP917556 RNL917556 RXH917556 SHD917556 SQZ917556 TAV917556 TKR917556 TUN917556 UEJ917556 UOF917556 UYB917556 VHX917556 VRT917556 WBP917556 WLL917556 WVH917556 C983092 IV983092 SR983092 ACN983092 AMJ983092 AWF983092 BGB983092 BPX983092 BZT983092 CJP983092 CTL983092 DDH983092 DND983092 DWZ983092 EGV983092 EQR983092 FAN983092 FKJ983092 FUF983092 GEB983092 GNX983092 GXT983092 HHP983092 HRL983092 IBH983092 ILD983092 IUZ983092 JEV983092 JOR983092 JYN983092 KIJ983092 KSF983092 LCB983092 LLX983092 LVT983092 MFP983092 MPL983092 MZH983092 NJD983092 NSZ983092 OCV983092 OMR983092 OWN983092 PGJ983092 PQF983092 QAB983092 QJX983092 QTT983092 RDP983092 RNL983092 RXH983092 SHD983092 SQZ983092 TAV983092 TKR983092 TUN983092 UEJ983092 UOF983092 UYB983092 VHX983092 VRT983092 WBP983092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092 A65588 IS65588 SO65588 ACK65588 AMG65588 AWC65588 BFY65588 BPU65588 BZQ65588 CJM65588 CTI65588 DDE65588 DNA65588 DWW65588 EGS65588 EQO65588 FAK65588 FKG65588 FUC65588 GDY65588 GNU65588 GXQ65588 HHM65588 HRI65588 IBE65588 ILA65588 IUW65588 JES65588 JOO65588 JYK65588 KIG65588 KSC65588 LBY65588 LLU65588 LVQ65588 MFM65588 MPI65588 MZE65588 NJA65588 NSW65588 OCS65588 OMO65588 OWK65588 PGG65588 PQC65588 PZY65588 QJU65588 QTQ65588 RDM65588 RNI65588 RXE65588 SHA65588 SQW65588 TAS65588 TKO65588 TUK65588 UEG65588 UOC65588 UXY65588 VHU65588 VRQ65588 WBM65588 WLI65588 WVE65588 A131124 IS131124 SO131124 ACK131124 AMG131124 AWC131124 BFY131124 BPU131124 BZQ131124 CJM131124 CTI131124 DDE131124 DNA131124 DWW131124 EGS131124 EQO131124 FAK131124 FKG131124 FUC131124 GDY131124 GNU131124 GXQ131124 HHM131124 HRI131124 IBE131124 ILA131124 IUW131124 JES131124 JOO131124 JYK131124 KIG131124 KSC131124 LBY131124 LLU131124 LVQ131124 MFM131124 MPI131124 MZE131124 NJA131124 NSW131124 OCS131124 OMO131124 OWK131124 PGG131124 PQC131124 PZY131124 QJU131124 QTQ131124 RDM131124 RNI131124 RXE131124 SHA131124 SQW131124 TAS131124 TKO131124 TUK131124 UEG131124 UOC131124 UXY131124 VHU131124 VRQ131124 WBM131124 WLI131124 WVE131124 A196660 IS196660 SO196660 ACK196660 AMG196660 AWC196660 BFY196660 BPU196660 BZQ196660 CJM196660 CTI196660 DDE196660 DNA196660 DWW196660 EGS196660 EQO196660 FAK196660 FKG196660 FUC196660 GDY196660 GNU196660 GXQ196660 HHM196660 HRI196660 IBE196660 ILA196660 IUW196660 JES196660 JOO196660 JYK196660 KIG196660 KSC196660 LBY196660 LLU196660 LVQ196660 MFM196660 MPI196660 MZE196660 NJA196660 NSW196660 OCS196660 OMO196660 OWK196660 PGG196660 PQC196660 PZY196660 QJU196660 QTQ196660 RDM196660 RNI196660 RXE196660 SHA196660 SQW196660 TAS196660 TKO196660 TUK196660 UEG196660 UOC196660 UXY196660 VHU196660 VRQ196660 WBM196660 WLI196660 WVE196660 A262196 IS262196 SO262196 ACK262196 AMG262196 AWC262196 BFY262196 BPU262196 BZQ262196 CJM262196 CTI262196 DDE262196 DNA262196 DWW262196 EGS262196 EQO262196 FAK262196 FKG262196 FUC262196 GDY262196 GNU262196 GXQ262196 HHM262196 HRI262196 IBE262196 ILA262196 IUW262196 JES262196 JOO262196 JYK262196 KIG262196 KSC262196 LBY262196 LLU262196 LVQ262196 MFM262196 MPI262196 MZE262196 NJA262196 NSW262196 OCS262196 OMO262196 OWK262196 PGG262196 PQC262196 PZY262196 QJU262196 QTQ262196 RDM262196 RNI262196 RXE262196 SHA262196 SQW262196 TAS262196 TKO262196 TUK262196 UEG262196 UOC262196 UXY262196 VHU262196 VRQ262196 WBM262196 WLI262196 WVE262196 A327732 IS327732 SO327732 ACK327732 AMG327732 AWC327732 BFY327732 BPU327732 BZQ327732 CJM327732 CTI327732 DDE327732 DNA327732 DWW327732 EGS327732 EQO327732 FAK327732 FKG327732 FUC327732 GDY327732 GNU327732 GXQ327732 HHM327732 HRI327732 IBE327732 ILA327732 IUW327732 JES327732 JOO327732 JYK327732 KIG327732 KSC327732 LBY327732 LLU327732 LVQ327732 MFM327732 MPI327732 MZE327732 NJA327732 NSW327732 OCS327732 OMO327732 OWK327732 PGG327732 PQC327732 PZY327732 QJU327732 QTQ327732 RDM327732 RNI327732 RXE327732 SHA327732 SQW327732 TAS327732 TKO327732 TUK327732 UEG327732 UOC327732 UXY327732 VHU327732 VRQ327732 WBM327732 WLI327732 WVE327732 A393268 IS393268 SO393268 ACK393268 AMG393268 AWC393268 BFY393268 BPU393268 BZQ393268 CJM393268 CTI393268 DDE393268 DNA393268 DWW393268 EGS393268 EQO393268 FAK393268 FKG393268 FUC393268 GDY393268 GNU393268 GXQ393268 HHM393268 HRI393268 IBE393268 ILA393268 IUW393268 JES393268 JOO393268 JYK393268 KIG393268 KSC393268 LBY393268 LLU393268 LVQ393268 MFM393268 MPI393268 MZE393268 NJA393268 NSW393268 OCS393268 OMO393268 OWK393268 PGG393268 PQC393268 PZY393268 QJU393268 QTQ393268 RDM393268 RNI393268 RXE393268 SHA393268 SQW393268 TAS393268 TKO393268 TUK393268 UEG393268 UOC393268 UXY393268 VHU393268 VRQ393268 WBM393268 WLI393268 WVE393268 A458804 IS458804 SO458804 ACK458804 AMG458804 AWC458804 BFY458804 BPU458804 BZQ458804 CJM458804 CTI458804 DDE458804 DNA458804 DWW458804 EGS458804 EQO458804 FAK458804 FKG458804 FUC458804 GDY458804 GNU458804 GXQ458804 HHM458804 HRI458804 IBE458804 ILA458804 IUW458804 JES458804 JOO458804 JYK458804 KIG458804 KSC458804 LBY458804 LLU458804 LVQ458804 MFM458804 MPI458804 MZE458804 NJA458804 NSW458804 OCS458804 OMO458804 OWK458804 PGG458804 PQC458804 PZY458804 QJU458804 QTQ458804 RDM458804 RNI458804 RXE458804 SHA458804 SQW458804 TAS458804 TKO458804 TUK458804 UEG458804 UOC458804 UXY458804 VHU458804 VRQ458804 WBM458804 WLI458804 WVE458804 A524340 IS524340 SO524340 ACK524340 AMG524340 AWC524340 BFY524340 BPU524340 BZQ524340 CJM524340 CTI524340 DDE524340 DNA524340 DWW524340 EGS524340 EQO524340 FAK524340 FKG524340 FUC524340 GDY524340 GNU524340 GXQ524340 HHM524340 HRI524340 IBE524340 ILA524340 IUW524340 JES524340 JOO524340 JYK524340 KIG524340 KSC524340 LBY524340 LLU524340 LVQ524340 MFM524340 MPI524340 MZE524340 NJA524340 NSW524340 OCS524340 OMO524340 OWK524340 PGG524340 PQC524340 PZY524340 QJU524340 QTQ524340 RDM524340 RNI524340 RXE524340 SHA524340 SQW524340 TAS524340 TKO524340 TUK524340 UEG524340 UOC524340 UXY524340 VHU524340 VRQ524340 WBM524340 WLI524340 WVE524340 A589876 IS589876 SO589876 ACK589876 AMG589876 AWC589876 BFY589876 BPU589876 BZQ589876 CJM589876 CTI589876 DDE589876 DNA589876 DWW589876 EGS589876 EQO589876 FAK589876 FKG589876 FUC589876 GDY589876 GNU589876 GXQ589876 HHM589876 HRI589876 IBE589876 ILA589876 IUW589876 JES589876 JOO589876 JYK589876 KIG589876 KSC589876 LBY589876 LLU589876 LVQ589876 MFM589876 MPI589876 MZE589876 NJA589876 NSW589876 OCS589876 OMO589876 OWK589876 PGG589876 PQC589876 PZY589876 QJU589876 QTQ589876 RDM589876 RNI589876 RXE589876 SHA589876 SQW589876 TAS589876 TKO589876 TUK589876 UEG589876 UOC589876 UXY589876 VHU589876 VRQ589876 WBM589876 WLI589876 WVE589876 A655412 IS655412 SO655412 ACK655412 AMG655412 AWC655412 BFY655412 BPU655412 BZQ655412 CJM655412 CTI655412 DDE655412 DNA655412 DWW655412 EGS655412 EQO655412 FAK655412 FKG655412 FUC655412 GDY655412 GNU655412 GXQ655412 HHM655412 HRI655412 IBE655412 ILA655412 IUW655412 JES655412 JOO655412 JYK655412 KIG655412 KSC655412 LBY655412 LLU655412 LVQ655412 MFM655412 MPI655412 MZE655412 NJA655412 NSW655412 OCS655412 OMO655412 OWK655412 PGG655412 PQC655412 PZY655412 QJU655412 QTQ655412 RDM655412 RNI655412 RXE655412 SHA655412 SQW655412 TAS655412 TKO655412 TUK655412 UEG655412 UOC655412 UXY655412 VHU655412 VRQ655412 WBM655412 WLI655412 WVE655412 A720948 IS720948 SO720948 ACK720948 AMG720948 AWC720948 BFY720948 BPU720948 BZQ720948 CJM720948 CTI720948 DDE720948 DNA720948 DWW720948 EGS720948 EQO720948 FAK720948 FKG720948 FUC720948 GDY720948 GNU720948 GXQ720948 HHM720948 HRI720948 IBE720948 ILA720948 IUW720948 JES720948 JOO720948 JYK720948 KIG720948 KSC720948 LBY720948 LLU720948 LVQ720948 MFM720948 MPI720948 MZE720948 NJA720948 NSW720948 OCS720948 OMO720948 OWK720948 PGG720948 PQC720948 PZY720948 QJU720948 QTQ720948 RDM720948 RNI720948 RXE720948 SHA720948 SQW720948 TAS720948 TKO720948 TUK720948 UEG720948 UOC720948 UXY720948 VHU720948 VRQ720948 WBM720948 WLI720948 WVE720948 A786484 IS786484 SO786484 ACK786484 AMG786484 AWC786484 BFY786484 BPU786484 BZQ786484 CJM786484 CTI786484 DDE786484 DNA786484 DWW786484 EGS786484 EQO786484 FAK786484 FKG786484 FUC786484 GDY786484 GNU786484 GXQ786484 HHM786484 HRI786484 IBE786484 ILA786484 IUW786484 JES786484 JOO786484 JYK786484 KIG786484 KSC786484 LBY786484 LLU786484 LVQ786484 MFM786484 MPI786484 MZE786484 NJA786484 NSW786484 OCS786484 OMO786484 OWK786484 PGG786484 PQC786484 PZY786484 QJU786484 QTQ786484 RDM786484 RNI786484 RXE786484 SHA786484 SQW786484 TAS786484 TKO786484 TUK786484 UEG786484 UOC786484 UXY786484 VHU786484 VRQ786484 WBM786484 WLI786484 WVE786484 A852020 IS852020 SO852020 ACK852020 AMG852020 AWC852020 BFY852020 BPU852020 BZQ852020 CJM852020 CTI852020 DDE852020 DNA852020 DWW852020 EGS852020 EQO852020 FAK852020 FKG852020 FUC852020 GDY852020 GNU852020 GXQ852020 HHM852020 HRI852020 IBE852020 ILA852020 IUW852020 JES852020 JOO852020 JYK852020 KIG852020 KSC852020 LBY852020 LLU852020 LVQ852020 MFM852020 MPI852020 MZE852020 NJA852020 NSW852020 OCS852020 OMO852020 OWK852020 PGG852020 PQC852020 PZY852020 QJU852020 QTQ852020 RDM852020 RNI852020 RXE852020 SHA852020 SQW852020 TAS852020 TKO852020 TUK852020 UEG852020 UOC852020 UXY852020 VHU852020 VRQ852020 WBM852020 WLI852020 WVE852020 A917556 IS917556 SO917556 ACK917556 AMG917556 AWC917556 BFY917556 BPU917556 BZQ917556 CJM917556 CTI917556 DDE917556 DNA917556 DWW917556 EGS917556 EQO917556 FAK917556 FKG917556 FUC917556 GDY917556 GNU917556 GXQ917556 HHM917556 HRI917556 IBE917556 ILA917556 IUW917556 JES917556 JOO917556 JYK917556 KIG917556 KSC917556 LBY917556 LLU917556 LVQ917556 MFM917556 MPI917556 MZE917556 NJA917556 NSW917556 OCS917556 OMO917556 OWK917556 PGG917556 PQC917556 PZY917556 QJU917556 QTQ917556 RDM917556 RNI917556 RXE917556 SHA917556 SQW917556 TAS917556 TKO917556 TUK917556 UEG917556 UOC917556 UXY917556 VHU917556 VRQ917556 WBM917556 WLI917556 WVE917556 A983092 IS983092 SO983092 ACK983092 AMG983092 AWC983092 BFY983092 BPU983092 BZQ983092 CJM983092 CTI983092 DDE983092 DNA983092 DWW983092 EGS983092 EQO983092 FAK983092 FKG983092 FUC983092 GDY983092 GNU983092 GXQ983092 HHM983092 HRI983092 IBE983092 ILA983092 IUW983092 JES983092 JOO983092 JYK983092 KIG983092 KSC983092 LBY983092 LLU983092 LVQ983092 MFM983092 MPI983092 MZE983092 NJA983092 NSW983092 OCS983092 OMO983092 OWK983092 PGG983092 PQC983092 PZY983092 QJU983092 QTQ983092 RDM983092 RNI983092 RXE983092 SHA983092 SQW983092 TAS983092 TKO983092 TUK983092 UEG983092 UOC983092 UXY983092 VHU983092 VRQ983092 WBM983092 WLI983092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60"/>
  <sheetViews>
    <sheetView topLeftCell="A150" zoomScale="75" zoomScaleNormal="62" workbookViewId="0">
      <selection activeCell="A165" sqref="A165"/>
    </sheetView>
  </sheetViews>
  <sheetFormatPr baseColWidth="10" defaultRowHeight="15" x14ac:dyDescent="0.25"/>
  <cols>
    <col min="1" max="1" width="3.1406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1126</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382" t="s">
        <v>94</v>
      </c>
      <c r="C14" s="382"/>
      <c r="D14" s="197" t="s">
        <v>12</v>
      </c>
      <c r="E14" s="197" t="s">
        <v>13</v>
      </c>
      <c r="F14" s="197" t="s">
        <v>29</v>
      </c>
      <c r="G14" s="82"/>
      <c r="I14" s="33"/>
      <c r="J14" s="33"/>
      <c r="K14" s="33"/>
      <c r="L14" s="33"/>
      <c r="M14" s="33"/>
      <c r="N14" s="98"/>
    </row>
    <row r="15" spans="2:16" x14ac:dyDescent="0.25">
      <c r="B15" s="382"/>
      <c r="C15" s="382"/>
      <c r="D15" s="197">
        <v>1</v>
      </c>
      <c r="E15" s="130">
        <v>1668892264</v>
      </c>
      <c r="F15" s="128">
        <f>247+454</f>
        <v>701</v>
      </c>
      <c r="G15" s="83"/>
      <c r="I15" s="34"/>
      <c r="J15" s="34"/>
      <c r="K15" s="34"/>
      <c r="L15" s="34"/>
      <c r="M15" s="34"/>
      <c r="N15" s="98"/>
    </row>
    <row r="16" spans="2:16" x14ac:dyDescent="0.25">
      <c r="B16" s="382"/>
      <c r="C16" s="382"/>
      <c r="D16" s="197">
        <v>2</v>
      </c>
      <c r="E16" s="130">
        <v>197836920</v>
      </c>
      <c r="F16" s="128">
        <f>78+163+626</f>
        <v>867</v>
      </c>
      <c r="G16" s="83"/>
      <c r="I16" s="34"/>
      <c r="J16" s="34"/>
      <c r="K16" s="34"/>
      <c r="L16" s="34"/>
      <c r="M16" s="34"/>
      <c r="N16" s="98"/>
    </row>
    <row r="17" spans="1:14" x14ac:dyDescent="0.25">
      <c r="B17" s="382"/>
      <c r="C17" s="382"/>
      <c r="D17" s="197">
        <v>5</v>
      </c>
      <c r="E17" s="130">
        <v>973655720</v>
      </c>
      <c r="F17" s="128">
        <f>60+140+200</f>
        <v>400</v>
      </c>
      <c r="G17" s="83"/>
      <c r="I17" s="34"/>
      <c r="J17" s="34"/>
      <c r="K17" s="34"/>
      <c r="L17" s="34"/>
      <c r="M17" s="34"/>
      <c r="N17" s="98"/>
    </row>
    <row r="18" spans="1:14" x14ac:dyDescent="0.25">
      <c r="B18" s="382"/>
      <c r="C18" s="382"/>
      <c r="D18" s="197">
        <v>6</v>
      </c>
      <c r="E18" s="130">
        <v>104414050</v>
      </c>
      <c r="F18" s="128">
        <v>50</v>
      </c>
      <c r="G18" s="83"/>
      <c r="H18" s="22"/>
      <c r="I18" s="34"/>
      <c r="J18" s="34"/>
      <c r="K18" s="34"/>
      <c r="L18" s="34"/>
      <c r="M18" s="34"/>
      <c r="N18" s="20"/>
    </row>
    <row r="19" spans="1:14" x14ac:dyDescent="0.25">
      <c r="B19" s="382"/>
      <c r="C19" s="382"/>
      <c r="D19" s="197">
        <v>7</v>
      </c>
      <c r="E19" s="130">
        <v>104414050</v>
      </c>
      <c r="F19" s="128">
        <v>50</v>
      </c>
      <c r="G19" s="83"/>
      <c r="H19" s="22"/>
      <c r="I19" s="36"/>
      <c r="J19" s="36"/>
      <c r="K19" s="36"/>
      <c r="L19" s="36"/>
      <c r="M19" s="36"/>
      <c r="N19" s="20"/>
    </row>
    <row r="20" spans="1:14" x14ac:dyDescent="0.25">
      <c r="B20" s="382"/>
      <c r="C20" s="382"/>
      <c r="D20" s="197">
        <v>8</v>
      </c>
      <c r="E20" s="130">
        <v>3223311221</v>
      </c>
      <c r="F20" s="128">
        <f>299+65+1041</f>
        <v>1405</v>
      </c>
      <c r="G20" s="83"/>
      <c r="H20" s="22"/>
      <c r="I20" s="97"/>
      <c r="J20" s="97"/>
      <c r="K20" s="97"/>
      <c r="L20" s="97"/>
      <c r="M20" s="97"/>
      <c r="N20" s="20"/>
    </row>
    <row r="21" spans="1:14" x14ac:dyDescent="0.25">
      <c r="B21" s="382"/>
      <c r="C21" s="382"/>
      <c r="D21" s="197">
        <v>9</v>
      </c>
      <c r="E21" s="130">
        <v>1451607014</v>
      </c>
      <c r="F21" s="128">
        <f>182+458</f>
        <v>640</v>
      </c>
      <c r="G21" s="83"/>
      <c r="H21" s="22"/>
      <c r="I21" s="97"/>
      <c r="J21" s="97"/>
      <c r="K21" s="97"/>
      <c r="L21" s="97"/>
      <c r="M21" s="97"/>
      <c r="N21" s="20"/>
    </row>
    <row r="22" spans="1:14" x14ac:dyDescent="0.25">
      <c r="B22" s="382"/>
      <c r="C22" s="382"/>
      <c r="D22" s="197">
        <v>10</v>
      </c>
      <c r="E22" s="130">
        <v>1933441497</v>
      </c>
      <c r="F22" s="128">
        <f>208+169+415</f>
        <v>792</v>
      </c>
      <c r="G22" s="83"/>
      <c r="H22" s="22"/>
      <c r="I22" s="97"/>
      <c r="J22" s="97"/>
      <c r="K22" s="97"/>
      <c r="L22" s="97"/>
      <c r="M22" s="97"/>
      <c r="N22" s="20"/>
    </row>
    <row r="23" spans="1:14" x14ac:dyDescent="0.25">
      <c r="B23" s="382"/>
      <c r="C23" s="382"/>
      <c r="D23" s="197">
        <v>11</v>
      </c>
      <c r="E23" s="130">
        <v>3066349260</v>
      </c>
      <c r="F23" s="128">
        <f>200+584+428</f>
        <v>1212</v>
      </c>
      <c r="G23" s="83"/>
      <c r="H23" s="22"/>
      <c r="I23" s="97"/>
      <c r="J23" s="97"/>
      <c r="K23" s="97"/>
      <c r="L23" s="97"/>
      <c r="M23" s="97"/>
      <c r="N23" s="20"/>
    </row>
    <row r="24" spans="1:14" x14ac:dyDescent="0.25">
      <c r="B24" s="382"/>
      <c r="C24" s="382"/>
      <c r="D24" s="197">
        <v>12</v>
      </c>
      <c r="E24" s="130">
        <v>1568813116</v>
      </c>
      <c r="F24" s="128">
        <f>156+548</f>
        <v>704</v>
      </c>
      <c r="G24" s="83"/>
      <c r="H24" s="22"/>
      <c r="I24" s="97"/>
      <c r="J24" s="97"/>
      <c r="K24" s="97"/>
      <c r="L24" s="97"/>
      <c r="M24" s="97"/>
      <c r="N24" s="20"/>
    </row>
    <row r="25" spans="1:14" s="29" customFormat="1" x14ac:dyDescent="0.25">
      <c r="B25" s="279"/>
      <c r="C25" s="280"/>
      <c r="D25" s="276">
        <v>13</v>
      </c>
      <c r="E25" s="277">
        <v>877985654</v>
      </c>
      <c r="F25" s="278">
        <f>117+268</f>
        <v>385</v>
      </c>
      <c r="G25" s="256"/>
      <c r="H25" s="22"/>
      <c r="I25" s="281"/>
      <c r="J25" s="281"/>
      <c r="K25" s="281"/>
      <c r="L25" s="281"/>
      <c r="M25" s="281"/>
      <c r="N25" s="282"/>
    </row>
    <row r="26" spans="1:14" ht="30" customHeight="1" thickBot="1" x14ac:dyDescent="0.3">
      <c r="B26" s="387" t="s">
        <v>14</v>
      </c>
      <c r="C26" s="388"/>
      <c r="D26" s="197"/>
      <c r="E26" s="130">
        <f>SUM(E15:E25)</f>
        <v>15170720766</v>
      </c>
      <c r="F26" s="128">
        <f>SUM(F15:F25)</f>
        <v>7206</v>
      </c>
      <c r="G26" s="83"/>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+F25*0.8</f>
        <v>308</v>
      </c>
      <c r="D28" s="37"/>
      <c r="E28" s="40">
        <f>E25</f>
        <v>877985654</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1273</v>
      </c>
      <c r="C31" s="94"/>
      <c r="D31" s="94"/>
      <c r="E31" s="94"/>
      <c r="F31" s="94"/>
      <c r="G31" s="94"/>
      <c r="H31" s="94"/>
      <c r="I31" s="97"/>
      <c r="J31" s="97"/>
      <c r="K31" s="97"/>
      <c r="L31" s="97"/>
      <c r="M31" s="97"/>
      <c r="N31" s="98"/>
    </row>
    <row r="32" spans="1:14" x14ac:dyDescent="0.25">
      <c r="A32" s="89"/>
      <c r="B32" s="94"/>
      <c r="C32" s="94"/>
      <c r="D32" s="94"/>
      <c r="E32" s="94"/>
      <c r="F32" s="94"/>
      <c r="G32" s="94"/>
      <c r="H32" s="94"/>
      <c r="I32" s="97"/>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252" t="s">
        <v>795</v>
      </c>
      <c r="D34" s="252"/>
      <c r="E34" s="94"/>
      <c r="F34" s="94"/>
      <c r="G34" s="94"/>
      <c r="H34" s="94"/>
      <c r="I34" s="97"/>
      <c r="J34" s="97"/>
      <c r="K34" s="97"/>
      <c r="L34" s="97"/>
      <c r="M34" s="97"/>
      <c r="N34" s="98"/>
    </row>
    <row r="35" spans="1:14" x14ac:dyDescent="0.25">
      <c r="A35" s="89"/>
      <c r="B35" s="111" t="s">
        <v>133</v>
      </c>
      <c r="C35" s="252" t="s">
        <v>795</v>
      </c>
      <c r="D35" s="252"/>
      <c r="E35" s="94"/>
      <c r="F35" s="94"/>
      <c r="G35" s="94"/>
      <c r="H35" s="94"/>
      <c r="I35" s="97"/>
      <c r="J35" s="97"/>
      <c r="K35" s="97"/>
      <c r="L35" s="97"/>
      <c r="M35" s="97"/>
      <c r="N35" s="98"/>
    </row>
    <row r="36" spans="1:14" x14ac:dyDescent="0.25">
      <c r="A36" s="89"/>
      <c r="B36" s="111" t="s">
        <v>134</v>
      </c>
      <c r="C36" s="252"/>
      <c r="D36" s="252" t="s">
        <v>795</v>
      </c>
      <c r="E36" s="94"/>
      <c r="F36" s="94"/>
      <c r="G36" s="94"/>
      <c r="H36" s="94"/>
      <c r="I36" s="97"/>
      <c r="J36" s="97"/>
      <c r="K36" s="97"/>
      <c r="L36" s="97"/>
      <c r="M36" s="97"/>
      <c r="N36" s="98"/>
    </row>
    <row r="37" spans="1:14" x14ac:dyDescent="0.25">
      <c r="A37" s="89"/>
      <c r="B37" s="111" t="s">
        <v>135</v>
      </c>
      <c r="C37" s="252"/>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201">
        <v>0</v>
      </c>
      <c r="E44" s="368">
        <f>+D44+D45</f>
        <v>60</v>
      </c>
      <c r="F44" s="94"/>
      <c r="G44" s="94"/>
      <c r="H44" s="94"/>
      <c r="I44" s="97"/>
      <c r="J44" s="97"/>
      <c r="K44" s="97"/>
      <c r="L44" s="97"/>
      <c r="M44" s="97"/>
      <c r="N44" s="98"/>
    </row>
    <row r="45" spans="1:14" ht="57" x14ac:dyDescent="0.25">
      <c r="A45" s="89"/>
      <c r="B45" s="95" t="s">
        <v>138</v>
      </c>
      <c r="C45" s="96">
        <v>60</v>
      </c>
      <c r="D45" s="201">
        <v>60</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110" t="s">
        <v>19</v>
      </c>
      <c r="R52" s="254"/>
    </row>
    <row r="53" spans="1:26" s="249" customFormat="1" ht="15" customHeight="1" x14ac:dyDescent="0.25">
      <c r="A53" s="236">
        <v>1</v>
      </c>
      <c r="B53" s="237" t="s">
        <v>151</v>
      </c>
      <c r="C53" s="238" t="s">
        <v>152</v>
      </c>
      <c r="D53" s="237" t="s">
        <v>159</v>
      </c>
      <c r="E53" s="244">
        <v>2111253</v>
      </c>
      <c r="F53" s="240" t="s">
        <v>130</v>
      </c>
      <c r="G53" s="241">
        <v>1</v>
      </c>
      <c r="H53" s="242">
        <v>40781</v>
      </c>
      <c r="I53" s="242">
        <v>40955</v>
      </c>
      <c r="J53" s="242" t="s">
        <v>157</v>
      </c>
      <c r="K53" s="250">
        <v>5</v>
      </c>
      <c r="L53" s="242"/>
      <c r="M53" s="244">
        <v>0</v>
      </c>
      <c r="N53" s="244">
        <f t="shared" ref="N53:N57" si="0">+M53*G53</f>
        <v>0</v>
      </c>
      <c r="O53" s="245">
        <v>130108608</v>
      </c>
      <c r="P53" s="246">
        <v>2755</v>
      </c>
      <c r="Q53" s="247" t="s">
        <v>160</v>
      </c>
      <c r="R53" s="102"/>
      <c r="S53" s="248"/>
      <c r="T53" s="248"/>
      <c r="U53" s="248"/>
      <c r="V53" s="248"/>
      <c r="W53" s="248"/>
      <c r="X53" s="248"/>
      <c r="Y53" s="248"/>
      <c r="Z53" s="248"/>
    </row>
    <row r="54" spans="1:26" s="249" customFormat="1" x14ac:dyDescent="0.25">
      <c r="A54" s="236">
        <f>+A53+1</f>
        <v>2</v>
      </c>
      <c r="B54" s="237" t="s">
        <v>151</v>
      </c>
      <c r="C54" s="238" t="s">
        <v>152</v>
      </c>
      <c r="D54" s="237" t="s">
        <v>159</v>
      </c>
      <c r="E54" s="244">
        <v>2121402</v>
      </c>
      <c r="F54" s="240" t="s">
        <v>130</v>
      </c>
      <c r="G54" s="241">
        <v>1</v>
      </c>
      <c r="H54" s="242">
        <v>41037</v>
      </c>
      <c r="I54" s="242">
        <v>41149</v>
      </c>
      <c r="J54" s="242" t="s">
        <v>157</v>
      </c>
      <c r="K54" s="250">
        <f>3+0.666666666666667</f>
        <v>3.666666666666667</v>
      </c>
      <c r="L54" s="242"/>
      <c r="M54" s="244">
        <v>224</v>
      </c>
      <c r="N54" s="244">
        <f t="shared" si="0"/>
        <v>224</v>
      </c>
      <c r="O54" s="245">
        <v>12195531200</v>
      </c>
      <c r="P54" s="246">
        <v>2754</v>
      </c>
      <c r="Q54" s="247" t="s">
        <v>169</v>
      </c>
      <c r="R54" s="102"/>
      <c r="S54" s="248"/>
      <c r="T54" s="248"/>
      <c r="U54" s="248"/>
      <c r="V54" s="248"/>
      <c r="W54" s="248"/>
      <c r="X54" s="248"/>
      <c r="Y54" s="248"/>
      <c r="Z54" s="248"/>
    </row>
    <row r="55" spans="1:26" s="249" customFormat="1" x14ac:dyDescent="0.25">
      <c r="A55" s="236">
        <f t="shared" ref="A55:A57" si="1">+A54+1</f>
        <v>3</v>
      </c>
      <c r="B55" s="237" t="s">
        <v>151</v>
      </c>
      <c r="C55" s="238" t="s">
        <v>152</v>
      </c>
      <c r="D55" s="237" t="s">
        <v>159</v>
      </c>
      <c r="E55" s="244">
        <v>2121400</v>
      </c>
      <c r="F55" s="240" t="s">
        <v>130</v>
      </c>
      <c r="G55" s="241">
        <v>1</v>
      </c>
      <c r="H55" s="242">
        <v>41039</v>
      </c>
      <c r="I55" s="242">
        <v>41125</v>
      </c>
      <c r="J55" s="242" t="s">
        <v>157</v>
      </c>
      <c r="K55" s="250">
        <f>3+0.8</f>
        <v>3.8</v>
      </c>
      <c r="L55" s="242"/>
      <c r="M55" s="244">
        <v>95</v>
      </c>
      <c r="N55" s="244">
        <f t="shared" si="0"/>
        <v>95</v>
      </c>
      <c r="O55" s="245">
        <v>34860120</v>
      </c>
      <c r="P55" s="246">
        <v>2754</v>
      </c>
      <c r="Q55" s="247" t="s">
        <v>169</v>
      </c>
      <c r="R55" s="102"/>
      <c r="S55" s="248"/>
      <c r="T55" s="248"/>
      <c r="U55" s="248"/>
      <c r="V55" s="248"/>
      <c r="W55" s="248"/>
      <c r="X55" s="248"/>
      <c r="Y55" s="248"/>
      <c r="Z55" s="248"/>
    </row>
    <row r="56" spans="1:26" s="249" customFormat="1" x14ac:dyDescent="0.25">
      <c r="A56" s="236">
        <f t="shared" si="1"/>
        <v>4</v>
      </c>
      <c r="B56" s="237" t="s">
        <v>151</v>
      </c>
      <c r="C56" s="238" t="s">
        <v>153</v>
      </c>
      <c r="D56" s="237" t="s">
        <v>154</v>
      </c>
      <c r="E56" s="244">
        <v>108</v>
      </c>
      <c r="F56" s="240" t="s">
        <v>130</v>
      </c>
      <c r="G56" s="241">
        <v>0.5</v>
      </c>
      <c r="H56" s="242">
        <v>41507</v>
      </c>
      <c r="I56" s="242">
        <v>41943</v>
      </c>
      <c r="J56" s="242" t="s">
        <v>157</v>
      </c>
      <c r="K56" s="250">
        <v>14.33</v>
      </c>
      <c r="L56" s="242"/>
      <c r="M56" s="244">
        <v>0</v>
      </c>
      <c r="N56" s="244">
        <f t="shared" si="0"/>
        <v>0</v>
      </c>
      <c r="O56" s="245">
        <v>638476770</v>
      </c>
      <c r="P56" s="246">
        <v>2754.2755000000002</v>
      </c>
      <c r="Q56" s="247"/>
      <c r="R56" s="102"/>
      <c r="S56" s="248"/>
      <c r="T56" s="248"/>
      <c r="U56" s="248"/>
      <c r="V56" s="248"/>
      <c r="W56" s="248"/>
      <c r="X56" s="248"/>
      <c r="Y56" s="248"/>
      <c r="Z56" s="248"/>
    </row>
    <row r="57" spans="1:26" s="249" customFormat="1" x14ac:dyDescent="0.25">
      <c r="A57" s="236">
        <f t="shared" si="1"/>
        <v>5</v>
      </c>
      <c r="B57" s="237" t="s">
        <v>151</v>
      </c>
      <c r="C57" s="238" t="s">
        <v>152</v>
      </c>
      <c r="D57" s="237" t="s">
        <v>159</v>
      </c>
      <c r="E57" s="244">
        <v>2122507</v>
      </c>
      <c r="F57" s="240" t="s">
        <v>130</v>
      </c>
      <c r="G57" s="241">
        <v>1</v>
      </c>
      <c r="H57" s="242">
        <v>41166</v>
      </c>
      <c r="I57" s="242">
        <v>41258</v>
      </c>
      <c r="J57" s="242" t="s">
        <v>157</v>
      </c>
      <c r="K57" s="250">
        <v>3</v>
      </c>
      <c r="L57" s="242"/>
      <c r="M57" s="244">
        <v>0</v>
      </c>
      <c r="N57" s="244">
        <f t="shared" si="0"/>
        <v>0</v>
      </c>
      <c r="O57" s="245">
        <v>117609408</v>
      </c>
      <c r="P57" s="246">
        <v>2755</v>
      </c>
      <c r="Q57" s="247"/>
      <c r="R57" s="102"/>
      <c r="S57" s="248"/>
      <c r="T57" s="248"/>
      <c r="U57" s="248"/>
      <c r="V57" s="248"/>
      <c r="W57" s="248"/>
      <c r="X57" s="248"/>
      <c r="Y57" s="248"/>
      <c r="Z57" s="248"/>
    </row>
    <row r="58" spans="1:26" s="103" customFormat="1" x14ac:dyDescent="0.25">
      <c r="A58" s="42"/>
      <c r="B58" s="45" t="s">
        <v>16</v>
      </c>
      <c r="C58" s="105"/>
      <c r="D58" s="104"/>
      <c r="E58" s="131"/>
      <c r="F58" s="100"/>
      <c r="G58" s="119"/>
      <c r="H58" s="101"/>
      <c r="I58" s="101"/>
      <c r="J58" s="101"/>
      <c r="K58" s="106">
        <f>SUM(K53:K57)</f>
        <v>29.796666666666667</v>
      </c>
      <c r="L58" s="106">
        <f>SUM(L53:L57)</f>
        <v>0</v>
      </c>
      <c r="M58" s="118">
        <f>SUM(M53:M57)</f>
        <v>319</v>
      </c>
      <c r="N58" s="106">
        <f>SUM(N53:N57)</f>
        <v>319</v>
      </c>
      <c r="O58" s="26"/>
      <c r="P58" s="133"/>
      <c r="Q58" s="121"/>
    </row>
    <row r="59" spans="1:26" s="29" customFormat="1" x14ac:dyDescent="0.25">
      <c r="E59" s="30"/>
    </row>
    <row r="60" spans="1:26" s="29" customFormat="1" x14ac:dyDescent="0.25">
      <c r="B60" s="385" t="s">
        <v>28</v>
      </c>
      <c r="C60" s="385" t="s">
        <v>27</v>
      </c>
      <c r="D60" s="383" t="s">
        <v>34</v>
      </c>
      <c r="E60" s="383"/>
    </row>
    <row r="61" spans="1:26" s="29" customFormat="1" x14ac:dyDescent="0.25">
      <c r="B61" s="386"/>
      <c r="C61" s="386"/>
      <c r="D61" s="198" t="s">
        <v>23</v>
      </c>
      <c r="E61" s="57" t="s">
        <v>24</v>
      </c>
    </row>
    <row r="62" spans="1:26" s="29" customFormat="1" ht="30.6" customHeight="1" x14ac:dyDescent="0.25">
      <c r="B62" s="54" t="s">
        <v>21</v>
      </c>
      <c r="C62" s="262">
        <f>+K58</f>
        <v>29.796666666666667</v>
      </c>
      <c r="D62" s="207" t="s">
        <v>795</v>
      </c>
      <c r="E62" s="207"/>
      <c r="F62" s="31"/>
      <c r="G62" s="31"/>
      <c r="H62" s="31"/>
      <c r="I62" s="31"/>
      <c r="J62" s="31"/>
      <c r="K62" s="31"/>
      <c r="L62" s="31"/>
      <c r="M62" s="31"/>
    </row>
    <row r="63" spans="1:26" s="29" customFormat="1" ht="30" customHeight="1" x14ac:dyDescent="0.25">
      <c r="B63" s="54" t="s">
        <v>25</v>
      </c>
      <c r="C63" s="55">
        <f>+M58</f>
        <v>319</v>
      </c>
      <c r="D63" s="207" t="s">
        <v>795</v>
      </c>
      <c r="E63" s="207"/>
    </row>
    <row r="64" spans="1:26" s="29" customFormat="1" x14ac:dyDescent="0.25">
      <c r="B64" s="32"/>
      <c r="C64" s="381"/>
      <c r="D64" s="381"/>
      <c r="E64" s="381"/>
      <c r="F64" s="381"/>
      <c r="G64" s="381"/>
      <c r="H64" s="381"/>
      <c r="I64" s="381"/>
      <c r="J64" s="381"/>
      <c r="K64" s="381"/>
      <c r="L64" s="381"/>
      <c r="M64" s="381"/>
      <c r="N64" s="381"/>
    </row>
    <row r="65" spans="2:18" ht="28.15" customHeight="1" thickBot="1" x14ac:dyDescent="0.3"/>
    <row r="66" spans="2:18" ht="27" thickBot="1" x14ac:dyDescent="0.3">
      <c r="B66" s="380" t="s">
        <v>97</v>
      </c>
      <c r="C66" s="380"/>
      <c r="D66" s="380"/>
      <c r="E66" s="380"/>
      <c r="F66" s="380"/>
      <c r="G66" s="380"/>
      <c r="H66" s="380"/>
      <c r="I66" s="380"/>
      <c r="J66" s="380"/>
      <c r="K66" s="380"/>
      <c r="L66" s="380"/>
      <c r="M66" s="380"/>
      <c r="N66" s="380"/>
    </row>
    <row r="69" spans="2:18" ht="94.5" customHeight="1" x14ac:dyDescent="0.25">
      <c r="B69" s="110" t="s">
        <v>722</v>
      </c>
      <c r="C69" s="62" t="s">
        <v>2</v>
      </c>
      <c r="D69" s="62" t="s">
        <v>99</v>
      </c>
      <c r="E69" s="62" t="s">
        <v>98</v>
      </c>
      <c r="F69" s="62" t="s">
        <v>100</v>
      </c>
      <c r="G69" s="62" t="s">
        <v>101</v>
      </c>
      <c r="H69" s="62" t="s">
        <v>217</v>
      </c>
      <c r="I69" s="62" t="s">
        <v>102</v>
      </c>
      <c r="J69" s="62" t="s">
        <v>103</v>
      </c>
      <c r="K69" s="62" t="s">
        <v>104</v>
      </c>
      <c r="L69" s="62" t="s">
        <v>105</v>
      </c>
      <c r="M69" s="86" t="s">
        <v>106</v>
      </c>
      <c r="N69" s="86" t="s">
        <v>107</v>
      </c>
      <c r="O69" s="378" t="s">
        <v>3</v>
      </c>
      <c r="P69" s="379"/>
      <c r="Q69" s="62" t="s">
        <v>18</v>
      </c>
      <c r="R69" s="111"/>
    </row>
    <row r="70" spans="2:18" x14ac:dyDescent="0.25">
      <c r="B70" s="142" t="s">
        <v>504</v>
      </c>
      <c r="C70" s="143" t="s">
        <v>416</v>
      </c>
      <c r="D70" s="143" t="s">
        <v>520</v>
      </c>
      <c r="E70" s="140">
        <v>20</v>
      </c>
      <c r="F70" s="111" t="s">
        <v>131</v>
      </c>
      <c r="G70" s="111" t="s">
        <v>168</v>
      </c>
      <c r="H70" s="111" t="s">
        <v>130</v>
      </c>
      <c r="I70" s="111" t="s">
        <v>168</v>
      </c>
      <c r="J70" s="87" t="s">
        <v>130</v>
      </c>
      <c r="K70" s="111" t="s">
        <v>130</v>
      </c>
      <c r="L70" s="111" t="s">
        <v>130</v>
      </c>
      <c r="M70" s="111" t="s">
        <v>130</v>
      </c>
      <c r="N70" s="111" t="s">
        <v>130</v>
      </c>
      <c r="O70" s="111" t="s">
        <v>169</v>
      </c>
      <c r="P70" s="111"/>
      <c r="Q70" s="111" t="s">
        <v>130</v>
      </c>
      <c r="R70" s="111"/>
    </row>
    <row r="71" spans="2:18" x14ac:dyDescent="0.25">
      <c r="B71" s="142" t="s">
        <v>505</v>
      </c>
      <c r="C71" s="143" t="s">
        <v>416</v>
      </c>
      <c r="D71" s="142" t="s">
        <v>587</v>
      </c>
      <c r="E71" s="140">
        <v>97</v>
      </c>
      <c r="F71" s="111" t="s">
        <v>131</v>
      </c>
      <c r="G71" s="111" t="s">
        <v>168</v>
      </c>
      <c r="H71" s="111" t="s">
        <v>130</v>
      </c>
      <c r="I71" s="111" t="s">
        <v>168</v>
      </c>
      <c r="J71" s="87" t="s">
        <v>130</v>
      </c>
      <c r="K71" s="111" t="s">
        <v>130</v>
      </c>
      <c r="L71" s="111" t="s">
        <v>130</v>
      </c>
      <c r="M71" s="111" t="s">
        <v>130</v>
      </c>
      <c r="N71" s="111" t="s">
        <v>130</v>
      </c>
      <c r="O71" s="111" t="s">
        <v>169</v>
      </c>
      <c r="P71" s="111"/>
      <c r="Q71" s="111" t="s">
        <v>130</v>
      </c>
      <c r="R71" s="111"/>
    </row>
    <row r="72" spans="2:18" x14ac:dyDescent="0.25">
      <c r="B72" s="142" t="s">
        <v>506</v>
      </c>
      <c r="C72" s="143" t="s">
        <v>216</v>
      </c>
      <c r="D72" s="142" t="s">
        <v>521</v>
      </c>
      <c r="E72" s="140">
        <v>16</v>
      </c>
      <c r="F72" s="111" t="s">
        <v>168</v>
      </c>
      <c r="G72" s="111" t="s">
        <v>168</v>
      </c>
      <c r="H72" s="111" t="s">
        <v>168</v>
      </c>
      <c r="I72" s="111" t="s">
        <v>131</v>
      </c>
      <c r="J72" s="87" t="s">
        <v>130</v>
      </c>
      <c r="K72" s="111" t="s">
        <v>130</v>
      </c>
      <c r="L72" s="111" t="s">
        <v>130</v>
      </c>
      <c r="M72" s="111" t="s">
        <v>130</v>
      </c>
      <c r="N72" s="111" t="s">
        <v>130</v>
      </c>
      <c r="O72" s="111" t="s">
        <v>218</v>
      </c>
      <c r="P72" s="111"/>
      <c r="Q72" s="111" t="s">
        <v>131</v>
      </c>
      <c r="R72" s="111"/>
    </row>
    <row r="73" spans="2:18" x14ac:dyDescent="0.25">
      <c r="B73" s="142" t="s">
        <v>507</v>
      </c>
      <c r="C73" s="143" t="s">
        <v>216</v>
      </c>
      <c r="D73" s="142" t="s">
        <v>522</v>
      </c>
      <c r="E73" s="140">
        <v>16</v>
      </c>
      <c r="F73" s="111" t="s">
        <v>168</v>
      </c>
      <c r="G73" s="111" t="s">
        <v>168</v>
      </c>
      <c r="H73" s="111" t="s">
        <v>168</v>
      </c>
      <c r="I73" s="111" t="s">
        <v>131</v>
      </c>
      <c r="J73" s="87" t="s">
        <v>130</v>
      </c>
      <c r="K73" s="111" t="s">
        <v>130</v>
      </c>
      <c r="L73" s="111" t="s">
        <v>130</v>
      </c>
      <c r="M73" s="111" t="s">
        <v>130</v>
      </c>
      <c r="N73" s="111" t="s">
        <v>130</v>
      </c>
      <c r="O73" s="111" t="s">
        <v>218</v>
      </c>
      <c r="P73" s="111"/>
      <c r="Q73" s="111" t="s">
        <v>131</v>
      </c>
      <c r="R73" s="111"/>
    </row>
    <row r="74" spans="2:18" x14ac:dyDescent="0.25">
      <c r="B74" s="142" t="s">
        <v>508</v>
      </c>
      <c r="C74" s="143" t="s">
        <v>216</v>
      </c>
      <c r="D74" s="142" t="s">
        <v>523</v>
      </c>
      <c r="E74" s="140">
        <v>15</v>
      </c>
      <c r="F74" s="111" t="s">
        <v>168</v>
      </c>
      <c r="G74" s="111" t="s">
        <v>168</v>
      </c>
      <c r="H74" s="111" t="s">
        <v>168</v>
      </c>
      <c r="I74" s="111" t="s">
        <v>131</v>
      </c>
      <c r="J74" s="87" t="s">
        <v>130</v>
      </c>
      <c r="K74" s="111" t="s">
        <v>130</v>
      </c>
      <c r="L74" s="111" t="s">
        <v>130</v>
      </c>
      <c r="M74" s="111" t="s">
        <v>130</v>
      </c>
      <c r="N74" s="111" t="s">
        <v>130</v>
      </c>
      <c r="O74" s="111" t="s">
        <v>218</v>
      </c>
      <c r="P74" s="111"/>
      <c r="Q74" s="111" t="s">
        <v>131</v>
      </c>
      <c r="R74" s="111"/>
    </row>
    <row r="75" spans="2:18" x14ac:dyDescent="0.25">
      <c r="B75" s="142" t="s">
        <v>509</v>
      </c>
      <c r="C75" s="143" t="s">
        <v>216</v>
      </c>
      <c r="D75" s="142" t="s">
        <v>524</v>
      </c>
      <c r="E75" s="140">
        <v>16</v>
      </c>
      <c r="F75" s="111" t="s">
        <v>168</v>
      </c>
      <c r="G75" s="111" t="s">
        <v>168</v>
      </c>
      <c r="H75" s="111" t="s">
        <v>168</v>
      </c>
      <c r="I75" s="111" t="s">
        <v>131</v>
      </c>
      <c r="J75" s="87" t="s">
        <v>130</v>
      </c>
      <c r="K75" s="111" t="s">
        <v>130</v>
      </c>
      <c r="L75" s="111" t="s">
        <v>130</v>
      </c>
      <c r="M75" s="111" t="s">
        <v>130</v>
      </c>
      <c r="N75" s="111" t="s">
        <v>130</v>
      </c>
      <c r="O75" s="111" t="s">
        <v>218</v>
      </c>
      <c r="P75" s="111"/>
      <c r="Q75" s="111" t="s">
        <v>131</v>
      </c>
      <c r="R75" s="111"/>
    </row>
    <row r="76" spans="2:18" x14ac:dyDescent="0.25">
      <c r="B76" s="142" t="s">
        <v>510</v>
      </c>
      <c r="C76" s="143" t="s">
        <v>216</v>
      </c>
      <c r="D76" s="142" t="s">
        <v>525</v>
      </c>
      <c r="E76" s="140">
        <v>15</v>
      </c>
      <c r="F76" s="111" t="s">
        <v>168</v>
      </c>
      <c r="G76" s="111" t="s">
        <v>168</v>
      </c>
      <c r="H76" s="111" t="s">
        <v>168</v>
      </c>
      <c r="I76" s="111" t="s">
        <v>131</v>
      </c>
      <c r="J76" s="87" t="s">
        <v>130</v>
      </c>
      <c r="K76" s="111" t="s">
        <v>130</v>
      </c>
      <c r="L76" s="111" t="s">
        <v>130</v>
      </c>
      <c r="M76" s="111" t="s">
        <v>130</v>
      </c>
      <c r="N76" s="111" t="s">
        <v>130</v>
      </c>
      <c r="O76" s="111" t="s">
        <v>218</v>
      </c>
      <c r="P76" s="111"/>
      <c r="Q76" s="111" t="s">
        <v>131</v>
      </c>
      <c r="R76" s="111"/>
    </row>
    <row r="77" spans="2:18" x14ac:dyDescent="0.25">
      <c r="B77" s="142" t="s">
        <v>511</v>
      </c>
      <c r="C77" s="143" t="s">
        <v>216</v>
      </c>
      <c r="D77" s="142" t="s">
        <v>524</v>
      </c>
      <c r="E77" s="140">
        <v>17</v>
      </c>
      <c r="F77" s="111" t="s">
        <v>168</v>
      </c>
      <c r="G77" s="111" t="s">
        <v>168</v>
      </c>
      <c r="H77" s="111" t="s">
        <v>168</v>
      </c>
      <c r="I77" s="111" t="s">
        <v>131</v>
      </c>
      <c r="J77" s="87" t="s">
        <v>130</v>
      </c>
      <c r="K77" s="111" t="s">
        <v>130</v>
      </c>
      <c r="L77" s="111" t="s">
        <v>130</v>
      </c>
      <c r="M77" s="111" t="s">
        <v>130</v>
      </c>
      <c r="N77" s="111" t="s">
        <v>130</v>
      </c>
      <c r="O77" s="111" t="s">
        <v>218</v>
      </c>
      <c r="P77" s="111"/>
      <c r="Q77" s="111" t="s">
        <v>131</v>
      </c>
      <c r="R77" s="111"/>
    </row>
    <row r="78" spans="2:18" x14ac:dyDescent="0.25">
      <c r="B78" s="142" t="s">
        <v>512</v>
      </c>
      <c r="C78" s="143" t="s">
        <v>216</v>
      </c>
      <c r="D78" s="142" t="s">
        <v>525</v>
      </c>
      <c r="E78" s="140">
        <v>13</v>
      </c>
      <c r="F78" s="111" t="s">
        <v>168</v>
      </c>
      <c r="G78" s="111" t="s">
        <v>168</v>
      </c>
      <c r="H78" s="111" t="s">
        <v>168</v>
      </c>
      <c r="I78" s="111" t="s">
        <v>131</v>
      </c>
      <c r="J78" s="87" t="s">
        <v>130</v>
      </c>
      <c r="K78" s="111" t="s">
        <v>130</v>
      </c>
      <c r="L78" s="111" t="s">
        <v>130</v>
      </c>
      <c r="M78" s="111" t="s">
        <v>130</v>
      </c>
      <c r="N78" s="111" t="s">
        <v>130</v>
      </c>
      <c r="O78" s="111" t="s">
        <v>218</v>
      </c>
      <c r="P78" s="111"/>
      <c r="Q78" s="111" t="s">
        <v>131</v>
      </c>
      <c r="R78" s="111"/>
    </row>
    <row r="79" spans="2:18" x14ac:dyDescent="0.25">
      <c r="B79" s="142" t="s">
        <v>211</v>
      </c>
      <c r="C79" s="143" t="s">
        <v>216</v>
      </c>
      <c r="D79" s="142" t="s">
        <v>526</v>
      </c>
      <c r="E79" s="140">
        <v>15</v>
      </c>
      <c r="F79" s="111" t="s">
        <v>168</v>
      </c>
      <c r="G79" s="111" t="s">
        <v>168</v>
      </c>
      <c r="H79" s="111" t="s">
        <v>168</v>
      </c>
      <c r="I79" s="111" t="s">
        <v>131</v>
      </c>
      <c r="J79" s="87" t="s">
        <v>130</v>
      </c>
      <c r="K79" s="111" t="s">
        <v>130</v>
      </c>
      <c r="L79" s="111" t="s">
        <v>130</v>
      </c>
      <c r="M79" s="111" t="s">
        <v>130</v>
      </c>
      <c r="N79" s="111" t="s">
        <v>130</v>
      </c>
      <c r="O79" s="111" t="s">
        <v>218</v>
      </c>
      <c r="P79" s="111"/>
      <c r="Q79" s="111" t="s">
        <v>131</v>
      </c>
      <c r="R79" s="111"/>
    </row>
    <row r="80" spans="2:18" x14ac:dyDescent="0.25">
      <c r="B80" s="142" t="s">
        <v>513</v>
      </c>
      <c r="C80" s="143" t="s">
        <v>216</v>
      </c>
      <c r="D80" s="142" t="s">
        <v>523</v>
      </c>
      <c r="E80" s="140">
        <v>14</v>
      </c>
      <c r="F80" s="111" t="s">
        <v>168</v>
      </c>
      <c r="G80" s="111" t="s">
        <v>168</v>
      </c>
      <c r="H80" s="111" t="s">
        <v>168</v>
      </c>
      <c r="I80" s="111" t="s">
        <v>131</v>
      </c>
      <c r="J80" s="87" t="s">
        <v>130</v>
      </c>
      <c r="K80" s="111" t="s">
        <v>130</v>
      </c>
      <c r="L80" s="111" t="s">
        <v>130</v>
      </c>
      <c r="M80" s="111" t="s">
        <v>130</v>
      </c>
      <c r="N80" s="111" t="s">
        <v>130</v>
      </c>
      <c r="O80" s="111" t="s">
        <v>218</v>
      </c>
      <c r="P80" s="111"/>
      <c r="Q80" s="111" t="s">
        <v>131</v>
      </c>
      <c r="R80" s="111"/>
    </row>
    <row r="81" spans="2:18" x14ac:dyDescent="0.25">
      <c r="B81" s="142" t="s">
        <v>310</v>
      </c>
      <c r="C81" s="143" t="s">
        <v>216</v>
      </c>
      <c r="D81" s="142" t="s">
        <v>527</v>
      </c>
      <c r="E81" s="140">
        <v>15</v>
      </c>
      <c r="F81" s="111" t="s">
        <v>168</v>
      </c>
      <c r="G81" s="111" t="s">
        <v>168</v>
      </c>
      <c r="H81" s="111" t="s">
        <v>168</v>
      </c>
      <c r="I81" s="111" t="s">
        <v>131</v>
      </c>
      <c r="J81" s="87" t="s">
        <v>130</v>
      </c>
      <c r="K81" s="111" t="s">
        <v>130</v>
      </c>
      <c r="L81" s="111" t="s">
        <v>130</v>
      </c>
      <c r="M81" s="111" t="s">
        <v>130</v>
      </c>
      <c r="N81" s="111" t="s">
        <v>130</v>
      </c>
      <c r="O81" s="111" t="s">
        <v>218</v>
      </c>
      <c r="P81" s="111"/>
      <c r="Q81" s="111" t="s">
        <v>131</v>
      </c>
      <c r="R81" s="111"/>
    </row>
    <row r="82" spans="2:18" x14ac:dyDescent="0.25">
      <c r="B82" s="142" t="s">
        <v>514</v>
      </c>
      <c r="C82" s="143" t="s">
        <v>216</v>
      </c>
      <c r="D82" s="142" t="s">
        <v>528</v>
      </c>
      <c r="E82" s="140">
        <v>15</v>
      </c>
      <c r="F82" s="111" t="s">
        <v>168</v>
      </c>
      <c r="G82" s="111" t="s">
        <v>168</v>
      </c>
      <c r="H82" s="111" t="s">
        <v>168</v>
      </c>
      <c r="I82" s="111" t="s">
        <v>131</v>
      </c>
      <c r="J82" s="87" t="s">
        <v>130</v>
      </c>
      <c r="K82" s="111" t="s">
        <v>130</v>
      </c>
      <c r="L82" s="111" t="s">
        <v>130</v>
      </c>
      <c r="M82" s="111" t="s">
        <v>130</v>
      </c>
      <c r="N82" s="111" t="s">
        <v>130</v>
      </c>
      <c r="O82" s="111" t="s">
        <v>218</v>
      </c>
      <c r="P82" s="111"/>
      <c r="Q82" s="111" t="s">
        <v>131</v>
      </c>
      <c r="R82" s="111"/>
    </row>
    <row r="83" spans="2:18" x14ac:dyDescent="0.25">
      <c r="B83" s="142" t="s">
        <v>515</v>
      </c>
      <c r="C83" s="143" t="s">
        <v>216</v>
      </c>
      <c r="D83" s="142" t="s">
        <v>529</v>
      </c>
      <c r="E83" s="140">
        <v>14</v>
      </c>
      <c r="F83" s="111" t="s">
        <v>168</v>
      </c>
      <c r="G83" s="111" t="s">
        <v>168</v>
      </c>
      <c r="H83" s="111" t="s">
        <v>168</v>
      </c>
      <c r="I83" s="111" t="s">
        <v>131</v>
      </c>
      <c r="J83" s="87" t="s">
        <v>130</v>
      </c>
      <c r="K83" s="111" t="s">
        <v>130</v>
      </c>
      <c r="L83" s="111" t="s">
        <v>130</v>
      </c>
      <c r="M83" s="111" t="s">
        <v>130</v>
      </c>
      <c r="N83" s="111" t="s">
        <v>130</v>
      </c>
      <c r="O83" s="111" t="s">
        <v>218</v>
      </c>
      <c r="P83" s="111"/>
      <c r="Q83" s="111" t="s">
        <v>131</v>
      </c>
      <c r="R83" s="111"/>
    </row>
    <row r="84" spans="2:18" x14ac:dyDescent="0.25">
      <c r="B84" s="142" t="s">
        <v>515</v>
      </c>
      <c r="C84" s="143" t="s">
        <v>216</v>
      </c>
      <c r="D84" s="142" t="s">
        <v>530</v>
      </c>
      <c r="E84" s="140">
        <v>21</v>
      </c>
      <c r="F84" s="111" t="s">
        <v>168</v>
      </c>
      <c r="G84" s="111" t="s">
        <v>168</v>
      </c>
      <c r="H84" s="111" t="s">
        <v>168</v>
      </c>
      <c r="I84" s="111" t="s">
        <v>131</v>
      </c>
      <c r="J84" s="87" t="s">
        <v>130</v>
      </c>
      <c r="K84" s="111" t="s">
        <v>130</v>
      </c>
      <c r="L84" s="111" t="s">
        <v>130</v>
      </c>
      <c r="M84" s="111" t="s">
        <v>130</v>
      </c>
      <c r="N84" s="111" t="s">
        <v>130</v>
      </c>
      <c r="O84" s="111" t="s">
        <v>218</v>
      </c>
      <c r="P84" s="111"/>
      <c r="Q84" s="111" t="s">
        <v>131</v>
      </c>
      <c r="R84" s="111"/>
    </row>
    <row r="85" spans="2:18" x14ac:dyDescent="0.25">
      <c r="B85" s="142" t="s">
        <v>515</v>
      </c>
      <c r="C85" s="143" t="s">
        <v>216</v>
      </c>
      <c r="D85" s="142" t="s">
        <v>531</v>
      </c>
      <c r="E85" s="140">
        <v>10</v>
      </c>
      <c r="F85" s="111" t="s">
        <v>168</v>
      </c>
      <c r="G85" s="111" t="s">
        <v>168</v>
      </c>
      <c r="H85" s="111" t="s">
        <v>168</v>
      </c>
      <c r="I85" s="111" t="s">
        <v>131</v>
      </c>
      <c r="J85" s="87" t="s">
        <v>130</v>
      </c>
      <c r="K85" s="111" t="s">
        <v>130</v>
      </c>
      <c r="L85" s="111" t="s">
        <v>130</v>
      </c>
      <c r="M85" s="111" t="s">
        <v>130</v>
      </c>
      <c r="N85" s="111" t="s">
        <v>130</v>
      </c>
      <c r="O85" s="111" t="s">
        <v>218</v>
      </c>
      <c r="P85" s="111"/>
      <c r="Q85" s="111" t="s">
        <v>131</v>
      </c>
      <c r="R85" s="111"/>
    </row>
    <row r="86" spans="2:18" x14ac:dyDescent="0.25">
      <c r="B86" s="142" t="s">
        <v>516</v>
      </c>
      <c r="C86" s="143" t="s">
        <v>216</v>
      </c>
      <c r="D86" s="142" t="s">
        <v>532</v>
      </c>
      <c r="E86" s="140">
        <v>14</v>
      </c>
      <c r="F86" s="111" t="s">
        <v>168</v>
      </c>
      <c r="G86" s="111" t="s">
        <v>168</v>
      </c>
      <c r="H86" s="111" t="s">
        <v>168</v>
      </c>
      <c r="I86" s="111" t="s">
        <v>131</v>
      </c>
      <c r="J86" s="87" t="s">
        <v>130</v>
      </c>
      <c r="K86" s="111" t="s">
        <v>130</v>
      </c>
      <c r="L86" s="111" t="s">
        <v>130</v>
      </c>
      <c r="M86" s="111" t="s">
        <v>130</v>
      </c>
      <c r="N86" s="111" t="s">
        <v>130</v>
      </c>
      <c r="O86" s="111" t="s">
        <v>218</v>
      </c>
      <c r="P86" s="111"/>
      <c r="Q86" s="111" t="s">
        <v>131</v>
      </c>
      <c r="R86" s="111"/>
    </row>
    <row r="87" spans="2:18" x14ac:dyDescent="0.25">
      <c r="B87" s="142" t="s">
        <v>517</v>
      </c>
      <c r="C87" s="143" t="s">
        <v>216</v>
      </c>
      <c r="D87" s="142" t="s">
        <v>533</v>
      </c>
      <c r="E87" s="140">
        <v>15</v>
      </c>
      <c r="F87" s="111" t="s">
        <v>168</v>
      </c>
      <c r="G87" s="111" t="s">
        <v>168</v>
      </c>
      <c r="H87" s="111" t="s">
        <v>168</v>
      </c>
      <c r="I87" s="111" t="s">
        <v>131</v>
      </c>
      <c r="J87" s="87" t="s">
        <v>130</v>
      </c>
      <c r="K87" s="111" t="s">
        <v>130</v>
      </c>
      <c r="L87" s="111" t="s">
        <v>130</v>
      </c>
      <c r="M87" s="111" t="s">
        <v>130</v>
      </c>
      <c r="N87" s="111" t="s">
        <v>130</v>
      </c>
      <c r="O87" s="111" t="s">
        <v>218</v>
      </c>
      <c r="P87" s="111"/>
      <c r="Q87" s="111" t="s">
        <v>131</v>
      </c>
      <c r="R87" s="111"/>
    </row>
    <row r="88" spans="2:18" x14ac:dyDescent="0.25">
      <c r="B88" s="142" t="s">
        <v>518</v>
      </c>
      <c r="C88" s="143" t="s">
        <v>216</v>
      </c>
      <c r="D88" s="142" t="s">
        <v>534</v>
      </c>
      <c r="E88" s="140">
        <v>14</v>
      </c>
      <c r="F88" s="111" t="s">
        <v>168</v>
      </c>
      <c r="G88" s="111" t="s">
        <v>168</v>
      </c>
      <c r="H88" s="111" t="s">
        <v>168</v>
      </c>
      <c r="I88" s="111" t="s">
        <v>131</v>
      </c>
      <c r="J88" s="87" t="s">
        <v>130</v>
      </c>
      <c r="K88" s="111" t="s">
        <v>130</v>
      </c>
      <c r="L88" s="111" t="s">
        <v>130</v>
      </c>
      <c r="M88" s="111" t="s">
        <v>130</v>
      </c>
      <c r="N88" s="111" t="s">
        <v>130</v>
      </c>
      <c r="O88" s="111" t="s">
        <v>218</v>
      </c>
      <c r="P88" s="111"/>
      <c r="Q88" s="111" t="s">
        <v>131</v>
      </c>
      <c r="R88" s="111"/>
    </row>
    <row r="89" spans="2:18" x14ac:dyDescent="0.25">
      <c r="B89" s="142" t="s">
        <v>519</v>
      </c>
      <c r="C89" s="143" t="s">
        <v>216</v>
      </c>
      <c r="D89" s="142" t="s">
        <v>523</v>
      </c>
      <c r="E89" s="140">
        <v>14</v>
      </c>
      <c r="F89" s="111" t="s">
        <v>168</v>
      </c>
      <c r="G89" s="111" t="s">
        <v>168</v>
      </c>
      <c r="H89" s="111" t="s">
        <v>168</v>
      </c>
      <c r="I89" s="111" t="s">
        <v>131</v>
      </c>
      <c r="J89" s="87" t="s">
        <v>130</v>
      </c>
      <c r="K89" s="111" t="s">
        <v>130</v>
      </c>
      <c r="L89" s="111" t="s">
        <v>130</v>
      </c>
      <c r="M89" s="111" t="s">
        <v>130</v>
      </c>
      <c r="N89" s="111" t="s">
        <v>130</v>
      </c>
      <c r="O89" s="111" t="s">
        <v>218</v>
      </c>
      <c r="P89" s="111"/>
      <c r="Q89" s="111" t="s">
        <v>131</v>
      </c>
      <c r="R89" s="111"/>
    </row>
    <row r="90" spans="2:18" x14ac:dyDescent="0.2">
      <c r="B90" s="142"/>
      <c r="C90" s="143"/>
      <c r="D90" s="142"/>
      <c r="E90" s="111"/>
      <c r="F90" s="111"/>
      <c r="G90" s="111"/>
      <c r="H90" s="111"/>
      <c r="I90" s="111"/>
      <c r="J90" s="111"/>
      <c r="K90" s="111"/>
      <c r="L90" s="111"/>
      <c r="M90" s="111"/>
      <c r="N90" s="111"/>
      <c r="O90" s="111"/>
      <c r="P90" s="111"/>
      <c r="Q90" s="111"/>
      <c r="R90" s="111"/>
    </row>
    <row r="91" spans="2:18" x14ac:dyDescent="0.25">
      <c r="B91" s="9" t="s">
        <v>1</v>
      </c>
    </row>
    <row r="92" spans="2:18" x14ac:dyDescent="0.25">
      <c r="B92" s="9" t="s">
        <v>37</v>
      </c>
    </row>
    <row r="93" spans="2:18" x14ac:dyDescent="0.25">
      <c r="B93" s="9" t="s">
        <v>60</v>
      </c>
    </row>
    <row r="95" spans="2:18" ht="15.75" thickBot="1" x14ac:dyDescent="0.3"/>
    <row r="96" spans="2:18" ht="27" thickBot="1" x14ac:dyDescent="0.3">
      <c r="B96" s="372" t="s">
        <v>38</v>
      </c>
      <c r="C96" s="373"/>
      <c r="D96" s="373"/>
      <c r="E96" s="373"/>
      <c r="F96" s="373"/>
      <c r="G96" s="373"/>
      <c r="H96" s="373"/>
      <c r="I96" s="373"/>
      <c r="J96" s="373"/>
      <c r="K96" s="373"/>
      <c r="L96" s="373"/>
      <c r="M96" s="373"/>
      <c r="N96" s="374"/>
    </row>
    <row r="100" spans="2:17" x14ac:dyDescent="0.25">
      <c r="B100" s="9" t="s">
        <v>1127</v>
      </c>
    </row>
    <row r="101" spans="2:17" ht="76.5" customHeight="1" x14ac:dyDescent="0.25">
      <c r="B101" s="110" t="s">
        <v>0</v>
      </c>
      <c r="C101" s="110" t="s">
        <v>39</v>
      </c>
      <c r="D101" s="110" t="s">
        <v>40</v>
      </c>
      <c r="E101" s="110" t="s">
        <v>108</v>
      </c>
      <c r="F101" s="110" t="s">
        <v>110</v>
      </c>
      <c r="G101" s="110" t="s">
        <v>111</v>
      </c>
      <c r="H101" s="110" t="s">
        <v>112</v>
      </c>
      <c r="I101" s="110" t="s">
        <v>109</v>
      </c>
      <c r="J101" s="378" t="s">
        <v>113</v>
      </c>
      <c r="K101" s="397"/>
      <c r="L101" s="379"/>
      <c r="M101" s="110" t="s">
        <v>117</v>
      </c>
      <c r="N101" s="110" t="s">
        <v>41</v>
      </c>
      <c r="O101" s="110" t="s">
        <v>42</v>
      </c>
      <c r="P101" s="378" t="s">
        <v>3</v>
      </c>
      <c r="Q101" s="379"/>
    </row>
    <row r="102" spans="2:17" ht="60.75" customHeight="1" x14ac:dyDescent="0.25">
      <c r="B102" s="194" t="s">
        <v>43</v>
      </c>
      <c r="C102" s="194" t="s">
        <v>1128</v>
      </c>
      <c r="D102" s="3" t="s">
        <v>1132</v>
      </c>
      <c r="E102" s="214">
        <v>5348823</v>
      </c>
      <c r="F102" s="194" t="s">
        <v>1133</v>
      </c>
      <c r="G102" s="3" t="s">
        <v>909</v>
      </c>
      <c r="H102" s="183">
        <v>39227</v>
      </c>
      <c r="I102" s="5" t="s">
        <v>130</v>
      </c>
      <c r="J102" s="194" t="s">
        <v>1134</v>
      </c>
      <c r="K102" s="181" t="s">
        <v>1135</v>
      </c>
      <c r="L102" s="181" t="s">
        <v>1136</v>
      </c>
      <c r="M102" s="111" t="s">
        <v>130</v>
      </c>
      <c r="N102" s="111" t="s">
        <v>130</v>
      </c>
      <c r="O102" s="111" t="s">
        <v>130</v>
      </c>
      <c r="P102" s="362" t="s">
        <v>169</v>
      </c>
      <c r="Q102" s="363"/>
    </row>
    <row r="103" spans="2:17" ht="60.75" customHeight="1" x14ac:dyDescent="0.25">
      <c r="B103" s="194" t="s">
        <v>44</v>
      </c>
      <c r="C103" s="194" t="s">
        <v>1128</v>
      </c>
      <c r="D103" s="3" t="s">
        <v>1137</v>
      </c>
      <c r="E103" s="214">
        <v>1121506799</v>
      </c>
      <c r="F103" s="194" t="s">
        <v>649</v>
      </c>
      <c r="G103" s="3" t="s">
        <v>1138</v>
      </c>
      <c r="H103" s="183">
        <v>41873</v>
      </c>
      <c r="I103" s="5" t="s">
        <v>130</v>
      </c>
      <c r="J103" s="194" t="s">
        <v>1139</v>
      </c>
      <c r="K103" s="181" t="s">
        <v>1140</v>
      </c>
      <c r="L103" s="181" t="s">
        <v>1141</v>
      </c>
      <c r="M103" s="111" t="s">
        <v>130</v>
      </c>
      <c r="N103" s="111" t="s">
        <v>130</v>
      </c>
      <c r="O103" s="111" t="s">
        <v>130</v>
      </c>
      <c r="P103" s="362" t="s">
        <v>169</v>
      </c>
      <c r="Q103" s="363"/>
    </row>
    <row r="104" spans="2:17" ht="33.6" customHeight="1" x14ac:dyDescent="0.25">
      <c r="B104" s="145"/>
      <c r="C104" s="145"/>
      <c r="D104" s="136"/>
      <c r="E104" s="136"/>
      <c r="F104" s="136"/>
      <c r="G104" s="136"/>
      <c r="H104" s="136"/>
      <c r="I104" s="146"/>
      <c r="J104" s="147"/>
      <c r="K104" s="137"/>
      <c r="L104" s="137"/>
      <c r="M104" s="10"/>
      <c r="N104" s="10"/>
      <c r="O104" s="10"/>
      <c r="P104" s="138"/>
      <c r="Q104" s="138"/>
    </row>
    <row r="105" spans="2:17" ht="33.6" customHeight="1" x14ac:dyDescent="0.25">
      <c r="B105" s="145" t="s">
        <v>1129</v>
      </c>
      <c r="C105" s="145"/>
      <c r="D105" s="136"/>
      <c r="E105" s="136"/>
      <c r="F105" s="136"/>
      <c r="G105" s="136"/>
      <c r="H105" s="136"/>
      <c r="I105" s="146"/>
      <c r="J105" s="147"/>
      <c r="K105" s="137"/>
      <c r="L105" s="137"/>
      <c r="M105" s="10"/>
      <c r="N105" s="10"/>
      <c r="O105" s="10"/>
      <c r="P105" s="138"/>
      <c r="Q105" s="138"/>
    </row>
    <row r="106" spans="2:17" ht="33.6" customHeight="1" x14ac:dyDescent="0.25">
      <c r="B106" s="110" t="s">
        <v>0</v>
      </c>
      <c r="C106" s="110" t="s">
        <v>39</v>
      </c>
      <c r="D106" s="110" t="s">
        <v>40</v>
      </c>
      <c r="E106" s="110" t="s">
        <v>108</v>
      </c>
      <c r="F106" s="110" t="s">
        <v>110</v>
      </c>
      <c r="G106" s="110" t="s">
        <v>111</v>
      </c>
      <c r="H106" s="110" t="s">
        <v>112</v>
      </c>
      <c r="I106" s="110" t="s">
        <v>109</v>
      </c>
      <c r="J106" s="378" t="s">
        <v>113</v>
      </c>
      <c r="K106" s="397"/>
      <c r="L106" s="379"/>
      <c r="M106" s="110" t="s">
        <v>117</v>
      </c>
      <c r="N106" s="110" t="s">
        <v>41</v>
      </c>
      <c r="O106" s="110" t="s">
        <v>42</v>
      </c>
      <c r="P106" s="378" t="s">
        <v>3</v>
      </c>
      <c r="Q106" s="379"/>
    </row>
    <row r="107" spans="2:17" ht="33.6" customHeight="1" x14ac:dyDescent="0.25">
      <c r="B107" s="194" t="s">
        <v>43</v>
      </c>
      <c r="C107" s="194" t="s">
        <v>1130</v>
      </c>
      <c r="D107" s="3" t="s">
        <v>1142</v>
      </c>
      <c r="E107" s="3">
        <v>1110470496</v>
      </c>
      <c r="F107" s="194" t="s">
        <v>843</v>
      </c>
      <c r="G107" s="194" t="s">
        <v>1143</v>
      </c>
      <c r="H107" s="183" t="s">
        <v>1144</v>
      </c>
      <c r="I107" s="5" t="s">
        <v>130</v>
      </c>
      <c r="J107" s="194" t="s">
        <v>1145</v>
      </c>
      <c r="K107" s="181" t="s">
        <v>1146</v>
      </c>
      <c r="L107" s="181" t="s">
        <v>993</v>
      </c>
      <c r="M107" s="111" t="s">
        <v>130</v>
      </c>
      <c r="N107" s="111" t="s">
        <v>131</v>
      </c>
      <c r="O107" s="111"/>
      <c r="P107" s="418" t="s">
        <v>1156</v>
      </c>
      <c r="Q107" s="418"/>
    </row>
    <row r="108" spans="2:17" ht="33.6" customHeight="1" x14ac:dyDescent="0.25">
      <c r="B108" s="194" t="s">
        <v>44</v>
      </c>
      <c r="C108" s="194" t="s">
        <v>1131</v>
      </c>
      <c r="D108" s="194" t="s">
        <v>1147</v>
      </c>
      <c r="E108" s="194">
        <v>1144129278</v>
      </c>
      <c r="F108" s="194" t="s">
        <v>664</v>
      </c>
      <c r="G108" s="194" t="s">
        <v>1148</v>
      </c>
      <c r="H108" s="190">
        <v>40161</v>
      </c>
      <c r="I108" s="88" t="s">
        <v>130</v>
      </c>
      <c r="J108" s="88" t="s">
        <v>1149</v>
      </c>
      <c r="K108" s="88" t="s">
        <v>1150</v>
      </c>
      <c r="L108" s="88" t="s">
        <v>1151</v>
      </c>
      <c r="M108" s="213" t="s">
        <v>130</v>
      </c>
      <c r="N108" s="213" t="s">
        <v>130</v>
      </c>
      <c r="O108" s="111"/>
      <c r="P108" s="418" t="s">
        <v>169</v>
      </c>
      <c r="Q108" s="418"/>
    </row>
    <row r="109" spans="2:17" ht="33.6" customHeight="1" x14ac:dyDescent="0.25">
      <c r="B109" s="194" t="s">
        <v>44</v>
      </c>
      <c r="C109" s="194" t="s">
        <v>1131</v>
      </c>
      <c r="D109" s="111" t="s">
        <v>1152</v>
      </c>
      <c r="E109" s="111">
        <v>25291113</v>
      </c>
      <c r="F109" s="111" t="s">
        <v>664</v>
      </c>
      <c r="G109" s="191" t="s">
        <v>681</v>
      </c>
      <c r="H109" s="191">
        <v>39437</v>
      </c>
      <c r="I109" s="111" t="s">
        <v>130</v>
      </c>
      <c r="J109" s="213" t="s">
        <v>1153</v>
      </c>
      <c r="K109" s="213" t="s">
        <v>1154</v>
      </c>
      <c r="L109" s="213" t="s">
        <v>1155</v>
      </c>
      <c r="M109" s="111" t="s">
        <v>130</v>
      </c>
      <c r="N109" s="111" t="s">
        <v>130</v>
      </c>
      <c r="O109" s="111"/>
      <c r="P109" s="418" t="s">
        <v>1157</v>
      </c>
      <c r="Q109" s="418"/>
    </row>
    <row r="110" spans="2:17" ht="33.6" customHeight="1" x14ac:dyDescent="0.25">
      <c r="B110" s="205"/>
      <c r="C110" s="205"/>
      <c r="D110" s="3"/>
      <c r="E110" s="3"/>
      <c r="F110" s="3"/>
      <c r="G110" s="3"/>
      <c r="H110" s="3"/>
      <c r="I110" s="5"/>
      <c r="J110" s="205"/>
      <c r="K110" s="88"/>
      <c r="L110" s="88"/>
      <c r="M110" s="111"/>
      <c r="N110" s="111"/>
      <c r="O110" s="111"/>
      <c r="P110" s="396"/>
      <c r="Q110" s="396"/>
    </row>
    <row r="112" spans="2:17" ht="15.75" thickBot="1" x14ac:dyDescent="0.3"/>
    <row r="113" spans="1:26" ht="27" thickBot="1" x14ac:dyDescent="0.3">
      <c r="B113" s="372" t="s">
        <v>52</v>
      </c>
      <c r="C113" s="373"/>
      <c r="D113" s="373"/>
      <c r="E113" s="373"/>
      <c r="F113" s="373"/>
      <c r="G113" s="373"/>
      <c r="H113" s="373"/>
      <c r="I113" s="373"/>
      <c r="J113" s="373"/>
      <c r="K113" s="373"/>
      <c r="L113" s="373"/>
      <c r="M113" s="373"/>
      <c r="N113" s="374"/>
    </row>
    <row r="115" spans="1:26" ht="15.75" thickBot="1" x14ac:dyDescent="0.3">
      <c r="M115" s="59"/>
      <c r="N115" s="59"/>
    </row>
    <row r="116" spans="1:26" s="103" customFormat="1" ht="75" x14ac:dyDescent="0.25">
      <c r="A116" s="42"/>
      <c r="B116" s="108" t="s">
        <v>139</v>
      </c>
      <c r="C116" s="108" t="s">
        <v>140</v>
      </c>
      <c r="D116" s="108" t="s">
        <v>141</v>
      </c>
      <c r="E116" s="108" t="s">
        <v>45</v>
      </c>
      <c r="F116" s="108" t="s">
        <v>22</v>
      </c>
      <c r="G116" s="108" t="s">
        <v>96</v>
      </c>
      <c r="H116" s="108" t="s">
        <v>17</v>
      </c>
      <c r="I116" s="108" t="s">
        <v>10</v>
      </c>
      <c r="J116" s="108" t="s">
        <v>31</v>
      </c>
      <c r="K116" s="108" t="s">
        <v>59</v>
      </c>
      <c r="L116" s="108" t="s">
        <v>20</v>
      </c>
      <c r="M116" s="93" t="s">
        <v>26</v>
      </c>
      <c r="N116" s="108" t="s">
        <v>142</v>
      </c>
      <c r="O116" s="108" t="s">
        <v>36</v>
      </c>
      <c r="P116" s="109" t="s">
        <v>11</v>
      </c>
      <c r="Q116" s="109" t="s">
        <v>19</v>
      </c>
      <c r="S116" s="102"/>
      <c r="T116" s="102"/>
      <c r="U116" s="102"/>
      <c r="V116" s="102"/>
      <c r="W116" s="102"/>
      <c r="X116" s="102"/>
      <c r="Y116" s="102"/>
      <c r="Z116" s="102"/>
    </row>
    <row r="117" spans="1:26" s="103" customFormat="1" x14ac:dyDescent="0.25">
      <c r="A117" s="42">
        <f t="shared" ref="A117:A119" si="2">+A116+1</f>
        <v>1</v>
      </c>
      <c r="B117" s="104"/>
      <c r="C117" s="105"/>
      <c r="D117" s="104"/>
      <c r="E117" s="99"/>
      <c r="F117" s="100"/>
      <c r="G117" s="119"/>
      <c r="H117" s="107"/>
      <c r="I117" s="101"/>
      <c r="J117" s="101"/>
      <c r="K117" s="101"/>
      <c r="L117" s="101"/>
      <c r="M117" s="92"/>
      <c r="N117" s="92">
        <f>+M117*G117</f>
        <v>0</v>
      </c>
      <c r="O117" s="26"/>
      <c r="P117" s="26"/>
      <c r="Q117" s="398" t="s">
        <v>1261</v>
      </c>
      <c r="S117" s="102"/>
      <c r="T117" s="102"/>
      <c r="U117" s="102"/>
      <c r="V117" s="102"/>
      <c r="W117" s="102"/>
      <c r="X117" s="102"/>
      <c r="Y117" s="102"/>
      <c r="Z117" s="102"/>
    </row>
    <row r="118" spans="1:26" s="103" customFormat="1" x14ac:dyDescent="0.25">
      <c r="A118" s="42">
        <f t="shared" si="2"/>
        <v>2</v>
      </c>
      <c r="B118" s="104"/>
      <c r="C118" s="105"/>
      <c r="D118" s="104"/>
      <c r="E118" s="99"/>
      <c r="F118" s="100"/>
      <c r="G118" s="100"/>
      <c r="H118" s="100"/>
      <c r="I118" s="101"/>
      <c r="J118" s="101"/>
      <c r="K118" s="101"/>
      <c r="L118" s="101"/>
      <c r="M118" s="92"/>
      <c r="N118" s="92"/>
      <c r="O118" s="26"/>
      <c r="P118" s="26"/>
      <c r="Q118" s="399"/>
      <c r="S118" s="102"/>
      <c r="T118" s="102"/>
      <c r="U118" s="102"/>
      <c r="V118" s="102"/>
      <c r="W118" s="102"/>
      <c r="X118" s="102"/>
      <c r="Y118" s="102"/>
      <c r="Z118" s="102"/>
    </row>
    <row r="119" spans="1:26" s="103" customFormat="1" x14ac:dyDescent="0.25">
      <c r="A119" s="42">
        <f t="shared" si="2"/>
        <v>3</v>
      </c>
      <c r="B119" s="104"/>
      <c r="C119" s="105"/>
      <c r="D119" s="104"/>
      <c r="E119" s="99"/>
      <c r="F119" s="100"/>
      <c r="G119" s="100"/>
      <c r="H119" s="100"/>
      <c r="I119" s="101"/>
      <c r="J119" s="101"/>
      <c r="K119" s="101"/>
      <c r="L119" s="101"/>
      <c r="M119" s="92"/>
      <c r="N119" s="92"/>
      <c r="O119" s="26"/>
      <c r="P119" s="26"/>
      <c r="Q119" s="399"/>
      <c r="S119" s="102"/>
      <c r="T119" s="102"/>
      <c r="U119" s="102"/>
      <c r="V119" s="102"/>
      <c r="W119" s="102"/>
      <c r="X119" s="102"/>
      <c r="Y119" s="102"/>
      <c r="Z119" s="102"/>
    </row>
    <row r="120" spans="1:26" s="103" customFormat="1" x14ac:dyDescent="0.25">
      <c r="A120" s="42" t="e">
        <f>+#REF!+1</f>
        <v>#REF!</v>
      </c>
      <c r="B120" s="104"/>
      <c r="C120" s="105"/>
      <c r="D120" s="104"/>
      <c r="E120" s="99"/>
      <c r="F120" s="100"/>
      <c r="G120" s="100"/>
      <c r="H120" s="100"/>
      <c r="I120" s="101"/>
      <c r="J120" s="101"/>
      <c r="K120" s="101"/>
      <c r="L120" s="101"/>
      <c r="M120" s="92"/>
      <c r="N120" s="92"/>
      <c r="O120" s="26"/>
      <c r="P120" s="26"/>
      <c r="Q120" s="399"/>
      <c r="S120" s="102"/>
      <c r="T120" s="102"/>
      <c r="U120" s="102"/>
      <c r="V120" s="102"/>
      <c r="W120" s="102"/>
      <c r="X120" s="102"/>
      <c r="Y120" s="102"/>
      <c r="Z120" s="102"/>
    </row>
    <row r="121" spans="1:26" s="103" customFormat="1" x14ac:dyDescent="0.25">
      <c r="A121" s="263"/>
      <c r="B121" s="104"/>
      <c r="C121" s="105"/>
      <c r="D121" s="104"/>
      <c r="E121" s="99"/>
      <c r="F121" s="100"/>
      <c r="G121" s="100"/>
      <c r="H121" s="100"/>
      <c r="I121" s="101"/>
      <c r="J121" s="101"/>
      <c r="K121" s="101"/>
      <c r="L121" s="101"/>
      <c r="M121" s="92"/>
      <c r="N121" s="92"/>
      <c r="O121" s="26"/>
      <c r="P121" s="26"/>
      <c r="Q121" s="399"/>
      <c r="S121" s="102"/>
      <c r="T121" s="102"/>
      <c r="U121" s="102"/>
      <c r="V121" s="102"/>
      <c r="W121" s="102"/>
      <c r="X121" s="102"/>
      <c r="Y121" s="102"/>
      <c r="Z121" s="102"/>
    </row>
    <row r="122" spans="1:26" s="103" customFormat="1" x14ac:dyDescent="0.25">
      <c r="A122" s="263"/>
      <c r="B122" s="104"/>
      <c r="C122" s="105"/>
      <c r="D122" s="104"/>
      <c r="E122" s="99"/>
      <c r="F122" s="100"/>
      <c r="G122" s="100"/>
      <c r="H122" s="100"/>
      <c r="I122" s="101"/>
      <c r="J122" s="101"/>
      <c r="K122" s="101"/>
      <c r="L122" s="101"/>
      <c r="M122" s="92"/>
      <c r="N122" s="92"/>
      <c r="O122" s="26"/>
      <c r="P122" s="26"/>
      <c r="Q122" s="399"/>
      <c r="R122" s="102"/>
      <c r="S122" s="102"/>
      <c r="T122" s="102"/>
      <c r="U122" s="102"/>
      <c r="V122" s="102"/>
      <c r="W122" s="102"/>
      <c r="X122" s="102"/>
      <c r="Y122" s="102"/>
      <c r="Z122" s="102"/>
    </row>
    <row r="123" spans="1:26" s="103" customFormat="1" x14ac:dyDescent="0.25">
      <c r="A123" s="263"/>
      <c r="B123" s="104"/>
      <c r="C123" s="105"/>
      <c r="D123" s="104"/>
      <c r="E123" s="99"/>
      <c r="F123" s="100"/>
      <c r="G123" s="100"/>
      <c r="H123" s="100"/>
      <c r="I123" s="101"/>
      <c r="J123" s="101"/>
      <c r="K123" s="101"/>
      <c r="L123" s="101"/>
      <c r="M123" s="92"/>
      <c r="N123" s="92"/>
      <c r="O123" s="26"/>
      <c r="P123" s="26"/>
      <c r="Q123" s="399"/>
      <c r="R123" s="102"/>
      <c r="S123" s="102"/>
      <c r="T123" s="102"/>
      <c r="U123" s="102"/>
      <c r="V123" s="102"/>
      <c r="W123" s="102"/>
      <c r="X123" s="102"/>
      <c r="Y123" s="102"/>
      <c r="Z123" s="102"/>
    </row>
    <row r="124" spans="1:26" s="103" customFormat="1" x14ac:dyDescent="0.25">
      <c r="A124" s="263"/>
      <c r="B124" s="104"/>
      <c r="C124" s="105"/>
      <c r="D124" s="104"/>
      <c r="E124" s="99"/>
      <c r="F124" s="100"/>
      <c r="G124" s="100"/>
      <c r="H124" s="100"/>
      <c r="I124" s="101"/>
      <c r="J124" s="101"/>
      <c r="K124" s="101"/>
      <c r="L124" s="101"/>
      <c r="M124" s="92"/>
      <c r="N124" s="92"/>
      <c r="O124" s="26"/>
      <c r="P124" s="26"/>
      <c r="Q124" s="400"/>
      <c r="R124" s="102"/>
      <c r="S124" s="102"/>
      <c r="T124" s="102"/>
      <c r="U124" s="102"/>
      <c r="V124" s="102"/>
      <c r="W124" s="102"/>
      <c r="X124" s="102"/>
      <c r="Y124" s="102"/>
      <c r="Z124" s="102"/>
    </row>
    <row r="125" spans="1:26" s="103" customFormat="1" x14ac:dyDescent="0.25">
      <c r="A125" s="263"/>
      <c r="B125" s="45" t="s">
        <v>16</v>
      </c>
      <c r="C125" s="105"/>
      <c r="D125" s="104"/>
      <c r="E125" s="99"/>
      <c r="F125" s="100"/>
      <c r="G125" s="100"/>
      <c r="H125" s="100"/>
      <c r="I125" s="101"/>
      <c r="J125" s="101"/>
      <c r="K125" s="106">
        <f t="shared" ref="K125:N125" si="3">SUM(K117:K124)</f>
        <v>0</v>
      </c>
      <c r="L125" s="106">
        <f t="shared" si="3"/>
        <v>0</v>
      </c>
      <c r="M125" s="118">
        <f t="shared" si="3"/>
        <v>0</v>
      </c>
      <c r="N125" s="106">
        <f t="shared" si="3"/>
        <v>0</v>
      </c>
      <c r="O125" s="26"/>
      <c r="P125" s="26"/>
      <c r="Q125" s="121"/>
      <c r="R125" s="102"/>
      <c r="S125" s="102"/>
      <c r="T125" s="102"/>
      <c r="U125" s="102"/>
      <c r="V125" s="102"/>
      <c r="W125" s="102"/>
      <c r="X125" s="102"/>
      <c r="Y125" s="102"/>
      <c r="Z125" s="102"/>
    </row>
    <row r="126" spans="1:26" s="103" customFormat="1" x14ac:dyDescent="0.25">
      <c r="A126" s="263"/>
      <c r="B126" s="272"/>
      <c r="C126" s="265"/>
      <c r="D126" s="264"/>
      <c r="E126" s="266"/>
      <c r="F126" s="267"/>
      <c r="G126" s="267"/>
      <c r="H126" s="267"/>
      <c r="I126" s="268"/>
      <c r="J126" s="268"/>
      <c r="K126" s="273"/>
      <c r="L126" s="273"/>
      <c r="M126" s="274"/>
      <c r="N126" s="273"/>
      <c r="O126" s="270"/>
      <c r="P126" s="270"/>
      <c r="Q126" s="275"/>
      <c r="R126" s="102"/>
      <c r="S126" s="102"/>
      <c r="T126" s="102"/>
      <c r="U126" s="102"/>
      <c r="V126" s="102"/>
      <c r="W126" s="102"/>
      <c r="X126" s="102"/>
      <c r="Y126" s="102"/>
      <c r="Z126" s="102"/>
    </row>
    <row r="127" spans="1:26" s="103" customFormat="1" x14ac:dyDescent="0.25">
      <c r="A127" s="263"/>
      <c r="B127" s="29"/>
      <c r="C127" s="29"/>
      <c r="D127" s="29"/>
      <c r="E127" s="30"/>
      <c r="F127" s="29"/>
      <c r="G127" s="29"/>
      <c r="H127" s="29"/>
      <c r="I127" s="29"/>
      <c r="J127" s="29"/>
      <c r="K127" s="29"/>
      <c r="L127" s="29"/>
      <c r="M127" s="29"/>
      <c r="N127" s="29"/>
      <c r="O127" s="29"/>
      <c r="P127" s="29"/>
      <c r="Q127" s="9"/>
      <c r="R127" s="102"/>
      <c r="S127" s="102"/>
      <c r="T127" s="102"/>
      <c r="U127" s="102"/>
      <c r="V127" s="102"/>
      <c r="W127" s="102"/>
      <c r="X127" s="102"/>
      <c r="Y127" s="102"/>
      <c r="Z127" s="102"/>
    </row>
    <row r="128" spans="1:26" s="103" customFormat="1" ht="18.75" x14ac:dyDescent="0.25">
      <c r="A128" s="263"/>
      <c r="B128" s="54" t="s">
        <v>32</v>
      </c>
      <c r="C128" s="66">
        <f>+K125</f>
        <v>0</v>
      </c>
      <c r="D128" s="9"/>
      <c r="E128" s="9"/>
      <c r="F128" s="9"/>
      <c r="G128" s="9"/>
      <c r="H128" s="31"/>
      <c r="I128" s="31"/>
      <c r="J128" s="31"/>
      <c r="K128" s="31"/>
      <c r="L128" s="31"/>
      <c r="M128" s="31"/>
      <c r="N128" s="29"/>
      <c r="O128" s="29"/>
      <c r="P128" s="29"/>
      <c r="Q128" s="9"/>
      <c r="R128" s="102"/>
      <c r="S128" s="102"/>
      <c r="T128" s="102"/>
      <c r="U128" s="102"/>
      <c r="V128" s="102"/>
      <c r="W128" s="102"/>
      <c r="X128" s="102"/>
      <c r="Y128" s="102"/>
      <c r="Z128" s="102"/>
    </row>
    <row r="129" spans="1:26" s="103" customFormat="1" x14ac:dyDescent="0.25">
      <c r="A129" s="263"/>
      <c r="B129" s="9"/>
      <c r="C129" s="9"/>
      <c r="D129" s="9"/>
      <c r="E129" s="9"/>
      <c r="F129" s="9"/>
      <c r="G129" s="9"/>
      <c r="H129" s="9"/>
      <c r="I129" s="9"/>
      <c r="J129" s="9"/>
      <c r="K129" s="9"/>
      <c r="L129" s="9"/>
      <c r="M129" s="9"/>
      <c r="N129" s="9"/>
      <c r="O129" s="9"/>
      <c r="P129" s="9"/>
      <c r="Q129" s="9"/>
      <c r="R129" s="102"/>
      <c r="S129" s="102"/>
      <c r="T129" s="102"/>
      <c r="U129" s="102"/>
      <c r="V129" s="102"/>
      <c r="W129" s="102"/>
      <c r="X129" s="102"/>
      <c r="Y129" s="102"/>
      <c r="Z129" s="102"/>
    </row>
    <row r="130" spans="1:26" s="103" customFormat="1" ht="15.75" thickBot="1" x14ac:dyDescent="0.3">
      <c r="A130" s="263"/>
      <c r="B130" s="9"/>
      <c r="C130" s="9"/>
      <c r="D130" s="9"/>
      <c r="E130" s="9"/>
      <c r="F130" s="9"/>
      <c r="G130" s="9"/>
      <c r="H130" s="9"/>
      <c r="I130" s="9"/>
      <c r="J130" s="9"/>
      <c r="K130" s="9"/>
      <c r="L130" s="9"/>
      <c r="M130" s="9"/>
      <c r="N130" s="9"/>
      <c r="O130" s="9"/>
      <c r="P130" s="9"/>
      <c r="Q130" s="9"/>
      <c r="R130" s="102"/>
      <c r="S130" s="102"/>
      <c r="T130" s="102"/>
      <c r="U130" s="102"/>
      <c r="V130" s="102"/>
      <c r="W130" s="102"/>
      <c r="X130" s="102"/>
      <c r="Y130" s="102"/>
      <c r="Z130" s="102"/>
    </row>
    <row r="131" spans="1:26" s="103" customFormat="1" ht="30.75" thickBot="1" x14ac:dyDescent="0.3">
      <c r="A131" s="263"/>
      <c r="B131" s="69" t="s">
        <v>47</v>
      </c>
      <c r="C131" s="70" t="s">
        <v>48</v>
      </c>
      <c r="D131" s="69" t="s">
        <v>49</v>
      </c>
      <c r="E131" s="70" t="s">
        <v>53</v>
      </c>
      <c r="F131" s="9"/>
      <c r="G131" s="9"/>
      <c r="H131" s="9"/>
      <c r="I131" s="9"/>
      <c r="J131" s="9"/>
      <c r="K131" s="9"/>
      <c r="L131" s="9"/>
      <c r="M131" s="9"/>
      <c r="N131" s="9"/>
      <c r="O131" s="9"/>
      <c r="P131" s="9"/>
      <c r="Q131" s="9"/>
      <c r="R131" s="102"/>
      <c r="S131" s="102"/>
      <c r="T131" s="102"/>
      <c r="U131" s="102"/>
      <c r="V131" s="102"/>
      <c r="W131" s="102"/>
      <c r="X131" s="102"/>
      <c r="Y131" s="102"/>
      <c r="Z131" s="102"/>
    </row>
    <row r="132" spans="1:26" s="103" customFormat="1" x14ac:dyDescent="0.25">
      <c r="A132" s="263"/>
      <c r="B132" s="61" t="s">
        <v>118</v>
      </c>
      <c r="C132" s="63">
        <v>20</v>
      </c>
      <c r="D132" s="63">
        <v>0</v>
      </c>
      <c r="E132" s="375">
        <f>+D132+D133+D134</f>
        <v>0</v>
      </c>
      <c r="F132" s="9"/>
      <c r="G132" s="9"/>
      <c r="H132" s="9"/>
      <c r="I132" s="9"/>
      <c r="J132" s="9"/>
      <c r="K132" s="9"/>
      <c r="L132" s="9"/>
      <c r="M132" s="9"/>
      <c r="N132" s="9"/>
      <c r="O132" s="9"/>
      <c r="P132" s="9"/>
      <c r="Q132" s="9"/>
      <c r="R132" s="102"/>
      <c r="S132" s="102"/>
      <c r="T132" s="102"/>
      <c r="U132" s="102"/>
      <c r="V132" s="102"/>
      <c r="W132" s="102"/>
      <c r="X132" s="102"/>
      <c r="Y132" s="102"/>
      <c r="Z132" s="102"/>
    </row>
    <row r="133" spans="1:26" s="103" customFormat="1" x14ac:dyDescent="0.25">
      <c r="A133" s="263"/>
      <c r="B133" s="61" t="s">
        <v>119</v>
      </c>
      <c r="C133" s="52">
        <v>30</v>
      </c>
      <c r="D133" s="206">
        <v>0</v>
      </c>
      <c r="E133" s="376"/>
      <c r="F133" s="9"/>
      <c r="G133" s="9"/>
      <c r="H133" s="9"/>
      <c r="I133" s="9"/>
      <c r="J133" s="9"/>
      <c r="K133" s="9"/>
      <c r="L133" s="9"/>
      <c r="M133" s="9"/>
      <c r="N133" s="9"/>
      <c r="O133" s="9"/>
      <c r="P133" s="9"/>
      <c r="Q133" s="9"/>
      <c r="R133" s="102"/>
      <c r="S133" s="102"/>
      <c r="T133" s="102"/>
      <c r="U133" s="102"/>
      <c r="V133" s="102"/>
      <c r="W133" s="102"/>
      <c r="X133" s="102"/>
      <c r="Y133" s="102"/>
      <c r="Z133" s="102"/>
    </row>
    <row r="134" spans="1:26" s="103" customFormat="1" ht="15.75" thickBot="1" x14ac:dyDescent="0.3">
      <c r="A134" s="263"/>
      <c r="B134" s="61" t="s">
        <v>120</v>
      </c>
      <c r="C134" s="65">
        <v>40</v>
      </c>
      <c r="D134" s="65">
        <v>0</v>
      </c>
      <c r="E134" s="377"/>
      <c r="F134" s="9"/>
      <c r="G134" s="9"/>
      <c r="H134" s="9"/>
      <c r="I134" s="9"/>
      <c r="J134" s="9"/>
      <c r="K134" s="9"/>
      <c r="L134" s="9"/>
      <c r="M134" s="9"/>
      <c r="N134" s="9"/>
      <c r="O134" s="9"/>
      <c r="P134" s="9"/>
      <c r="Q134" s="9"/>
      <c r="R134" s="102"/>
      <c r="S134" s="102"/>
      <c r="T134" s="102"/>
      <c r="U134" s="102"/>
      <c r="V134" s="102"/>
      <c r="W134" s="102"/>
      <c r="X134" s="102"/>
      <c r="Y134" s="102"/>
      <c r="Z134" s="102"/>
    </row>
    <row r="135" spans="1:26" s="103" customFormat="1" x14ac:dyDescent="0.25">
      <c r="A135" s="263"/>
      <c r="B135" s="9"/>
      <c r="C135" s="9"/>
      <c r="D135" s="9"/>
      <c r="E135" s="9"/>
      <c r="F135" s="9"/>
      <c r="G135" s="9"/>
      <c r="H135" s="9"/>
      <c r="I135" s="9"/>
      <c r="J135" s="9"/>
      <c r="K135" s="9"/>
      <c r="L135" s="9"/>
      <c r="M135" s="9"/>
      <c r="N135" s="9"/>
      <c r="O135" s="9"/>
      <c r="P135" s="9"/>
      <c r="Q135" s="9"/>
      <c r="R135" s="102"/>
      <c r="S135" s="102"/>
      <c r="T135" s="102"/>
      <c r="U135" s="102"/>
      <c r="V135" s="102"/>
      <c r="W135" s="102"/>
      <c r="X135" s="102"/>
      <c r="Y135" s="102"/>
      <c r="Z135" s="102"/>
    </row>
    <row r="137" spans="1:26" ht="15.75" thickBot="1" x14ac:dyDescent="0.3"/>
    <row r="138" spans="1:26" ht="27" thickBot="1" x14ac:dyDescent="0.3">
      <c r="B138" s="372" t="s">
        <v>50</v>
      </c>
      <c r="C138" s="373"/>
      <c r="D138" s="373"/>
      <c r="E138" s="373"/>
      <c r="F138" s="373"/>
      <c r="G138" s="373"/>
      <c r="H138" s="373"/>
      <c r="I138" s="373"/>
      <c r="J138" s="373"/>
      <c r="K138" s="373"/>
      <c r="L138" s="373"/>
      <c r="M138" s="373"/>
      <c r="N138" s="374"/>
    </row>
    <row r="140" spans="1:26" ht="76.5" customHeight="1" x14ac:dyDescent="0.25">
      <c r="B140" s="110" t="s">
        <v>0</v>
      </c>
      <c r="C140" s="110" t="s">
        <v>39</v>
      </c>
      <c r="D140" s="110" t="s">
        <v>40</v>
      </c>
      <c r="E140" s="110" t="s">
        <v>108</v>
      </c>
      <c r="F140" s="110" t="s">
        <v>110</v>
      </c>
      <c r="G140" s="110" t="s">
        <v>111</v>
      </c>
      <c r="H140" s="110" t="s">
        <v>112</v>
      </c>
      <c r="I140" s="110" t="s">
        <v>109</v>
      </c>
      <c r="J140" s="378" t="s">
        <v>113</v>
      </c>
      <c r="K140" s="397"/>
      <c r="L140" s="379"/>
      <c r="M140" s="110" t="s">
        <v>117</v>
      </c>
      <c r="N140" s="110" t="s">
        <v>41</v>
      </c>
      <c r="O140" s="110" t="s">
        <v>42</v>
      </c>
      <c r="P140" s="378" t="s">
        <v>3</v>
      </c>
      <c r="Q140" s="379"/>
      <c r="R140" s="102"/>
    </row>
    <row r="141" spans="1:26" ht="60.75" customHeight="1" x14ac:dyDescent="0.25">
      <c r="B141" s="194" t="s">
        <v>866</v>
      </c>
      <c r="C141" s="194"/>
      <c r="D141" s="3" t="s">
        <v>1105</v>
      </c>
      <c r="E141" s="3">
        <v>36757883</v>
      </c>
      <c r="F141" s="3" t="s">
        <v>664</v>
      </c>
      <c r="G141" s="3" t="s">
        <v>681</v>
      </c>
      <c r="H141" s="3">
        <v>38799</v>
      </c>
      <c r="I141" s="5" t="s">
        <v>130</v>
      </c>
      <c r="J141" s="1" t="s">
        <v>1106</v>
      </c>
      <c r="K141" s="88" t="s">
        <v>1107</v>
      </c>
      <c r="L141" s="87" t="s">
        <v>1108</v>
      </c>
      <c r="M141" s="111" t="s">
        <v>130</v>
      </c>
      <c r="N141" s="111" t="s">
        <v>130</v>
      </c>
      <c r="O141" s="111" t="s">
        <v>130</v>
      </c>
      <c r="P141" s="425" t="s">
        <v>169</v>
      </c>
      <c r="Q141" s="426"/>
      <c r="R141" s="102"/>
    </row>
    <row r="142" spans="1:26" ht="60.75" customHeight="1" x14ac:dyDescent="0.25">
      <c r="B142" s="194" t="s">
        <v>870</v>
      </c>
      <c r="C142" s="194"/>
      <c r="D142" s="3" t="s">
        <v>1115</v>
      </c>
      <c r="E142" s="3">
        <v>32628012</v>
      </c>
      <c r="F142" s="3" t="s">
        <v>1116</v>
      </c>
      <c r="G142" s="3">
        <v>37245</v>
      </c>
      <c r="H142" s="3" t="s">
        <v>1117</v>
      </c>
      <c r="I142" s="5" t="s">
        <v>131</v>
      </c>
      <c r="J142" s="194" t="s">
        <v>1118</v>
      </c>
      <c r="K142" s="88" t="s">
        <v>1119</v>
      </c>
      <c r="L142" s="88" t="s">
        <v>998</v>
      </c>
      <c r="M142" s="111" t="s">
        <v>130</v>
      </c>
      <c r="N142" s="111" t="s">
        <v>130</v>
      </c>
      <c r="O142" s="111" t="s">
        <v>130</v>
      </c>
      <c r="P142" s="425" t="s">
        <v>169</v>
      </c>
      <c r="Q142" s="426"/>
      <c r="R142" s="102"/>
    </row>
    <row r="143" spans="1:26" ht="60.75" customHeight="1" x14ac:dyDescent="0.25">
      <c r="B143" s="9" t="s">
        <v>884</v>
      </c>
      <c r="D143" s="194" t="s">
        <v>1120</v>
      </c>
      <c r="E143" s="194">
        <v>69006596</v>
      </c>
      <c r="F143" s="3" t="s">
        <v>707</v>
      </c>
      <c r="G143" s="3" t="s">
        <v>886</v>
      </c>
      <c r="H143" s="3">
        <v>36980</v>
      </c>
      <c r="I143" s="3" t="s">
        <v>131</v>
      </c>
      <c r="J143" s="3" t="s">
        <v>887</v>
      </c>
      <c r="K143" s="5" t="s">
        <v>888</v>
      </c>
      <c r="L143" s="194" t="s">
        <v>889</v>
      </c>
      <c r="M143" s="88" t="s">
        <v>130</v>
      </c>
      <c r="N143" s="88" t="s">
        <v>130</v>
      </c>
      <c r="O143" s="111" t="s">
        <v>130</v>
      </c>
      <c r="P143" s="425" t="s">
        <v>169</v>
      </c>
      <c r="Q143" s="426"/>
      <c r="R143" s="102"/>
    </row>
    <row r="144" spans="1:26" ht="33.6" customHeight="1" x14ac:dyDescent="0.25">
      <c r="B144" s="104"/>
      <c r="C144" s="105"/>
      <c r="D144" s="104"/>
      <c r="E144" s="99"/>
      <c r="F144" s="100"/>
      <c r="G144" s="100"/>
      <c r="H144" s="100"/>
      <c r="I144" s="101"/>
      <c r="J144" s="101"/>
      <c r="K144" s="101"/>
      <c r="L144" s="101"/>
      <c r="M144" s="92"/>
      <c r="N144" s="92"/>
      <c r="O144" s="26"/>
      <c r="P144" s="425"/>
      <c r="Q144" s="426"/>
      <c r="R144" s="102"/>
    </row>
    <row r="145" spans="2:18" x14ac:dyDescent="0.25">
      <c r="B145" s="264"/>
      <c r="C145" s="265"/>
      <c r="D145" s="264"/>
      <c r="E145" s="266"/>
      <c r="F145" s="267"/>
      <c r="G145" s="267"/>
      <c r="H145" s="267"/>
      <c r="I145" s="268"/>
      <c r="J145" s="268"/>
      <c r="K145" s="268"/>
      <c r="L145" s="268"/>
      <c r="M145" s="269"/>
      <c r="N145" s="269"/>
      <c r="O145" s="270"/>
      <c r="P145" s="271"/>
      <c r="Q145" s="271"/>
      <c r="R145" s="102"/>
    </row>
    <row r="147" spans="2:18" ht="15.75" thickBot="1" x14ac:dyDescent="0.3"/>
    <row r="148" spans="2:18" ht="54" customHeight="1" x14ac:dyDescent="0.25">
      <c r="B148" s="114" t="s">
        <v>33</v>
      </c>
      <c r="C148" s="114" t="s">
        <v>47</v>
      </c>
      <c r="D148" s="110" t="s">
        <v>48</v>
      </c>
      <c r="E148" s="114" t="s">
        <v>49</v>
      </c>
      <c r="F148" s="70" t="s">
        <v>54</v>
      </c>
      <c r="G148" s="254"/>
    </row>
    <row r="149" spans="2:18" ht="120.75" customHeight="1" x14ac:dyDescent="0.2">
      <c r="B149" s="364" t="s">
        <v>51</v>
      </c>
      <c r="C149" s="6" t="s">
        <v>121</v>
      </c>
      <c r="D149" s="201">
        <v>25</v>
      </c>
      <c r="E149" s="201">
        <v>25</v>
      </c>
      <c r="F149" s="365">
        <f>+E149+E150+E151</f>
        <v>60</v>
      </c>
      <c r="G149" s="85"/>
    </row>
    <row r="150" spans="2:18" ht="76.150000000000006" customHeight="1" x14ac:dyDescent="0.2">
      <c r="B150" s="364"/>
      <c r="C150" s="6" t="s">
        <v>122</v>
      </c>
      <c r="D150" s="202">
        <v>25</v>
      </c>
      <c r="E150" s="201">
        <v>25</v>
      </c>
      <c r="F150" s="366"/>
      <c r="G150" s="85"/>
    </row>
    <row r="151" spans="2:18" ht="69" customHeight="1" x14ac:dyDescent="0.2">
      <c r="B151" s="364"/>
      <c r="C151" s="6" t="s">
        <v>123</v>
      </c>
      <c r="D151" s="201">
        <v>10</v>
      </c>
      <c r="E151" s="201">
        <v>10</v>
      </c>
      <c r="F151" s="367"/>
      <c r="G151" s="85"/>
    </row>
    <row r="152" spans="2:18" x14ac:dyDescent="0.25">
      <c r="C152" s="94"/>
    </row>
    <row r="155" spans="2:18" x14ac:dyDescent="0.25">
      <c r="B155" s="112" t="s">
        <v>55</v>
      </c>
    </row>
    <row r="158" spans="2:18" x14ac:dyDescent="0.25">
      <c r="B158" s="115" t="s">
        <v>33</v>
      </c>
      <c r="C158" s="115" t="s">
        <v>56</v>
      </c>
      <c r="D158" s="114" t="s">
        <v>49</v>
      </c>
      <c r="E158" s="114" t="s">
        <v>16</v>
      </c>
    </row>
    <row r="159" spans="2:18" ht="28.5" x14ac:dyDescent="0.25">
      <c r="B159" s="95" t="s">
        <v>57</v>
      </c>
      <c r="C159" s="96">
        <v>40</v>
      </c>
      <c r="D159" s="201">
        <v>0</v>
      </c>
      <c r="E159" s="368">
        <f>D159+D160</f>
        <v>60</v>
      </c>
    </row>
    <row r="160" spans="2:18" ht="57" x14ac:dyDescent="0.25">
      <c r="B160" s="95" t="s">
        <v>58</v>
      </c>
      <c r="C160" s="96">
        <v>60</v>
      </c>
      <c r="D160" s="201">
        <f>+F149</f>
        <v>60</v>
      </c>
      <c r="E160" s="369"/>
    </row>
  </sheetData>
  <mergeCells count="41">
    <mergeCell ref="C9:N9"/>
    <mergeCell ref="P107:Q107"/>
    <mergeCell ref="P108:Q108"/>
    <mergeCell ref="P109:Q109"/>
    <mergeCell ref="P103:Q103"/>
    <mergeCell ref="C64:N64"/>
    <mergeCell ref="B66:N66"/>
    <mergeCell ref="C10:N10"/>
    <mergeCell ref="B14:C24"/>
    <mergeCell ref="B26:C26"/>
    <mergeCell ref="E44:E45"/>
    <mergeCell ref="M49:N49"/>
    <mergeCell ref="B60:B61"/>
    <mergeCell ref="C60:C61"/>
    <mergeCell ref="D60:E60"/>
    <mergeCell ref="O69:P69"/>
    <mergeCell ref="B2:P2"/>
    <mergeCell ref="B4:P4"/>
    <mergeCell ref="C6:N6"/>
    <mergeCell ref="C7:N7"/>
    <mergeCell ref="C8:N8"/>
    <mergeCell ref="B96:N96"/>
    <mergeCell ref="J101:L101"/>
    <mergeCell ref="P101:Q101"/>
    <mergeCell ref="P102:Q102"/>
    <mergeCell ref="J106:L106"/>
    <mergeCell ref="P106:Q106"/>
    <mergeCell ref="Q117:Q124"/>
    <mergeCell ref="P110:Q110"/>
    <mergeCell ref="B113:N113"/>
    <mergeCell ref="B138:N138"/>
    <mergeCell ref="J140:L140"/>
    <mergeCell ref="P140:Q140"/>
    <mergeCell ref="E132:E134"/>
    <mergeCell ref="B149:B151"/>
    <mergeCell ref="F149:F151"/>
    <mergeCell ref="E159:E160"/>
    <mergeCell ref="P141:Q141"/>
    <mergeCell ref="P142:Q142"/>
    <mergeCell ref="P143:Q143"/>
    <mergeCell ref="P144:Q144"/>
  </mergeCells>
  <dataValidations count="2">
    <dataValidation type="decimal" allowBlank="1" showInputMessage="1" showErrorMessage="1" sqref="WVH983076 WLL983076 C65572 IV65572 SR65572 ACN65572 AMJ65572 AWF65572 BGB65572 BPX65572 BZT65572 CJP65572 CTL65572 DDH65572 DND65572 DWZ65572 EGV65572 EQR65572 FAN65572 FKJ65572 FUF65572 GEB65572 GNX65572 GXT65572 HHP65572 HRL65572 IBH65572 ILD65572 IUZ65572 JEV65572 JOR65572 JYN65572 KIJ65572 KSF65572 LCB65572 LLX65572 LVT65572 MFP65572 MPL65572 MZH65572 NJD65572 NSZ65572 OCV65572 OMR65572 OWN65572 PGJ65572 PQF65572 QAB65572 QJX65572 QTT65572 RDP65572 RNL65572 RXH65572 SHD65572 SQZ65572 TAV65572 TKR65572 TUN65572 UEJ65572 UOF65572 UYB65572 VHX65572 VRT65572 WBP65572 WLL65572 WVH65572 C131108 IV131108 SR131108 ACN131108 AMJ131108 AWF131108 BGB131108 BPX131108 BZT131108 CJP131108 CTL131108 DDH131108 DND131108 DWZ131108 EGV131108 EQR131108 FAN131108 FKJ131108 FUF131108 GEB131108 GNX131108 GXT131108 HHP131108 HRL131108 IBH131108 ILD131108 IUZ131108 JEV131108 JOR131108 JYN131108 KIJ131108 KSF131108 LCB131108 LLX131108 LVT131108 MFP131108 MPL131108 MZH131108 NJD131108 NSZ131108 OCV131108 OMR131108 OWN131108 PGJ131108 PQF131108 QAB131108 QJX131108 QTT131108 RDP131108 RNL131108 RXH131108 SHD131108 SQZ131108 TAV131108 TKR131108 TUN131108 UEJ131108 UOF131108 UYB131108 VHX131108 VRT131108 WBP131108 WLL131108 WVH131108 C196644 IV196644 SR196644 ACN196644 AMJ196644 AWF196644 BGB196644 BPX196644 BZT196644 CJP196644 CTL196644 DDH196644 DND196644 DWZ196644 EGV196644 EQR196644 FAN196644 FKJ196644 FUF196644 GEB196644 GNX196644 GXT196644 HHP196644 HRL196644 IBH196644 ILD196644 IUZ196644 JEV196644 JOR196644 JYN196644 KIJ196644 KSF196644 LCB196644 LLX196644 LVT196644 MFP196644 MPL196644 MZH196644 NJD196644 NSZ196644 OCV196644 OMR196644 OWN196644 PGJ196644 PQF196644 QAB196644 QJX196644 QTT196644 RDP196644 RNL196644 RXH196644 SHD196644 SQZ196644 TAV196644 TKR196644 TUN196644 UEJ196644 UOF196644 UYB196644 VHX196644 VRT196644 WBP196644 WLL196644 WVH196644 C262180 IV262180 SR262180 ACN262180 AMJ262180 AWF262180 BGB262180 BPX262180 BZT262180 CJP262180 CTL262180 DDH262180 DND262180 DWZ262180 EGV262180 EQR262180 FAN262180 FKJ262180 FUF262180 GEB262180 GNX262180 GXT262180 HHP262180 HRL262180 IBH262180 ILD262180 IUZ262180 JEV262180 JOR262180 JYN262180 KIJ262180 KSF262180 LCB262180 LLX262180 LVT262180 MFP262180 MPL262180 MZH262180 NJD262180 NSZ262180 OCV262180 OMR262180 OWN262180 PGJ262180 PQF262180 QAB262180 QJX262180 QTT262180 RDP262180 RNL262180 RXH262180 SHD262180 SQZ262180 TAV262180 TKR262180 TUN262180 UEJ262180 UOF262180 UYB262180 VHX262180 VRT262180 WBP262180 WLL262180 WVH262180 C327716 IV327716 SR327716 ACN327716 AMJ327716 AWF327716 BGB327716 BPX327716 BZT327716 CJP327716 CTL327716 DDH327716 DND327716 DWZ327716 EGV327716 EQR327716 FAN327716 FKJ327716 FUF327716 GEB327716 GNX327716 GXT327716 HHP327716 HRL327716 IBH327716 ILD327716 IUZ327716 JEV327716 JOR327716 JYN327716 KIJ327716 KSF327716 LCB327716 LLX327716 LVT327716 MFP327716 MPL327716 MZH327716 NJD327716 NSZ327716 OCV327716 OMR327716 OWN327716 PGJ327716 PQF327716 QAB327716 QJX327716 QTT327716 RDP327716 RNL327716 RXH327716 SHD327716 SQZ327716 TAV327716 TKR327716 TUN327716 UEJ327716 UOF327716 UYB327716 VHX327716 VRT327716 WBP327716 WLL327716 WVH327716 C393252 IV393252 SR393252 ACN393252 AMJ393252 AWF393252 BGB393252 BPX393252 BZT393252 CJP393252 CTL393252 DDH393252 DND393252 DWZ393252 EGV393252 EQR393252 FAN393252 FKJ393252 FUF393252 GEB393252 GNX393252 GXT393252 HHP393252 HRL393252 IBH393252 ILD393252 IUZ393252 JEV393252 JOR393252 JYN393252 KIJ393252 KSF393252 LCB393252 LLX393252 LVT393252 MFP393252 MPL393252 MZH393252 NJD393252 NSZ393252 OCV393252 OMR393252 OWN393252 PGJ393252 PQF393252 QAB393252 QJX393252 QTT393252 RDP393252 RNL393252 RXH393252 SHD393252 SQZ393252 TAV393252 TKR393252 TUN393252 UEJ393252 UOF393252 UYB393252 VHX393252 VRT393252 WBP393252 WLL393252 WVH393252 C458788 IV458788 SR458788 ACN458788 AMJ458788 AWF458788 BGB458788 BPX458788 BZT458788 CJP458788 CTL458788 DDH458788 DND458788 DWZ458788 EGV458788 EQR458788 FAN458788 FKJ458788 FUF458788 GEB458788 GNX458788 GXT458788 HHP458788 HRL458788 IBH458788 ILD458788 IUZ458788 JEV458788 JOR458788 JYN458788 KIJ458788 KSF458788 LCB458788 LLX458788 LVT458788 MFP458788 MPL458788 MZH458788 NJD458788 NSZ458788 OCV458788 OMR458788 OWN458788 PGJ458788 PQF458788 QAB458788 QJX458788 QTT458788 RDP458788 RNL458788 RXH458788 SHD458788 SQZ458788 TAV458788 TKR458788 TUN458788 UEJ458788 UOF458788 UYB458788 VHX458788 VRT458788 WBP458788 WLL458788 WVH458788 C524324 IV524324 SR524324 ACN524324 AMJ524324 AWF524324 BGB524324 BPX524324 BZT524324 CJP524324 CTL524324 DDH524324 DND524324 DWZ524324 EGV524324 EQR524324 FAN524324 FKJ524324 FUF524324 GEB524324 GNX524324 GXT524324 HHP524324 HRL524324 IBH524324 ILD524324 IUZ524324 JEV524324 JOR524324 JYN524324 KIJ524324 KSF524324 LCB524324 LLX524324 LVT524324 MFP524324 MPL524324 MZH524324 NJD524324 NSZ524324 OCV524324 OMR524324 OWN524324 PGJ524324 PQF524324 QAB524324 QJX524324 QTT524324 RDP524324 RNL524324 RXH524324 SHD524324 SQZ524324 TAV524324 TKR524324 TUN524324 UEJ524324 UOF524324 UYB524324 VHX524324 VRT524324 WBP524324 WLL524324 WVH524324 C589860 IV589860 SR589860 ACN589860 AMJ589860 AWF589860 BGB589860 BPX589860 BZT589860 CJP589860 CTL589860 DDH589860 DND589860 DWZ589860 EGV589860 EQR589860 FAN589860 FKJ589860 FUF589860 GEB589860 GNX589860 GXT589860 HHP589860 HRL589860 IBH589860 ILD589860 IUZ589860 JEV589860 JOR589860 JYN589860 KIJ589860 KSF589860 LCB589860 LLX589860 LVT589860 MFP589860 MPL589860 MZH589860 NJD589860 NSZ589860 OCV589860 OMR589860 OWN589860 PGJ589860 PQF589860 QAB589860 QJX589860 QTT589860 RDP589860 RNL589860 RXH589860 SHD589860 SQZ589860 TAV589860 TKR589860 TUN589860 UEJ589860 UOF589860 UYB589860 VHX589860 VRT589860 WBP589860 WLL589860 WVH589860 C655396 IV655396 SR655396 ACN655396 AMJ655396 AWF655396 BGB655396 BPX655396 BZT655396 CJP655396 CTL655396 DDH655396 DND655396 DWZ655396 EGV655396 EQR655396 FAN655396 FKJ655396 FUF655396 GEB655396 GNX655396 GXT655396 HHP655396 HRL655396 IBH655396 ILD655396 IUZ655396 JEV655396 JOR655396 JYN655396 KIJ655396 KSF655396 LCB655396 LLX655396 LVT655396 MFP655396 MPL655396 MZH655396 NJD655396 NSZ655396 OCV655396 OMR655396 OWN655396 PGJ655396 PQF655396 QAB655396 QJX655396 QTT655396 RDP655396 RNL655396 RXH655396 SHD655396 SQZ655396 TAV655396 TKR655396 TUN655396 UEJ655396 UOF655396 UYB655396 VHX655396 VRT655396 WBP655396 WLL655396 WVH655396 C720932 IV720932 SR720932 ACN720932 AMJ720932 AWF720932 BGB720932 BPX720932 BZT720932 CJP720932 CTL720932 DDH720932 DND720932 DWZ720932 EGV720932 EQR720932 FAN720932 FKJ720932 FUF720932 GEB720932 GNX720932 GXT720932 HHP720932 HRL720932 IBH720932 ILD720932 IUZ720932 JEV720932 JOR720932 JYN720932 KIJ720932 KSF720932 LCB720932 LLX720932 LVT720932 MFP720932 MPL720932 MZH720932 NJD720932 NSZ720932 OCV720932 OMR720932 OWN720932 PGJ720932 PQF720932 QAB720932 QJX720932 QTT720932 RDP720932 RNL720932 RXH720932 SHD720932 SQZ720932 TAV720932 TKR720932 TUN720932 UEJ720932 UOF720932 UYB720932 VHX720932 VRT720932 WBP720932 WLL720932 WVH720932 C786468 IV786468 SR786468 ACN786468 AMJ786468 AWF786468 BGB786468 BPX786468 BZT786468 CJP786468 CTL786468 DDH786468 DND786468 DWZ786468 EGV786468 EQR786468 FAN786468 FKJ786468 FUF786468 GEB786468 GNX786468 GXT786468 HHP786468 HRL786468 IBH786468 ILD786468 IUZ786468 JEV786468 JOR786468 JYN786468 KIJ786468 KSF786468 LCB786468 LLX786468 LVT786468 MFP786468 MPL786468 MZH786468 NJD786468 NSZ786468 OCV786468 OMR786468 OWN786468 PGJ786468 PQF786468 QAB786468 QJX786468 QTT786468 RDP786468 RNL786468 RXH786468 SHD786468 SQZ786468 TAV786468 TKR786468 TUN786468 UEJ786468 UOF786468 UYB786468 VHX786468 VRT786468 WBP786468 WLL786468 WVH786468 C852004 IV852004 SR852004 ACN852004 AMJ852004 AWF852004 BGB852004 BPX852004 BZT852004 CJP852004 CTL852004 DDH852004 DND852004 DWZ852004 EGV852004 EQR852004 FAN852004 FKJ852004 FUF852004 GEB852004 GNX852004 GXT852004 HHP852004 HRL852004 IBH852004 ILD852004 IUZ852004 JEV852004 JOR852004 JYN852004 KIJ852004 KSF852004 LCB852004 LLX852004 LVT852004 MFP852004 MPL852004 MZH852004 NJD852004 NSZ852004 OCV852004 OMR852004 OWN852004 PGJ852004 PQF852004 QAB852004 QJX852004 QTT852004 RDP852004 RNL852004 RXH852004 SHD852004 SQZ852004 TAV852004 TKR852004 TUN852004 UEJ852004 UOF852004 UYB852004 VHX852004 VRT852004 WBP852004 WLL852004 WVH852004 C917540 IV917540 SR917540 ACN917540 AMJ917540 AWF917540 BGB917540 BPX917540 BZT917540 CJP917540 CTL917540 DDH917540 DND917540 DWZ917540 EGV917540 EQR917540 FAN917540 FKJ917540 FUF917540 GEB917540 GNX917540 GXT917540 HHP917540 HRL917540 IBH917540 ILD917540 IUZ917540 JEV917540 JOR917540 JYN917540 KIJ917540 KSF917540 LCB917540 LLX917540 LVT917540 MFP917540 MPL917540 MZH917540 NJD917540 NSZ917540 OCV917540 OMR917540 OWN917540 PGJ917540 PQF917540 QAB917540 QJX917540 QTT917540 RDP917540 RNL917540 RXH917540 SHD917540 SQZ917540 TAV917540 TKR917540 TUN917540 UEJ917540 UOF917540 UYB917540 VHX917540 VRT917540 WBP917540 WLL917540 WVH917540 C983076 IV983076 SR983076 ACN983076 AMJ983076 AWF983076 BGB983076 BPX983076 BZT983076 CJP983076 CTL983076 DDH983076 DND983076 DWZ983076 EGV983076 EQR983076 FAN983076 FKJ983076 FUF983076 GEB983076 GNX983076 GXT983076 HHP983076 HRL983076 IBH983076 ILD983076 IUZ983076 JEV983076 JOR983076 JYN983076 KIJ983076 KSF983076 LCB983076 LLX983076 LVT983076 MFP983076 MPL983076 MZH983076 NJD983076 NSZ983076 OCV983076 OMR983076 OWN983076 PGJ983076 PQF983076 QAB983076 QJX983076 QTT983076 RDP983076 RNL983076 RXH983076 SHD983076 SQZ983076 TAV983076 TKR983076 TUN983076 UEJ983076 UOF983076 UYB983076 VHX983076 VRT983076 WBP983076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076 A65572 IS65572 SO65572 ACK65572 AMG65572 AWC65572 BFY65572 BPU65572 BZQ65572 CJM65572 CTI65572 DDE65572 DNA65572 DWW65572 EGS65572 EQO65572 FAK65572 FKG65572 FUC65572 GDY65572 GNU65572 GXQ65572 HHM65572 HRI65572 IBE65572 ILA65572 IUW65572 JES65572 JOO65572 JYK65572 KIG65572 KSC65572 LBY65572 LLU65572 LVQ65572 MFM65572 MPI65572 MZE65572 NJA65572 NSW65572 OCS65572 OMO65572 OWK65572 PGG65572 PQC65572 PZY65572 QJU65572 QTQ65572 RDM65572 RNI65572 RXE65572 SHA65572 SQW65572 TAS65572 TKO65572 TUK65572 UEG65572 UOC65572 UXY65572 VHU65572 VRQ65572 WBM65572 WLI65572 WVE65572 A131108 IS131108 SO131108 ACK131108 AMG131108 AWC131108 BFY131108 BPU131108 BZQ131108 CJM131108 CTI131108 DDE131108 DNA131108 DWW131108 EGS131108 EQO131108 FAK131108 FKG131108 FUC131108 GDY131108 GNU131108 GXQ131108 HHM131108 HRI131108 IBE131108 ILA131108 IUW131108 JES131108 JOO131108 JYK131108 KIG131108 KSC131108 LBY131108 LLU131108 LVQ131108 MFM131108 MPI131108 MZE131108 NJA131108 NSW131108 OCS131108 OMO131108 OWK131108 PGG131108 PQC131108 PZY131108 QJU131108 QTQ131108 RDM131108 RNI131108 RXE131108 SHA131108 SQW131108 TAS131108 TKO131108 TUK131108 UEG131108 UOC131108 UXY131108 VHU131108 VRQ131108 WBM131108 WLI131108 WVE131108 A196644 IS196644 SO196644 ACK196644 AMG196644 AWC196644 BFY196644 BPU196644 BZQ196644 CJM196644 CTI196644 DDE196644 DNA196644 DWW196644 EGS196644 EQO196644 FAK196644 FKG196644 FUC196644 GDY196644 GNU196644 GXQ196644 HHM196644 HRI196644 IBE196644 ILA196644 IUW196644 JES196644 JOO196644 JYK196644 KIG196644 KSC196644 LBY196644 LLU196644 LVQ196644 MFM196644 MPI196644 MZE196644 NJA196644 NSW196644 OCS196644 OMO196644 OWK196644 PGG196644 PQC196644 PZY196644 QJU196644 QTQ196644 RDM196644 RNI196644 RXE196644 SHA196644 SQW196644 TAS196644 TKO196644 TUK196644 UEG196644 UOC196644 UXY196644 VHU196644 VRQ196644 WBM196644 WLI196644 WVE196644 A262180 IS262180 SO262180 ACK262180 AMG262180 AWC262180 BFY262180 BPU262180 BZQ262180 CJM262180 CTI262180 DDE262180 DNA262180 DWW262180 EGS262180 EQO262180 FAK262180 FKG262180 FUC262180 GDY262180 GNU262180 GXQ262180 HHM262180 HRI262180 IBE262180 ILA262180 IUW262180 JES262180 JOO262180 JYK262180 KIG262180 KSC262180 LBY262180 LLU262180 LVQ262180 MFM262180 MPI262180 MZE262180 NJA262180 NSW262180 OCS262180 OMO262180 OWK262180 PGG262180 PQC262180 PZY262180 QJU262180 QTQ262180 RDM262180 RNI262180 RXE262180 SHA262180 SQW262180 TAS262180 TKO262180 TUK262180 UEG262180 UOC262180 UXY262180 VHU262180 VRQ262180 WBM262180 WLI262180 WVE262180 A327716 IS327716 SO327716 ACK327716 AMG327716 AWC327716 BFY327716 BPU327716 BZQ327716 CJM327716 CTI327716 DDE327716 DNA327716 DWW327716 EGS327716 EQO327716 FAK327716 FKG327716 FUC327716 GDY327716 GNU327716 GXQ327716 HHM327716 HRI327716 IBE327716 ILA327716 IUW327716 JES327716 JOO327716 JYK327716 KIG327716 KSC327716 LBY327716 LLU327716 LVQ327716 MFM327716 MPI327716 MZE327716 NJA327716 NSW327716 OCS327716 OMO327716 OWK327716 PGG327716 PQC327716 PZY327716 QJU327716 QTQ327716 RDM327716 RNI327716 RXE327716 SHA327716 SQW327716 TAS327716 TKO327716 TUK327716 UEG327716 UOC327716 UXY327716 VHU327716 VRQ327716 WBM327716 WLI327716 WVE327716 A393252 IS393252 SO393252 ACK393252 AMG393252 AWC393252 BFY393252 BPU393252 BZQ393252 CJM393252 CTI393252 DDE393252 DNA393252 DWW393252 EGS393252 EQO393252 FAK393252 FKG393252 FUC393252 GDY393252 GNU393252 GXQ393252 HHM393252 HRI393252 IBE393252 ILA393252 IUW393252 JES393252 JOO393252 JYK393252 KIG393252 KSC393252 LBY393252 LLU393252 LVQ393252 MFM393252 MPI393252 MZE393252 NJA393252 NSW393252 OCS393252 OMO393252 OWK393252 PGG393252 PQC393252 PZY393252 QJU393252 QTQ393252 RDM393252 RNI393252 RXE393252 SHA393252 SQW393252 TAS393252 TKO393252 TUK393252 UEG393252 UOC393252 UXY393252 VHU393252 VRQ393252 WBM393252 WLI393252 WVE393252 A458788 IS458788 SO458788 ACK458788 AMG458788 AWC458788 BFY458788 BPU458788 BZQ458788 CJM458788 CTI458788 DDE458788 DNA458788 DWW458788 EGS458788 EQO458788 FAK458788 FKG458788 FUC458788 GDY458788 GNU458788 GXQ458788 HHM458788 HRI458788 IBE458788 ILA458788 IUW458788 JES458788 JOO458788 JYK458788 KIG458788 KSC458788 LBY458788 LLU458788 LVQ458788 MFM458788 MPI458788 MZE458788 NJA458788 NSW458788 OCS458788 OMO458788 OWK458788 PGG458788 PQC458788 PZY458788 QJU458788 QTQ458788 RDM458788 RNI458788 RXE458788 SHA458788 SQW458788 TAS458788 TKO458788 TUK458788 UEG458788 UOC458788 UXY458788 VHU458788 VRQ458788 WBM458788 WLI458788 WVE458788 A524324 IS524324 SO524324 ACK524324 AMG524324 AWC524324 BFY524324 BPU524324 BZQ524324 CJM524324 CTI524324 DDE524324 DNA524324 DWW524324 EGS524324 EQO524324 FAK524324 FKG524324 FUC524324 GDY524324 GNU524324 GXQ524324 HHM524324 HRI524324 IBE524324 ILA524324 IUW524324 JES524324 JOO524324 JYK524324 KIG524324 KSC524324 LBY524324 LLU524324 LVQ524324 MFM524324 MPI524324 MZE524324 NJA524324 NSW524324 OCS524324 OMO524324 OWK524324 PGG524324 PQC524324 PZY524324 QJU524324 QTQ524324 RDM524324 RNI524324 RXE524324 SHA524324 SQW524324 TAS524324 TKO524324 TUK524324 UEG524324 UOC524324 UXY524324 VHU524324 VRQ524324 WBM524324 WLI524324 WVE524324 A589860 IS589860 SO589860 ACK589860 AMG589860 AWC589860 BFY589860 BPU589860 BZQ589860 CJM589860 CTI589860 DDE589860 DNA589860 DWW589860 EGS589860 EQO589860 FAK589860 FKG589860 FUC589860 GDY589860 GNU589860 GXQ589860 HHM589860 HRI589860 IBE589860 ILA589860 IUW589860 JES589860 JOO589860 JYK589860 KIG589860 KSC589860 LBY589860 LLU589860 LVQ589860 MFM589860 MPI589860 MZE589860 NJA589860 NSW589860 OCS589860 OMO589860 OWK589860 PGG589860 PQC589860 PZY589860 QJU589860 QTQ589860 RDM589860 RNI589860 RXE589860 SHA589860 SQW589860 TAS589860 TKO589860 TUK589860 UEG589860 UOC589860 UXY589860 VHU589860 VRQ589860 WBM589860 WLI589860 WVE589860 A655396 IS655396 SO655396 ACK655396 AMG655396 AWC655396 BFY655396 BPU655396 BZQ655396 CJM655396 CTI655396 DDE655396 DNA655396 DWW655396 EGS655396 EQO655396 FAK655396 FKG655396 FUC655396 GDY655396 GNU655396 GXQ655396 HHM655396 HRI655396 IBE655396 ILA655396 IUW655396 JES655396 JOO655396 JYK655396 KIG655396 KSC655396 LBY655396 LLU655396 LVQ655396 MFM655396 MPI655396 MZE655396 NJA655396 NSW655396 OCS655396 OMO655396 OWK655396 PGG655396 PQC655396 PZY655396 QJU655396 QTQ655396 RDM655396 RNI655396 RXE655396 SHA655396 SQW655396 TAS655396 TKO655396 TUK655396 UEG655396 UOC655396 UXY655396 VHU655396 VRQ655396 WBM655396 WLI655396 WVE655396 A720932 IS720932 SO720932 ACK720932 AMG720932 AWC720932 BFY720932 BPU720932 BZQ720932 CJM720932 CTI720932 DDE720932 DNA720932 DWW720932 EGS720932 EQO720932 FAK720932 FKG720932 FUC720932 GDY720932 GNU720932 GXQ720932 HHM720932 HRI720932 IBE720932 ILA720932 IUW720932 JES720932 JOO720932 JYK720932 KIG720932 KSC720932 LBY720932 LLU720932 LVQ720932 MFM720932 MPI720932 MZE720932 NJA720932 NSW720932 OCS720932 OMO720932 OWK720932 PGG720932 PQC720932 PZY720932 QJU720932 QTQ720932 RDM720932 RNI720932 RXE720932 SHA720932 SQW720932 TAS720932 TKO720932 TUK720932 UEG720932 UOC720932 UXY720932 VHU720932 VRQ720932 WBM720932 WLI720932 WVE720932 A786468 IS786468 SO786468 ACK786468 AMG786468 AWC786468 BFY786468 BPU786468 BZQ786468 CJM786468 CTI786468 DDE786468 DNA786468 DWW786468 EGS786468 EQO786468 FAK786468 FKG786468 FUC786468 GDY786468 GNU786468 GXQ786468 HHM786468 HRI786468 IBE786468 ILA786468 IUW786468 JES786468 JOO786468 JYK786468 KIG786468 KSC786468 LBY786468 LLU786468 LVQ786468 MFM786468 MPI786468 MZE786468 NJA786468 NSW786468 OCS786468 OMO786468 OWK786468 PGG786468 PQC786468 PZY786468 QJU786468 QTQ786468 RDM786468 RNI786468 RXE786468 SHA786468 SQW786468 TAS786468 TKO786468 TUK786468 UEG786468 UOC786468 UXY786468 VHU786468 VRQ786468 WBM786468 WLI786468 WVE786468 A852004 IS852004 SO852004 ACK852004 AMG852004 AWC852004 BFY852004 BPU852004 BZQ852004 CJM852004 CTI852004 DDE852004 DNA852004 DWW852004 EGS852004 EQO852004 FAK852004 FKG852004 FUC852004 GDY852004 GNU852004 GXQ852004 HHM852004 HRI852004 IBE852004 ILA852004 IUW852004 JES852004 JOO852004 JYK852004 KIG852004 KSC852004 LBY852004 LLU852004 LVQ852004 MFM852004 MPI852004 MZE852004 NJA852004 NSW852004 OCS852004 OMO852004 OWK852004 PGG852004 PQC852004 PZY852004 QJU852004 QTQ852004 RDM852004 RNI852004 RXE852004 SHA852004 SQW852004 TAS852004 TKO852004 TUK852004 UEG852004 UOC852004 UXY852004 VHU852004 VRQ852004 WBM852004 WLI852004 WVE852004 A917540 IS917540 SO917540 ACK917540 AMG917540 AWC917540 BFY917540 BPU917540 BZQ917540 CJM917540 CTI917540 DDE917540 DNA917540 DWW917540 EGS917540 EQO917540 FAK917540 FKG917540 FUC917540 GDY917540 GNU917540 GXQ917540 HHM917540 HRI917540 IBE917540 ILA917540 IUW917540 JES917540 JOO917540 JYK917540 KIG917540 KSC917540 LBY917540 LLU917540 LVQ917540 MFM917540 MPI917540 MZE917540 NJA917540 NSW917540 OCS917540 OMO917540 OWK917540 PGG917540 PQC917540 PZY917540 QJU917540 QTQ917540 RDM917540 RNI917540 RXE917540 SHA917540 SQW917540 TAS917540 TKO917540 TUK917540 UEG917540 UOC917540 UXY917540 VHU917540 VRQ917540 WBM917540 WLI917540 WVE917540 A983076 IS983076 SO983076 ACK983076 AMG983076 AWC983076 BFY983076 BPU983076 BZQ983076 CJM983076 CTI983076 DDE983076 DNA983076 DWW983076 EGS983076 EQO983076 FAK983076 FKG983076 FUC983076 GDY983076 GNU983076 GXQ983076 HHM983076 HRI983076 IBE983076 ILA983076 IUW983076 JES983076 JOO983076 JYK983076 KIG983076 KSC983076 LBY983076 LLU983076 LVQ983076 MFM983076 MPI983076 MZE983076 NJA983076 NSW983076 OCS983076 OMO983076 OWK983076 PGG983076 PQC983076 PZY983076 QJU983076 QTQ983076 RDM983076 RNI983076 RXE983076 SHA983076 SQW983076 TAS983076 TKO983076 TUK983076 UEG983076 UOC983076 UXY983076 VHU983076 VRQ983076 WBM983076 WLI983076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topLeftCell="A12" workbookViewId="0">
      <selection activeCell="Q26" sqref="Q26"/>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 min="13" max="13" width="13.5703125" bestFit="1" customWidth="1"/>
  </cols>
  <sheetData>
    <row r="1" spans="1:12" x14ac:dyDescent="0.25">
      <c r="A1" s="212"/>
      <c r="B1" s="212"/>
      <c r="C1" s="212"/>
      <c r="D1" s="212"/>
      <c r="E1" s="212"/>
      <c r="F1" s="212"/>
      <c r="G1" s="212"/>
      <c r="H1" s="212"/>
      <c r="I1" s="212"/>
      <c r="J1" s="212"/>
      <c r="K1" s="212"/>
      <c r="L1" s="212"/>
    </row>
    <row r="2" spans="1:12" ht="39.75" customHeight="1" x14ac:dyDescent="0.25">
      <c r="A2" s="360" t="s">
        <v>85</v>
      </c>
      <c r="B2" s="360"/>
      <c r="C2" s="360"/>
      <c r="D2" s="360"/>
      <c r="E2" s="360"/>
      <c r="F2" s="360"/>
      <c r="G2" s="360"/>
      <c r="H2" s="360"/>
      <c r="I2" s="360"/>
      <c r="J2" s="360"/>
      <c r="K2" s="360"/>
      <c r="L2" s="360"/>
    </row>
    <row r="3" spans="1:12" x14ac:dyDescent="0.25">
      <c r="A3" s="212"/>
      <c r="B3" s="212"/>
      <c r="C3" s="212"/>
      <c r="D3" s="212"/>
      <c r="E3" s="212"/>
      <c r="F3" s="212"/>
      <c r="G3" s="212"/>
      <c r="H3" s="212"/>
      <c r="I3" s="212"/>
      <c r="J3" s="212"/>
      <c r="K3" s="212"/>
      <c r="L3" s="212"/>
    </row>
    <row r="4" spans="1:12" ht="16.5" x14ac:dyDescent="0.25">
      <c r="A4" s="341" t="s">
        <v>62</v>
      </c>
      <c r="B4" s="341"/>
      <c r="C4" s="341"/>
      <c r="D4" s="341"/>
      <c r="E4" s="341"/>
      <c r="F4" s="341"/>
      <c r="G4" s="341"/>
      <c r="H4" s="341"/>
      <c r="I4" s="341"/>
      <c r="J4" s="341"/>
      <c r="K4" s="341"/>
      <c r="L4" s="341"/>
    </row>
    <row r="5" spans="1:12" ht="16.5" x14ac:dyDescent="0.25">
      <c r="A5" s="320"/>
      <c r="B5" s="212"/>
      <c r="C5" s="212"/>
      <c r="D5" s="212"/>
      <c r="E5" s="212"/>
      <c r="F5" s="212"/>
      <c r="G5" s="212"/>
      <c r="H5" s="212"/>
      <c r="I5" s="212"/>
      <c r="J5" s="212"/>
      <c r="K5" s="212"/>
      <c r="L5" s="212"/>
    </row>
    <row r="6" spans="1:12" ht="16.5" x14ac:dyDescent="0.25">
      <c r="A6" s="341" t="s">
        <v>1300</v>
      </c>
      <c r="B6" s="341"/>
      <c r="C6" s="341"/>
      <c r="D6" s="341"/>
      <c r="E6" s="341"/>
      <c r="F6" s="341"/>
      <c r="G6" s="341"/>
      <c r="H6" s="341"/>
      <c r="I6" s="341"/>
      <c r="J6" s="341"/>
      <c r="K6" s="341"/>
      <c r="L6" s="341"/>
    </row>
    <row r="7" spans="1:12" ht="16.5" x14ac:dyDescent="0.25">
      <c r="A7" s="204"/>
      <c r="B7" s="212"/>
      <c r="C7" s="212"/>
      <c r="D7" s="212"/>
      <c r="E7" s="212"/>
      <c r="F7" s="212"/>
      <c r="G7" s="212"/>
      <c r="H7" s="212"/>
      <c r="I7" s="212"/>
      <c r="J7" s="212"/>
      <c r="K7" s="212"/>
      <c r="L7" s="212"/>
    </row>
    <row r="8" spans="1:12" ht="109.5" customHeight="1" x14ac:dyDescent="0.25">
      <c r="A8" s="342" t="s">
        <v>1301</v>
      </c>
      <c r="B8" s="342"/>
      <c r="C8" s="342"/>
      <c r="D8" s="342"/>
      <c r="E8" s="342"/>
      <c r="F8" s="342"/>
      <c r="G8" s="342"/>
      <c r="H8" s="342"/>
      <c r="I8" s="342"/>
      <c r="J8" s="342"/>
      <c r="K8" s="342"/>
      <c r="L8" s="342"/>
    </row>
    <row r="9" spans="1:12" ht="45.75" customHeight="1" x14ac:dyDescent="0.25">
      <c r="A9" s="342"/>
      <c r="B9" s="342"/>
      <c r="C9" s="342"/>
      <c r="D9" s="342"/>
      <c r="E9" s="342"/>
      <c r="F9" s="342"/>
      <c r="G9" s="342"/>
      <c r="H9" s="342"/>
      <c r="I9" s="342"/>
      <c r="J9" s="342"/>
      <c r="K9" s="342"/>
      <c r="L9" s="342"/>
    </row>
    <row r="10" spans="1:12" ht="28.5" customHeight="1" x14ac:dyDescent="0.25">
      <c r="A10" s="342" t="s">
        <v>87</v>
      </c>
      <c r="B10" s="342"/>
      <c r="C10" s="342"/>
      <c r="D10" s="342"/>
      <c r="E10" s="342"/>
      <c r="F10" s="342"/>
      <c r="G10" s="342"/>
      <c r="H10" s="342"/>
      <c r="I10" s="342"/>
      <c r="J10" s="342"/>
      <c r="K10" s="342"/>
      <c r="L10" s="342"/>
    </row>
    <row r="11" spans="1:12" ht="28.5" customHeight="1" x14ac:dyDescent="0.25">
      <c r="A11" s="342"/>
      <c r="B11" s="342"/>
      <c r="C11" s="342"/>
      <c r="D11" s="342"/>
      <c r="E11" s="342"/>
      <c r="F11" s="342"/>
      <c r="G11" s="342"/>
      <c r="H11" s="342"/>
      <c r="I11" s="342"/>
      <c r="J11" s="342"/>
      <c r="K11" s="342"/>
      <c r="L11" s="342"/>
    </row>
    <row r="12" spans="1:12" ht="15.75" thickBot="1" x14ac:dyDescent="0.3">
      <c r="A12" s="212"/>
      <c r="B12" s="212"/>
      <c r="C12" s="212"/>
      <c r="D12" s="212"/>
      <c r="E12" s="212"/>
      <c r="F12" s="212"/>
      <c r="G12" s="212"/>
      <c r="H12" s="212"/>
      <c r="I12" s="212"/>
      <c r="J12" s="212"/>
      <c r="K12" s="212"/>
      <c r="L12" s="212"/>
    </row>
    <row r="13" spans="1:12" ht="15.75" thickBot="1" x14ac:dyDescent="0.3">
      <c r="A13" s="72" t="s">
        <v>63</v>
      </c>
      <c r="B13" s="343" t="s">
        <v>84</v>
      </c>
      <c r="C13" s="344"/>
      <c r="D13" s="344"/>
      <c r="E13" s="344"/>
      <c r="F13" s="344"/>
      <c r="G13" s="344"/>
      <c r="H13" s="344"/>
      <c r="I13" s="344"/>
      <c r="J13" s="344"/>
      <c r="K13" s="344"/>
      <c r="L13" s="344"/>
    </row>
    <row r="14" spans="1:12" ht="15.75" thickBot="1" x14ac:dyDescent="0.3">
      <c r="A14" s="73">
        <v>1</v>
      </c>
      <c r="B14" s="359" t="s">
        <v>1302</v>
      </c>
      <c r="C14" s="359"/>
      <c r="D14" s="359"/>
      <c r="E14" s="359"/>
      <c r="F14" s="359"/>
      <c r="G14" s="359"/>
      <c r="H14" s="359"/>
      <c r="I14" s="359"/>
      <c r="J14" s="359"/>
      <c r="K14" s="359"/>
      <c r="L14" s="359"/>
    </row>
    <row r="15" spans="1:12" ht="15.75" thickBot="1" x14ac:dyDescent="0.3">
      <c r="A15" s="73">
        <v>2</v>
      </c>
      <c r="B15" s="359" t="s">
        <v>1303</v>
      </c>
      <c r="C15" s="359"/>
      <c r="D15" s="359"/>
      <c r="E15" s="359"/>
      <c r="F15" s="359"/>
      <c r="G15" s="359"/>
      <c r="H15" s="359"/>
      <c r="I15" s="359"/>
      <c r="J15" s="359"/>
      <c r="K15" s="359"/>
      <c r="L15" s="359"/>
    </row>
    <row r="16" spans="1:12" ht="15.75" thickBot="1" x14ac:dyDescent="0.3">
      <c r="A16" s="73">
        <v>3</v>
      </c>
      <c r="B16" s="359" t="s">
        <v>1304</v>
      </c>
      <c r="C16" s="359"/>
      <c r="D16" s="359"/>
      <c r="E16" s="359"/>
      <c r="F16" s="359"/>
      <c r="G16" s="359"/>
      <c r="H16" s="359"/>
      <c r="I16" s="359"/>
      <c r="J16" s="359"/>
      <c r="K16" s="359"/>
      <c r="L16" s="359"/>
    </row>
    <row r="17" spans="1:12" ht="15.75" thickBot="1" x14ac:dyDescent="0.3">
      <c r="A17" s="73">
        <v>4</v>
      </c>
      <c r="B17" s="359" t="s">
        <v>1305</v>
      </c>
      <c r="C17" s="359"/>
      <c r="D17" s="359"/>
      <c r="E17" s="359"/>
      <c r="F17" s="359"/>
      <c r="G17" s="359"/>
      <c r="H17" s="359"/>
      <c r="I17" s="359"/>
      <c r="J17" s="359"/>
      <c r="K17" s="359"/>
      <c r="L17" s="359"/>
    </row>
    <row r="18" spans="1:12" ht="15.75" thickBot="1" x14ac:dyDescent="0.3">
      <c r="A18" s="73">
        <v>5</v>
      </c>
      <c r="B18" s="359" t="s">
        <v>1306</v>
      </c>
      <c r="C18" s="359"/>
      <c r="D18" s="359"/>
      <c r="E18" s="359"/>
      <c r="F18" s="359"/>
      <c r="G18" s="359"/>
      <c r="H18" s="359"/>
      <c r="I18" s="359"/>
      <c r="J18" s="359"/>
      <c r="K18" s="359"/>
      <c r="L18" s="359"/>
    </row>
    <row r="19" spans="1:12" x14ac:dyDescent="0.25">
      <c r="A19" s="79"/>
      <c r="B19" s="79"/>
      <c r="C19" s="79"/>
      <c r="D19" s="79"/>
      <c r="E19" s="79"/>
      <c r="F19" s="79"/>
      <c r="G19" s="79"/>
      <c r="H19" s="79"/>
      <c r="I19" s="79"/>
      <c r="J19" s="79"/>
      <c r="K19" s="79"/>
      <c r="L19" s="79"/>
    </row>
    <row r="20" spans="1:12" x14ac:dyDescent="0.25">
      <c r="A20" s="80"/>
      <c r="B20" s="79"/>
      <c r="C20" s="79"/>
      <c r="D20" s="79"/>
      <c r="E20" s="79"/>
      <c r="F20" s="79"/>
      <c r="G20" s="79"/>
      <c r="H20" s="79"/>
      <c r="I20" s="79"/>
      <c r="J20" s="79"/>
      <c r="K20" s="79"/>
      <c r="L20" s="79"/>
    </row>
    <row r="21" spans="1:12" x14ac:dyDescent="0.25">
      <c r="A21" s="361" t="s">
        <v>1309</v>
      </c>
      <c r="B21" s="361"/>
      <c r="C21" s="361"/>
      <c r="D21" s="361"/>
      <c r="E21" s="361"/>
      <c r="F21" s="361"/>
      <c r="G21" s="361"/>
      <c r="H21" s="361"/>
      <c r="I21" s="361"/>
      <c r="J21" s="361"/>
      <c r="K21" s="361"/>
      <c r="L21" s="361"/>
    </row>
    <row r="22" spans="1:12" x14ac:dyDescent="0.25">
      <c r="A22" s="212"/>
      <c r="B22" s="212"/>
      <c r="C22" s="212"/>
      <c r="D22" s="212"/>
      <c r="E22" s="212"/>
      <c r="F22" s="212"/>
      <c r="G22" s="212"/>
      <c r="H22" s="212"/>
      <c r="I22" s="212"/>
      <c r="J22" s="212"/>
      <c r="K22" s="212"/>
      <c r="L22" s="212"/>
    </row>
    <row r="23" spans="1:12" x14ac:dyDescent="0.25">
      <c r="A23" s="345" t="s">
        <v>64</v>
      </c>
      <c r="B23" s="345"/>
      <c r="C23" s="345"/>
      <c r="D23" s="345"/>
      <c r="E23" s="74" t="s">
        <v>65</v>
      </c>
      <c r="F23" s="203" t="s">
        <v>66</v>
      </c>
      <c r="G23" s="203" t="s">
        <v>67</v>
      </c>
      <c r="H23" s="345" t="s">
        <v>3</v>
      </c>
      <c r="I23" s="345"/>
      <c r="J23" s="345"/>
      <c r="K23" s="345"/>
      <c r="L23" s="345"/>
    </row>
    <row r="24" spans="1:12" ht="30.75" customHeight="1" x14ac:dyDescent="0.25">
      <c r="A24" s="353" t="s">
        <v>90</v>
      </c>
      <c r="B24" s="354"/>
      <c r="C24" s="354"/>
      <c r="D24" s="355"/>
      <c r="E24" s="75" t="s">
        <v>1310</v>
      </c>
      <c r="F24" s="213" t="s">
        <v>1311</v>
      </c>
      <c r="G24" s="213"/>
      <c r="H24" s="352"/>
      <c r="I24" s="352"/>
      <c r="J24" s="352"/>
      <c r="K24" s="352"/>
      <c r="L24" s="352"/>
    </row>
    <row r="25" spans="1:12" ht="18.75" customHeight="1" x14ac:dyDescent="0.25">
      <c r="A25" s="356" t="s">
        <v>91</v>
      </c>
      <c r="B25" s="357"/>
      <c r="C25" s="357"/>
      <c r="D25" s="358"/>
      <c r="E25" s="76" t="s">
        <v>1312</v>
      </c>
      <c r="F25" s="213" t="s">
        <v>1311</v>
      </c>
      <c r="G25" s="213"/>
      <c r="H25" s="352"/>
      <c r="I25" s="352"/>
      <c r="J25" s="352"/>
      <c r="K25" s="352"/>
      <c r="L25" s="352"/>
    </row>
    <row r="26" spans="1:12" ht="24" customHeight="1" x14ac:dyDescent="0.25">
      <c r="A26" s="356" t="s">
        <v>127</v>
      </c>
      <c r="B26" s="357"/>
      <c r="C26" s="357"/>
      <c r="D26" s="358"/>
      <c r="E26" s="76" t="s">
        <v>1313</v>
      </c>
      <c r="F26" s="213" t="s">
        <v>795</v>
      </c>
      <c r="G26" s="213"/>
      <c r="H26" s="352"/>
      <c r="I26" s="352"/>
      <c r="J26" s="352"/>
      <c r="K26" s="352"/>
      <c r="L26" s="352"/>
    </row>
    <row r="27" spans="1:12" ht="24" customHeight="1" x14ac:dyDescent="0.25">
      <c r="A27" s="346" t="s">
        <v>68</v>
      </c>
      <c r="B27" s="347"/>
      <c r="C27" s="347"/>
      <c r="D27" s="348"/>
      <c r="E27" s="77" t="s">
        <v>1314</v>
      </c>
      <c r="F27" s="213" t="s">
        <v>1311</v>
      </c>
      <c r="G27" s="213"/>
      <c r="H27" s="352"/>
      <c r="I27" s="352"/>
      <c r="J27" s="352"/>
      <c r="K27" s="352"/>
      <c r="L27" s="352"/>
    </row>
    <row r="28" spans="1:12" x14ac:dyDescent="0.25">
      <c r="A28" s="346" t="s">
        <v>86</v>
      </c>
      <c r="B28" s="347"/>
      <c r="C28" s="347"/>
      <c r="D28" s="348"/>
      <c r="E28" s="77"/>
      <c r="F28" s="213"/>
      <c r="G28" s="213"/>
      <c r="H28" s="349" t="s">
        <v>754</v>
      </c>
      <c r="I28" s="350"/>
      <c r="J28" s="350"/>
      <c r="K28" s="350"/>
      <c r="L28" s="351"/>
    </row>
    <row r="29" spans="1:12" ht="25.5" customHeight="1" x14ac:dyDescent="0.25">
      <c r="A29" s="346" t="s">
        <v>128</v>
      </c>
      <c r="B29" s="347"/>
      <c r="C29" s="347"/>
      <c r="D29" s="348"/>
      <c r="E29" s="77"/>
      <c r="F29" s="213"/>
      <c r="G29" s="213"/>
      <c r="H29" s="352" t="s">
        <v>940</v>
      </c>
      <c r="I29" s="352"/>
      <c r="J29" s="352"/>
      <c r="K29" s="352"/>
      <c r="L29" s="352"/>
    </row>
    <row r="30" spans="1:12" ht="22.5" customHeight="1" x14ac:dyDescent="0.25">
      <c r="A30" s="346" t="s">
        <v>89</v>
      </c>
      <c r="B30" s="347"/>
      <c r="C30" s="347"/>
      <c r="D30" s="348"/>
      <c r="E30" s="77"/>
      <c r="F30" s="213"/>
      <c r="G30" s="213"/>
      <c r="H30" s="349" t="s">
        <v>754</v>
      </c>
      <c r="I30" s="350"/>
      <c r="J30" s="350"/>
      <c r="K30" s="350"/>
      <c r="L30" s="351"/>
    </row>
    <row r="31" spans="1:12" x14ac:dyDescent="0.25">
      <c r="A31" s="356" t="s">
        <v>69</v>
      </c>
      <c r="B31" s="357"/>
      <c r="C31" s="357"/>
      <c r="D31" s="358"/>
      <c r="E31" s="76" t="s">
        <v>1315</v>
      </c>
      <c r="F31" s="213" t="s">
        <v>1316</v>
      </c>
      <c r="G31" s="213"/>
      <c r="H31" s="352"/>
      <c r="I31" s="352"/>
      <c r="J31" s="352"/>
      <c r="K31" s="352"/>
      <c r="L31" s="352"/>
    </row>
    <row r="32" spans="1:12" x14ac:dyDescent="0.25">
      <c r="A32" s="356" t="s">
        <v>70</v>
      </c>
      <c r="B32" s="357"/>
      <c r="C32" s="357"/>
      <c r="D32" s="358"/>
      <c r="E32" s="76">
        <v>67</v>
      </c>
      <c r="F32" s="213" t="s">
        <v>1317</v>
      </c>
      <c r="G32" s="213"/>
      <c r="H32" s="352"/>
      <c r="I32" s="352"/>
      <c r="J32" s="352"/>
      <c r="K32" s="352"/>
      <c r="L32" s="352"/>
    </row>
    <row r="33" spans="1:12" ht="27" customHeight="1" x14ac:dyDescent="0.25">
      <c r="A33" s="356" t="s">
        <v>71</v>
      </c>
      <c r="B33" s="357"/>
      <c r="C33" s="357"/>
      <c r="D33" s="358"/>
      <c r="E33" s="76" t="s">
        <v>1318</v>
      </c>
      <c r="F33" s="213" t="s">
        <v>1319</v>
      </c>
      <c r="G33" s="213"/>
      <c r="H33" s="352"/>
      <c r="I33" s="352"/>
      <c r="J33" s="352"/>
      <c r="K33" s="352"/>
      <c r="L33" s="352"/>
    </row>
    <row r="34" spans="1:12" ht="21.75" customHeight="1" x14ac:dyDescent="0.25">
      <c r="A34" s="356" t="s">
        <v>72</v>
      </c>
      <c r="B34" s="357"/>
      <c r="C34" s="357"/>
      <c r="D34" s="358"/>
      <c r="E34" s="76" t="s">
        <v>1320</v>
      </c>
      <c r="F34" s="213" t="s">
        <v>1308</v>
      </c>
      <c r="G34" s="213"/>
      <c r="H34" s="352"/>
      <c r="I34" s="352"/>
      <c r="J34" s="352"/>
      <c r="K34" s="352"/>
      <c r="L34" s="352"/>
    </row>
    <row r="35" spans="1:12" ht="27.75" customHeight="1" x14ac:dyDescent="0.25">
      <c r="A35" s="356" t="s">
        <v>73</v>
      </c>
      <c r="B35" s="357"/>
      <c r="C35" s="357"/>
      <c r="D35" s="358"/>
      <c r="E35" s="76">
        <v>86.87</v>
      </c>
      <c r="F35" s="213" t="s">
        <v>1308</v>
      </c>
      <c r="G35" s="213"/>
      <c r="H35" s="352"/>
      <c r="I35" s="352"/>
      <c r="J35" s="352"/>
      <c r="K35" s="352"/>
      <c r="L35" s="352"/>
    </row>
    <row r="36" spans="1:12" ht="23.25" customHeight="1" x14ac:dyDescent="0.25">
      <c r="A36" s="356" t="s">
        <v>88</v>
      </c>
      <c r="B36" s="357"/>
      <c r="C36" s="357"/>
      <c r="D36" s="358"/>
      <c r="E36" s="76"/>
      <c r="F36" s="213"/>
      <c r="G36" s="213"/>
      <c r="H36" s="349" t="s">
        <v>754</v>
      </c>
      <c r="I36" s="350"/>
      <c r="J36" s="350"/>
      <c r="K36" s="350"/>
      <c r="L36" s="351"/>
    </row>
    <row r="37" spans="1:12" ht="24" customHeight="1" x14ac:dyDescent="0.25">
      <c r="A37" s="356" t="s">
        <v>92</v>
      </c>
      <c r="B37" s="357"/>
      <c r="C37" s="357"/>
      <c r="D37" s="358"/>
      <c r="E37" s="76" t="s">
        <v>1321</v>
      </c>
      <c r="F37" s="213" t="s">
        <v>1319</v>
      </c>
      <c r="G37" s="213"/>
      <c r="H37" s="349"/>
      <c r="I37" s="350"/>
      <c r="J37" s="350"/>
      <c r="K37" s="350"/>
      <c r="L37" s="351"/>
    </row>
    <row r="38" spans="1:12" ht="30.75" customHeight="1" x14ac:dyDescent="0.25">
      <c r="A38" s="356" t="s">
        <v>93</v>
      </c>
      <c r="B38" s="357"/>
      <c r="C38" s="357"/>
      <c r="D38" s="358"/>
      <c r="E38" s="78" t="s">
        <v>1322</v>
      </c>
      <c r="F38" s="213" t="s">
        <v>1307</v>
      </c>
      <c r="G38" s="213"/>
      <c r="H38" s="352"/>
      <c r="I38" s="352"/>
      <c r="J38" s="352"/>
      <c r="K38" s="352"/>
      <c r="L38" s="352"/>
    </row>
    <row r="39" spans="1:12" x14ac:dyDescent="0.25">
      <c r="A39" s="212"/>
      <c r="B39" s="212"/>
      <c r="C39" s="212"/>
      <c r="D39" s="212"/>
      <c r="E39" s="212"/>
      <c r="F39" s="212"/>
      <c r="G39" s="212"/>
      <c r="H39" s="212"/>
      <c r="I39" s="212"/>
      <c r="J39" s="212"/>
      <c r="K39" s="212"/>
      <c r="L39" s="212"/>
    </row>
  </sheetData>
  <mergeCells count="44">
    <mergeCell ref="H37:L37"/>
    <mergeCell ref="H36:L36"/>
    <mergeCell ref="A36:D36"/>
    <mergeCell ref="A37:D37"/>
    <mergeCell ref="A30:D30"/>
    <mergeCell ref="H30:L30"/>
    <mergeCell ref="A31:D31"/>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B14:L14"/>
    <mergeCell ref="B15:L15"/>
    <mergeCell ref="B16:L16"/>
    <mergeCell ref="B17:L17"/>
    <mergeCell ref="B18:L18"/>
    <mergeCell ref="A23:D23"/>
    <mergeCell ref="A28:D28"/>
    <mergeCell ref="H28:L28"/>
    <mergeCell ref="H25:L25"/>
    <mergeCell ref="H26:L26"/>
    <mergeCell ref="H27:L27"/>
    <mergeCell ref="A24:D24"/>
    <mergeCell ref="A25:D25"/>
    <mergeCell ref="A26:D26"/>
    <mergeCell ref="H24:L24"/>
    <mergeCell ref="A27:D27"/>
    <mergeCell ref="A4:L4"/>
    <mergeCell ref="A6:L6"/>
    <mergeCell ref="A8:L9"/>
    <mergeCell ref="A10:L11"/>
    <mergeCell ref="B13:L1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71"/>
  <sheetViews>
    <sheetView topLeftCell="L146" zoomScale="84" zoomScaleNormal="62" workbookViewId="0">
      <selection activeCell="Q156" sqref="Q156"/>
    </sheetView>
  </sheetViews>
  <sheetFormatPr baseColWidth="10" defaultRowHeight="15" x14ac:dyDescent="0.25"/>
  <cols>
    <col min="1" max="1" width="3.1406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731</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382" t="s">
        <v>94</v>
      </c>
      <c r="C14" s="382"/>
      <c r="D14" s="47" t="s">
        <v>12</v>
      </c>
      <c r="E14" s="47" t="s">
        <v>13</v>
      </c>
      <c r="F14" s="47" t="s">
        <v>29</v>
      </c>
      <c r="G14" s="255"/>
      <c r="I14" s="33"/>
      <c r="J14" s="33"/>
      <c r="K14" s="33"/>
      <c r="L14" s="33"/>
      <c r="M14" s="33"/>
      <c r="N14" s="21"/>
    </row>
    <row r="15" spans="2:16" x14ac:dyDescent="0.25">
      <c r="B15" s="382"/>
      <c r="C15" s="382"/>
      <c r="D15" s="47">
        <v>1</v>
      </c>
      <c r="E15" s="130">
        <v>1668892264</v>
      </c>
      <c r="F15" s="128">
        <f>247+454</f>
        <v>701</v>
      </c>
      <c r="G15" s="256"/>
      <c r="I15" s="34">
        <v>247</v>
      </c>
      <c r="J15" s="34">
        <f>+I15/200</f>
        <v>1.2350000000000001</v>
      </c>
      <c r="K15" s="34"/>
      <c r="L15" s="34">
        <v>454</v>
      </c>
      <c r="M15" s="34">
        <f>+L15/300</f>
        <v>1.5133333333333334</v>
      </c>
      <c r="N15" s="165">
        <f>+J15+M15</f>
        <v>2.7483333333333335</v>
      </c>
      <c r="O15" s="98" t="s">
        <v>728</v>
      </c>
    </row>
    <row r="16" spans="2:16" x14ac:dyDescent="0.25">
      <c r="B16" s="382"/>
      <c r="C16" s="382"/>
      <c r="D16" s="47">
        <v>2</v>
      </c>
      <c r="E16" s="130">
        <v>197836920</v>
      </c>
      <c r="F16" s="128">
        <f>78+163+626</f>
        <v>867</v>
      </c>
      <c r="G16" s="256"/>
      <c r="I16" s="34"/>
      <c r="J16" s="34">
        <f>+J15</f>
        <v>1.2350000000000001</v>
      </c>
      <c r="K16" s="34"/>
      <c r="L16" s="34"/>
      <c r="M16" s="34">
        <f>+M15*2</f>
        <v>3.0266666666666668</v>
      </c>
      <c r="N16" s="165"/>
      <c r="O16" s="98" t="s">
        <v>729</v>
      </c>
    </row>
    <row r="17" spans="1:14" x14ac:dyDescent="0.25">
      <c r="B17" s="382"/>
      <c r="C17" s="382"/>
      <c r="D17" s="47">
        <v>5</v>
      </c>
      <c r="E17" s="130">
        <v>973655720</v>
      </c>
      <c r="F17" s="128">
        <f>60+140+200</f>
        <v>400</v>
      </c>
      <c r="G17" s="256"/>
      <c r="I17" s="34"/>
      <c r="J17" s="34"/>
      <c r="K17" s="34"/>
      <c r="L17" s="34"/>
      <c r="M17" s="34"/>
      <c r="N17" s="21"/>
    </row>
    <row r="18" spans="1:14" x14ac:dyDescent="0.25">
      <c r="B18" s="382"/>
      <c r="C18" s="382"/>
      <c r="D18" s="47">
        <v>6</v>
      </c>
      <c r="E18" s="130">
        <v>104414050</v>
      </c>
      <c r="F18" s="128">
        <v>50</v>
      </c>
      <c r="G18" s="256"/>
      <c r="H18" s="22"/>
      <c r="I18" s="34"/>
      <c r="J18" s="34"/>
      <c r="K18" s="34"/>
      <c r="L18" s="34"/>
      <c r="M18" s="34"/>
      <c r="N18" s="20"/>
    </row>
    <row r="19" spans="1:14" x14ac:dyDescent="0.25">
      <c r="B19" s="382"/>
      <c r="C19" s="382"/>
      <c r="D19" s="47">
        <v>7</v>
      </c>
      <c r="E19" s="130">
        <v>104414050</v>
      </c>
      <c r="F19" s="128">
        <v>50</v>
      </c>
      <c r="G19" s="256"/>
      <c r="H19" s="22"/>
      <c r="I19" s="36"/>
      <c r="J19" s="36"/>
      <c r="K19" s="36"/>
      <c r="L19" s="36"/>
      <c r="M19" s="36"/>
      <c r="N19" s="20"/>
    </row>
    <row r="20" spans="1:14" x14ac:dyDescent="0.25">
      <c r="B20" s="382"/>
      <c r="C20" s="382"/>
      <c r="D20" s="47">
        <v>8</v>
      </c>
      <c r="E20" s="130">
        <v>3223311221</v>
      </c>
      <c r="F20" s="128">
        <f>299+65+1041</f>
        <v>1405</v>
      </c>
      <c r="G20" s="256"/>
      <c r="H20" s="22"/>
      <c r="I20" s="8"/>
      <c r="J20" s="8"/>
      <c r="K20" s="8"/>
      <c r="L20" s="8"/>
      <c r="M20" s="8"/>
      <c r="N20" s="20"/>
    </row>
    <row r="21" spans="1:14" x14ac:dyDescent="0.25">
      <c r="B21" s="382"/>
      <c r="C21" s="382"/>
      <c r="D21" s="122">
        <v>9</v>
      </c>
      <c r="E21" s="130">
        <v>1451607014</v>
      </c>
      <c r="F21" s="128">
        <f>182+458</f>
        <v>640</v>
      </c>
      <c r="G21" s="256"/>
      <c r="H21" s="22"/>
      <c r="I21" s="97"/>
      <c r="J21" s="97"/>
      <c r="K21" s="97"/>
      <c r="L21" s="97"/>
      <c r="M21" s="97"/>
      <c r="N21" s="20"/>
    </row>
    <row r="22" spans="1:14" x14ac:dyDescent="0.25">
      <c r="B22" s="382"/>
      <c r="C22" s="382"/>
      <c r="D22" s="122">
        <v>10</v>
      </c>
      <c r="E22" s="130">
        <v>1933441497</v>
      </c>
      <c r="F22" s="128">
        <f>208+169+415</f>
        <v>792</v>
      </c>
      <c r="G22" s="256"/>
      <c r="H22" s="22"/>
      <c r="I22" s="97"/>
      <c r="J22" s="97"/>
      <c r="K22" s="97"/>
      <c r="L22" s="97"/>
      <c r="M22" s="97"/>
      <c r="N22" s="20"/>
    </row>
    <row r="23" spans="1:14" x14ac:dyDescent="0.25">
      <c r="B23" s="382"/>
      <c r="C23" s="382"/>
      <c r="D23" s="122">
        <v>11</v>
      </c>
      <c r="E23" s="130">
        <v>3066349260</v>
      </c>
      <c r="F23" s="128">
        <f>200+584+428</f>
        <v>1212</v>
      </c>
      <c r="G23" s="256"/>
      <c r="H23" s="22"/>
      <c r="I23" s="97"/>
      <c r="J23" s="97"/>
      <c r="K23" s="97"/>
      <c r="L23" s="97"/>
      <c r="M23" s="97"/>
      <c r="N23" s="20"/>
    </row>
    <row r="24" spans="1:14" x14ac:dyDescent="0.25">
      <c r="B24" s="382"/>
      <c r="C24" s="382"/>
      <c r="D24" s="122">
        <v>12</v>
      </c>
      <c r="E24" s="130">
        <v>1568813116</v>
      </c>
      <c r="F24" s="128">
        <f>156+548</f>
        <v>704</v>
      </c>
      <c r="G24" s="256"/>
      <c r="H24" s="22"/>
      <c r="I24" s="8"/>
      <c r="J24" s="8"/>
      <c r="K24" s="8"/>
      <c r="L24" s="8"/>
      <c r="M24" s="8"/>
      <c r="N24" s="20"/>
    </row>
    <row r="25" spans="1:14" x14ac:dyDescent="0.25">
      <c r="B25" s="123"/>
      <c r="C25" s="124"/>
      <c r="D25" s="122">
        <v>13</v>
      </c>
      <c r="E25" s="130">
        <v>877985654</v>
      </c>
      <c r="F25" s="128">
        <f>117+268</f>
        <v>385</v>
      </c>
      <c r="G25" s="256"/>
      <c r="H25" s="22"/>
      <c r="I25" s="97"/>
      <c r="J25" s="97"/>
      <c r="K25" s="97"/>
      <c r="L25" s="97"/>
      <c r="M25" s="97"/>
      <c r="N25" s="20"/>
    </row>
    <row r="26" spans="1:14" ht="30" customHeight="1" thickBot="1" x14ac:dyDescent="0.3">
      <c r="B26" s="387" t="s">
        <v>14</v>
      </c>
      <c r="C26" s="388"/>
      <c r="D26" s="47"/>
      <c r="E26" s="130">
        <f>SUM(E15:E25)</f>
        <v>15170720766</v>
      </c>
      <c r="F26" s="128">
        <f>SUM(F15:F25)</f>
        <v>7206</v>
      </c>
      <c r="G26" s="256"/>
      <c r="H26" s="22"/>
      <c r="I26" s="8"/>
      <c r="J26" s="8"/>
      <c r="K26" s="8"/>
      <c r="L26" s="8"/>
      <c r="M26" s="8"/>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+F15*0.8</f>
        <v>560.80000000000007</v>
      </c>
      <c r="D28" s="37"/>
      <c r="E28" s="40">
        <f>+E15</f>
        <v>1668892264</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1158</v>
      </c>
      <c r="C31" s="94"/>
      <c r="D31" s="94"/>
      <c r="E31" s="94"/>
      <c r="F31" s="94"/>
      <c r="G31" s="94"/>
      <c r="H31" s="94"/>
      <c r="I31" s="97"/>
      <c r="J31" s="97"/>
      <c r="K31" s="97"/>
      <c r="L31" s="97"/>
      <c r="M31" s="97"/>
      <c r="N31" s="98"/>
    </row>
    <row r="32" spans="1:14" x14ac:dyDescent="0.25">
      <c r="A32" s="89"/>
      <c r="B32" s="94"/>
      <c r="C32" s="94"/>
      <c r="D32" s="94"/>
      <c r="E32" s="94"/>
      <c r="F32" s="94"/>
      <c r="G32" s="94"/>
      <c r="H32" s="94"/>
      <c r="I32" s="97"/>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252" t="s">
        <v>795</v>
      </c>
      <c r="D34" s="111"/>
      <c r="E34" s="94"/>
      <c r="F34" s="94"/>
      <c r="G34" s="94"/>
      <c r="H34" s="94"/>
      <c r="I34" s="97"/>
      <c r="J34" s="97"/>
      <c r="K34" s="97"/>
      <c r="L34" s="97"/>
      <c r="M34" s="97"/>
      <c r="N34" s="98"/>
    </row>
    <row r="35" spans="1:14" x14ac:dyDescent="0.25">
      <c r="A35" s="89"/>
      <c r="B35" s="111" t="s">
        <v>133</v>
      </c>
      <c r="C35" s="252" t="s">
        <v>795</v>
      </c>
      <c r="D35" s="111"/>
      <c r="E35" s="94"/>
      <c r="F35" s="94"/>
      <c r="G35" s="94"/>
      <c r="H35" s="94"/>
      <c r="I35" s="97"/>
      <c r="J35" s="97"/>
      <c r="K35" s="97"/>
      <c r="L35" s="97"/>
      <c r="M35" s="97"/>
      <c r="N35" s="98"/>
    </row>
    <row r="36" spans="1:14" x14ac:dyDescent="0.25">
      <c r="A36" s="89"/>
      <c r="B36" s="111" t="s">
        <v>134</v>
      </c>
      <c r="C36" s="111"/>
      <c r="D36" s="252" t="s">
        <v>795</v>
      </c>
      <c r="E36" s="94"/>
      <c r="F36" s="94"/>
      <c r="G36" s="94"/>
      <c r="H36" s="94"/>
      <c r="I36" s="97"/>
      <c r="J36" s="97"/>
      <c r="K36" s="97"/>
      <c r="L36" s="97"/>
      <c r="M36" s="97"/>
      <c r="N36" s="98"/>
    </row>
    <row r="37" spans="1:14" x14ac:dyDescent="0.25">
      <c r="A37" s="89"/>
      <c r="B37" s="111" t="s">
        <v>135</v>
      </c>
      <c r="C37" s="111"/>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113">
        <v>0</v>
      </c>
      <c r="E44" s="368">
        <f>+D44+D45</f>
        <v>60</v>
      </c>
      <c r="F44" s="94"/>
      <c r="G44" s="94"/>
      <c r="H44" s="94"/>
      <c r="I44" s="97"/>
      <c r="J44" s="97"/>
      <c r="K44" s="97"/>
      <c r="L44" s="97"/>
      <c r="M44" s="97"/>
      <c r="N44" s="98"/>
    </row>
    <row r="45" spans="1:14" ht="57" x14ac:dyDescent="0.25">
      <c r="A45" s="89"/>
      <c r="B45" s="95" t="s">
        <v>138</v>
      </c>
      <c r="C45" s="96">
        <v>60</v>
      </c>
      <c r="D45" s="113">
        <f>+F160</f>
        <v>60</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60" t="s">
        <v>30</v>
      </c>
      <c r="M50" s="59"/>
      <c r="N50" s="59"/>
    </row>
    <row r="51" spans="1:26" ht="15.75" thickBot="1" x14ac:dyDescent="0.3">
      <c r="M51" s="59"/>
      <c r="N51" s="59"/>
    </row>
    <row r="52" spans="1:26" s="8" customFormat="1" ht="109.5" customHeight="1" x14ac:dyDescent="0.25">
      <c r="B52" s="108" t="s">
        <v>139</v>
      </c>
      <c r="C52" s="108" t="s">
        <v>140</v>
      </c>
      <c r="D52" s="108" t="s">
        <v>141</v>
      </c>
      <c r="E52" s="49" t="s">
        <v>45</v>
      </c>
      <c r="F52" s="49" t="s">
        <v>22</v>
      </c>
      <c r="G52" s="49" t="s">
        <v>96</v>
      </c>
      <c r="H52" s="49" t="s">
        <v>17</v>
      </c>
      <c r="I52" s="49" t="s">
        <v>10</v>
      </c>
      <c r="J52" s="49" t="s">
        <v>31</v>
      </c>
      <c r="K52" s="49" t="s">
        <v>59</v>
      </c>
      <c r="L52" s="49" t="s">
        <v>20</v>
      </c>
      <c r="M52" s="93" t="s">
        <v>26</v>
      </c>
      <c r="N52" s="108" t="s">
        <v>142</v>
      </c>
      <c r="O52" s="49" t="s">
        <v>36</v>
      </c>
      <c r="P52" s="50" t="s">
        <v>11</v>
      </c>
      <c r="Q52" s="50" t="s">
        <v>19</v>
      </c>
      <c r="R52" s="109" t="s">
        <v>724</v>
      </c>
    </row>
    <row r="53" spans="1:26" s="103" customFormat="1" ht="33" customHeight="1" x14ac:dyDescent="0.25">
      <c r="A53" s="42" t="e">
        <f>+#REF!+1</f>
        <v>#REF!</v>
      </c>
      <c r="B53" s="104" t="s">
        <v>151</v>
      </c>
      <c r="C53" s="105" t="s">
        <v>153</v>
      </c>
      <c r="D53" s="104" t="s">
        <v>156</v>
      </c>
      <c r="E53" s="131">
        <v>43144422</v>
      </c>
      <c r="F53" s="100" t="s">
        <v>130</v>
      </c>
      <c r="G53" s="119">
        <v>1</v>
      </c>
      <c r="H53" s="101">
        <v>41470</v>
      </c>
      <c r="I53" s="101">
        <v>41834</v>
      </c>
      <c r="J53" s="101" t="s">
        <v>157</v>
      </c>
      <c r="K53" s="92">
        <v>0</v>
      </c>
      <c r="L53" s="92">
        <v>11</v>
      </c>
      <c r="M53" s="131">
        <v>200</v>
      </c>
      <c r="N53" s="131">
        <f t="shared" ref="N53:N58" si="0">+M53*G53</f>
        <v>200</v>
      </c>
      <c r="O53" s="134">
        <v>54051999</v>
      </c>
      <c r="P53" s="133">
        <v>1498</v>
      </c>
      <c r="Q53" s="120" t="s">
        <v>797</v>
      </c>
      <c r="R53" s="102"/>
      <c r="S53" s="102"/>
      <c r="T53" s="102"/>
      <c r="U53" s="102"/>
      <c r="V53" s="102"/>
      <c r="W53" s="102"/>
      <c r="X53" s="102"/>
      <c r="Y53" s="102"/>
      <c r="Z53" s="102"/>
    </row>
    <row r="54" spans="1:26" s="103" customFormat="1" ht="25.5" customHeight="1" x14ac:dyDescent="0.25">
      <c r="A54" s="42" t="e">
        <f>+#REF!+1</f>
        <v>#REF!</v>
      </c>
      <c r="B54" s="104" t="s">
        <v>151</v>
      </c>
      <c r="C54" s="105" t="s">
        <v>152</v>
      </c>
      <c r="D54" s="104" t="s">
        <v>158</v>
      </c>
      <c r="E54" s="131" t="s">
        <v>786</v>
      </c>
      <c r="F54" s="100" t="s">
        <v>130</v>
      </c>
      <c r="G54" s="119">
        <v>1</v>
      </c>
      <c r="H54" s="101">
        <v>40313</v>
      </c>
      <c r="I54" s="101">
        <v>40527</v>
      </c>
      <c r="J54" s="101" t="s">
        <v>157</v>
      </c>
      <c r="K54" s="92">
        <v>7</v>
      </c>
      <c r="L54" s="101"/>
      <c r="M54" s="131"/>
      <c r="N54" s="131">
        <v>542</v>
      </c>
      <c r="O54" s="134">
        <v>467364323</v>
      </c>
      <c r="P54" s="133" t="s">
        <v>787</v>
      </c>
      <c r="Q54" s="120"/>
      <c r="R54" s="102"/>
      <c r="S54" s="102"/>
      <c r="T54" s="102"/>
      <c r="U54" s="102"/>
      <c r="V54" s="102"/>
      <c r="W54" s="102"/>
      <c r="X54" s="102"/>
      <c r="Y54" s="102"/>
      <c r="Z54" s="102"/>
    </row>
    <row r="55" spans="1:26" s="103" customFormat="1" x14ac:dyDescent="0.25">
      <c r="A55" s="42"/>
      <c r="B55" s="104" t="s">
        <v>151</v>
      </c>
      <c r="C55" s="105" t="s">
        <v>152</v>
      </c>
      <c r="D55" s="104" t="s">
        <v>159</v>
      </c>
      <c r="E55" s="131">
        <v>2111252</v>
      </c>
      <c r="F55" s="100" t="s">
        <v>130</v>
      </c>
      <c r="G55" s="119">
        <v>1</v>
      </c>
      <c r="H55" s="101">
        <v>40781</v>
      </c>
      <c r="I55" s="101">
        <v>40955</v>
      </c>
      <c r="J55" s="101" t="s">
        <v>157</v>
      </c>
      <c r="K55" s="92">
        <v>5</v>
      </c>
      <c r="L55" s="101"/>
      <c r="M55" s="131"/>
      <c r="N55" s="131">
        <f t="shared" si="0"/>
        <v>0</v>
      </c>
      <c r="O55" s="134">
        <v>40658940</v>
      </c>
      <c r="P55" s="133">
        <v>839</v>
      </c>
      <c r="Q55" s="120"/>
      <c r="R55" s="102" t="s">
        <v>727</v>
      </c>
      <c r="S55" s="102"/>
      <c r="T55" s="102"/>
      <c r="U55" s="102"/>
      <c r="V55" s="102"/>
      <c r="W55" s="102"/>
      <c r="X55" s="102"/>
      <c r="Y55" s="102"/>
      <c r="Z55" s="102"/>
    </row>
    <row r="56" spans="1:26" s="103" customFormat="1" ht="31.5" customHeight="1" x14ac:dyDescent="0.25">
      <c r="A56" s="42"/>
      <c r="B56" s="104" t="s">
        <v>151</v>
      </c>
      <c r="C56" s="105" t="s">
        <v>152</v>
      </c>
      <c r="D56" s="104" t="s">
        <v>154</v>
      </c>
      <c r="E56" s="131">
        <v>20</v>
      </c>
      <c r="F56" s="100" t="s">
        <v>130</v>
      </c>
      <c r="G56" s="119">
        <v>1</v>
      </c>
      <c r="H56" s="101">
        <v>40940</v>
      </c>
      <c r="I56" s="101">
        <v>41273</v>
      </c>
      <c r="J56" s="101" t="s">
        <v>157</v>
      </c>
      <c r="K56" s="92">
        <v>0</v>
      </c>
      <c r="L56" s="101">
        <v>11</v>
      </c>
      <c r="M56" s="131"/>
      <c r="N56" s="131">
        <f t="shared" ref="N56" si="1">+M56*G56</f>
        <v>0</v>
      </c>
      <c r="O56" s="134">
        <v>811551314</v>
      </c>
      <c r="P56" s="133">
        <v>232</v>
      </c>
      <c r="Q56" s="120" t="s">
        <v>797</v>
      </c>
      <c r="R56" s="102"/>
      <c r="S56" s="102"/>
      <c r="T56" s="102"/>
      <c r="U56" s="102"/>
      <c r="V56" s="102"/>
      <c r="W56" s="102"/>
      <c r="X56" s="102"/>
      <c r="Y56" s="102"/>
      <c r="Z56" s="102"/>
    </row>
    <row r="57" spans="1:26" s="103" customFormat="1" x14ac:dyDescent="0.25">
      <c r="A57" s="42"/>
      <c r="B57" s="104" t="s">
        <v>151</v>
      </c>
      <c r="C57" s="105" t="s">
        <v>153</v>
      </c>
      <c r="D57" s="104" t="s">
        <v>154</v>
      </c>
      <c r="E57" s="131">
        <v>110</v>
      </c>
      <c r="F57" s="100" t="s">
        <v>130</v>
      </c>
      <c r="G57" s="119">
        <v>1</v>
      </c>
      <c r="H57" s="101">
        <v>41500</v>
      </c>
      <c r="I57" s="101">
        <v>41943</v>
      </c>
      <c r="J57" s="101" t="s">
        <v>157</v>
      </c>
      <c r="K57" s="92">
        <v>14</v>
      </c>
      <c r="L57" s="101"/>
      <c r="M57" s="131">
        <v>392</v>
      </c>
      <c r="N57" s="131">
        <f t="shared" si="0"/>
        <v>392</v>
      </c>
      <c r="O57" s="134">
        <v>962968580</v>
      </c>
      <c r="P57" s="133">
        <v>824</v>
      </c>
      <c r="Q57" s="120"/>
      <c r="R57" s="102"/>
      <c r="S57" s="102"/>
      <c r="T57" s="102"/>
      <c r="U57" s="102"/>
      <c r="V57" s="102"/>
      <c r="W57" s="102"/>
      <c r="X57" s="102"/>
      <c r="Y57" s="102"/>
      <c r="Z57" s="102"/>
    </row>
    <row r="58" spans="1:26" s="28" customFormat="1" x14ac:dyDescent="0.25">
      <c r="A58" s="42" t="e">
        <f>+#REF!+1</f>
        <v>#REF!</v>
      </c>
      <c r="B58" s="43"/>
      <c r="C58" s="44"/>
      <c r="D58" s="43"/>
      <c r="E58" s="131"/>
      <c r="F58" s="24"/>
      <c r="G58" s="119"/>
      <c r="H58" s="101"/>
      <c r="I58" s="101"/>
      <c r="J58" s="25"/>
      <c r="K58" s="92"/>
      <c r="L58" s="25"/>
      <c r="M58" s="131"/>
      <c r="N58" s="131">
        <f t="shared" si="0"/>
        <v>0</v>
      </c>
      <c r="O58" s="134"/>
      <c r="P58" s="133"/>
      <c r="Q58" s="120"/>
      <c r="R58" s="27"/>
      <c r="S58" s="27"/>
      <c r="T58" s="27"/>
      <c r="U58" s="27"/>
      <c r="V58" s="27"/>
      <c r="W58" s="27"/>
      <c r="X58" s="27"/>
      <c r="Y58" s="27"/>
      <c r="Z58" s="27"/>
    </row>
    <row r="59" spans="1:26" s="28" customFormat="1" x14ac:dyDescent="0.25">
      <c r="A59" s="42"/>
      <c r="B59" s="45" t="s">
        <v>16</v>
      </c>
      <c r="C59" s="44"/>
      <c r="D59" s="43"/>
      <c r="E59" s="131"/>
      <c r="F59" s="24"/>
      <c r="G59" s="119"/>
      <c r="H59" s="101"/>
      <c r="I59" s="101"/>
      <c r="J59" s="25"/>
      <c r="K59" s="46">
        <f>SUM(K53:K58)</f>
        <v>26</v>
      </c>
      <c r="L59" s="46">
        <f>SUM(L53:L58)</f>
        <v>22</v>
      </c>
      <c r="M59" s="118">
        <f>SUM(M53:M58)</f>
        <v>592</v>
      </c>
      <c r="N59" s="46">
        <f>SUM(N53:N58)</f>
        <v>1134</v>
      </c>
      <c r="O59" s="26"/>
      <c r="P59" s="133"/>
      <c r="Q59" s="121"/>
    </row>
    <row r="60" spans="1:26" s="29" customFormat="1" x14ac:dyDescent="0.25">
      <c r="E60" s="30"/>
    </row>
    <row r="61" spans="1:26" s="29" customFormat="1" x14ac:dyDescent="0.25">
      <c r="B61" s="385" t="s">
        <v>28</v>
      </c>
      <c r="C61" s="385" t="s">
        <v>27</v>
      </c>
      <c r="D61" s="383" t="s">
        <v>34</v>
      </c>
      <c r="E61" s="383"/>
    </row>
    <row r="62" spans="1:26" s="29" customFormat="1" x14ac:dyDescent="0.25">
      <c r="B62" s="386"/>
      <c r="C62" s="386"/>
      <c r="D62" s="56" t="s">
        <v>23</v>
      </c>
      <c r="E62" s="57" t="s">
        <v>24</v>
      </c>
    </row>
    <row r="63" spans="1:26" s="29" customFormat="1" ht="30.6" customHeight="1" x14ac:dyDescent="0.25">
      <c r="B63" s="54" t="s">
        <v>21</v>
      </c>
      <c r="C63" s="135">
        <f>+K59</f>
        <v>26</v>
      </c>
      <c r="D63" s="207" t="s">
        <v>795</v>
      </c>
      <c r="E63" s="207"/>
      <c r="F63" s="31"/>
      <c r="G63" s="31"/>
      <c r="H63" s="31"/>
      <c r="I63" s="31"/>
      <c r="J63" s="31"/>
      <c r="K63" s="31"/>
      <c r="L63" s="31"/>
      <c r="M63" s="31"/>
    </row>
    <row r="64" spans="1:26" s="29" customFormat="1" ht="30" customHeight="1" x14ac:dyDescent="0.25">
      <c r="B64" s="54" t="s">
        <v>25</v>
      </c>
      <c r="C64" s="55">
        <f>+M59</f>
        <v>592</v>
      </c>
      <c r="D64" s="207" t="s">
        <v>795</v>
      </c>
      <c r="E64" s="207"/>
    </row>
    <row r="65" spans="2:17" s="29" customFormat="1" x14ac:dyDescent="0.25">
      <c r="B65" s="32"/>
      <c r="C65" s="381"/>
      <c r="D65" s="381"/>
      <c r="E65" s="381"/>
      <c r="F65" s="381"/>
      <c r="G65" s="381"/>
      <c r="H65" s="381"/>
      <c r="I65" s="381"/>
      <c r="J65" s="381"/>
      <c r="K65" s="381"/>
      <c r="L65" s="381"/>
      <c r="M65" s="381"/>
      <c r="N65" s="381"/>
    </row>
    <row r="66" spans="2:17" ht="28.15" customHeight="1" thickBot="1" x14ac:dyDescent="0.3"/>
    <row r="67" spans="2:17" ht="27" thickBot="1" x14ac:dyDescent="0.3">
      <c r="B67" s="380" t="s">
        <v>97</v>
      </c>
      <c r="C67" s="380"/>
      <c r="D67" s="380"/>
      <c r="E67" s="380"/>
      <c r="F67" s="380"/>
      <c r="G67" s="380"/>
      <c r="H67" s="380"/>
      <c r="I67" s="380"/>
      <c r="J67" s="380"/>
      <c r="K67" s="380"/>
      <c r="L67" s="380"/>
      <c r="M67" s="380"/>
      <c r="N67" s="380"/>
    </row>
    <row r="70" spans="2:17" ht="75" customHeight="1" x14ac:dyDescent="0.25">
      <c r="B70" s="110" t="s">
        <v>714</v>
      </c>
      <c r="C70" s="62" t="s">
        <v>2</v>
      </c>
      <c r="D70" s="62" t="s">
        <v>99</v>
      </c>
      <c r="E70" s="62" t="s">
        <v>98</v>
      </c>
      <c r="F70" s="62" t="s">
        <v>100</v>
      </c>
      <c r="G70" s="62" t="s">
        <v>101</v>
      </c>
      <c r="H70" s="62" t="s">
        <v>217</v>
      </c>
      <c r="I70" s="62" t="s">
        <v>102</v>
      </c>
      <c r="J70" s="62" t="s">
        <v>103</v>
      </c>
      <c r="K70" s="62" t="s">
        <v>104</v>
      </c>
      <c r="L70" s="62" t="s">
        <v>105</v>
      </c>
      <c r="M70" s="86" t="s">
        <v>106</v>
      </c>
      <c r="N70" s="86" t="s">
        <v>107</v>
      </c>
      <c r="O70" s="378" t="s">
        <v>3</v>
      </c>
      <c r="P70" s="379"/>
      <c r="Q70" s="62" t="s">
        <v>18</v>
      </c>
    </row>
    <row r="71" spans="2:17" x14ac:dyDescent="0.25">
      <c r="B71" s="3" t="s">
        <v>165</v>
      </c>
      <c r="C71" s="3" t="s">
        <v>166</v>
      </c>
      <c r="D71" s="5" t="s">
        <v>167</v>
      </c>
      <c r="E71" s="5">
        <v>91</v>
      </c>
      <c r="F71" s="4" t="s">
        <v>131</v>
      </c>
      <c r="G71" s="4" t="s">
        <v>130</v>
      </c>
      <c r="H71" s="4" t="s">
        <v>130</v>
      </c>
      <c r="I71" s="87" t="s">
        <v>131</v>
      </c>
      <c r="J71" s="87" t="s">
        <v>130</v>
      </c>
      <c r="K71" s="58" t="s">
        <v>130</v>
      </c>
      <c r="L71" s="58" t="s">
        <v>130</v>
      </c>
      <c r="M71" s="58" t="s">
        <v>130</v>
      </c>
      <c r="N71" s="58" t="s">
        <v>130</v>
      </c>
      <c r="O71" s="362" t="s">
        <v>169</v>
      </c>
      <c r="P71" s="363"/>
      <c r="Q71" s="58" t="s">
        <v>130</v>
      </c>
    </row>
    <row r="72" spans="2:17" x14ac:dyDescent="0.25">
      <c r="B72" s="3" t="s">
        <v>170</v>
      </c>
      <c r="C72" s="3" t="s">
        <v>166</v>
      </c>
      <c r="D72" s="5" t="s">
        <v>171</v>
      </c>
      <c r="E72" s="5">
        <v>91</v>
      </c>
      <c r="F72" s="4" t="s">
        <v>131</v>
      </c>
      <c r="G72" s="4" t="s">
        <v>130</v>
      </c>
      <c r="H72" s="4" t="s">
        <v>130</v>
      </c>
      <c r="I72" s="87" t="s">
        <v>131</v>
      </c>
      <c r="J72" s="87" t="s">
        <v>130</v>
      </c>
      <c r="K72" s="58" t="s">
        <v>130</v>
      </c>
      <c r="L72" s="58" t="s">
        <v>130</v>
      </c>
      <c r="M72" s="58" t="s">
        <v>130</v>
      </c>
      <c r="N72" s="58" t="s">
        <v>130</v>
      </c>
      <c r="O72" s="362" t="s">
        <v>169</v>
      </c>
      <c r="P72" s="363"/>
      <c r="Q72" s="58" t="s">
        <v>130</v>
      </c>
    </row>
    <row r="73" spans="2:17" x14ac:dyDescent="0.25">
      <c r="B73" s="3" t="s">
        <v>172</v>
      </c>
      <c r="C73" s="3" t="s">
        <v>216</v>
      </c>
      <c r="D73" s="5" t="s">
        <v>173</v>
      </c>
      <c r="E73" s="5">
        <v>14</v>
      </c>
      <c r="F73" s="4" t="s">
        <v>131</v>
      </c>
      <c r="G73" s="4" t="s">
        <v>131</v>
      </c>
      <c r="H73" s="4" t="s">
        <v>168</v>
      </c>
      <c r="I73" s="87" t="s">
        <v>131</v>
      </c>
      <c r="J73" s="87" t="s">
        <v>130</v>
      </c>
      <c r="K73" s="111" t="s">
        <v>130</v>
      </c>
      <c r="L73" s="111" t="s">
        <v>130</v>
      </c>
      <c r="M73" s="111" t="s">
        <v>130</v>
      </c>
      <c r="N73" s="111" t="s">
        <v>130</v>
      </c>
      <c r="O73" s="126" t="s">
        <v>218</v>
      </c>
      <c r="P73" s="127"/>
      <c r="Q73" s="111" t="s">
        <v>131</v>
      </c>
    </row>
    <row r="74" spans="2:17" x14ac:dyDescent="0.25">
      <c r="B74" s="3" t="s">
        <v>174</v>
      </c>
      <c r="C74" s="3" t="s">
        <v>216</v>
      </c>
      <c r="D74" s="5" t="s">
        <v>173</v>
      </c>
      <c r="E74" s="5">
        <v>13</v>
      </c>
      <c r="F74" s="4" t="s">
        <v>131</v>
      </c>
      <c r="G74" s="4" t="s">
        <v>131</v>
      </c>
      <c r="H74" s="4" t="s">
        <v>168</v>
      </c>
      <c r="I74" s="87" t="s">
        <v>131</v>
      </c>
      <c r="J74" s="87" t="s">
        <v>130</v>
      </c>
      <c r="K74" s="111" t="s">
        <v>130</v>
      </c>
      <c r="L74" s="111" t="s">
        <v>130</v>
      </c>
      <c r="M74" s="111" t="s">
        <v>130</v>
      </c>
      <c r="N74" s="111" t="s">
        <v>130</v>
      </c>
      <c r="O74" s="126" t="s">
        <v>218</v>
      </c>
      <c r="P74" s="127"/>
      <c r="Q74" s="111" t="s">
        <v>131</v>
      </c>
    </row>
    <row r="75" spans="2:17" x14ac:dyDescent="0.25">
      <c r="B75" s="3" t="s">
        <v>175</v>
      </c>
      <c r="C75" s="3" t="s">
        <v>216</v>
      </c>
      <c r="D75" s="5" t="s">
        <v>176</v>
      </c>
      <c r="E75" s="5">
        <v>16</v>
      </c>
      <c r="F75" s="4" t="s">
        <v>131</v>
      </c>
      <c r="G75" s="4" t="s">
        <v>131</v>
      </c>
      <c r="H75" s="4" t="s">
        <v>168</v>
      </c>
      <c r="I75" s="87" t="s">
        <v>131</v>
      </c>
      <c r="J75" s="87" t="s">
        <v>130</v>
      </c>
      <c r="K75" s="111" t="s">
        <v>130</v>
      </c>
      <c r="L75" s="111" t="s">
        <v>130</v>
      </c>
      <c r="M75" s="111" t="s">
        <v>130</v>
      </c>
      <c r="N75" s="111" t="s">
        <v>130</v>
      </c>
      <c r="O75" s="126" t="s">
        <v>218</v>
      </c>
      <c r="P75" s="127"/>
      <c r="Q75" s="111" t="s">
        <v>131</v>
      </c>
    </row>
    <row r="76" spans="2:17" x14ac:dyDescent="0.25">
      <c r="B76" s="3" t="s">
        <v>177</v>
      </c>
      <c r="C76" s="3" t="s">
        <v>216</v>
      </c>
      <c r="D76" s="5" t="s">
        <v>189</v>
      </c>
      <c r="E76" s="5">
        <v>16</v>
      </c>
      <c r="F76" s="4" t="s">
        <v>131</v>
      </c>
      <c r="G76" s="4" t="s">
        <v>131</v>
      </c>
      <c r="H76" s="4" t="s">
        <v>168</v>
      </c>
      <c r="I76" s="87" t="s">
        <v>131</v>
      </c>
      <c r="J76" s="87" t="s">
        <v>130</v>
      </c>
      <c r="K76" s="111" t="s">
        <v>130</v>
      </c>
      <c r="L76" s="111" t="s">
        <v>130</v>
      </c>
      <c r="M76" s="111" t="s">
        <v>130</v>
      </c>
      <c r="N76" s="111" t="s">
        <v>130</v>
      </c>
      <c r="O76" s="126" t="s">
        <v>218</v>
      </c>
      <c r="P76" s="127"/>
      <c r="Q76" s="111" t="s">
        <v>131</v>
      </c>
    </row>
    <row r="77" spans="2:17" x14ac:dyDescent="0.25">
      <c r="B77" s="3" t="s">
        <v>178</v>
      </c>
      <c r="C77" s="3" t="s">
        <v>216</v>
      </c>
      <c r="D77" s="5" t="s">
        <v>179</v>
      </c>
      <c r="E77" s="5">
        <v>16</v>
      </c>
      <c r="F77" s="4" t="s">
        <v>131</v>
      </c>
      <c r="G77" s="4" t="s">
        <v>131</v>
      </c>
      <c r="H77" s="4" t="s">
        <v>168</v>
      </c>
      <c r="I77" s="87" t="s">
        <v>131</v>
      </c>
      <c r="J77" s="87" t="s">
        <v>130</v>
      </c>
      <c r="K77" s="111" t="s">
        <v>130</v>
      </c>
      <c r="L77" s="111" t="s">
        <v>130</v>
      </c>
      <c r="M77" s="111" t="s">
        <v>130</v>
      </c>
      <c r="N77" s="111" t="s">
        <v>130</v>
      </c>
      <c r="O77" s="126" t="s">
        <v>218</v>
      </c>
      <c r="P77" s="127"/>
      <c r="Q77" s="111" t="s">
        <v>131</v>
      </c>
    </row>
    <row r="78" spans="2:17" x14ac:dyDescent="0.25">
      <c r="B78" s="3" t="s">
        <v>180</v>
      </c>
      <c r="C78" s="3" t="s">
        <v>216</v>
      </c>
      <c r="D78" s="5" t="s">
        <v>179</v>
      </c>
      <c r="E78" s="5">
        <v>16</v>
      </c>
      <c r="F78" s="4" t="s">
        <v>131</v>
      </c>
      <c r="G78" s="4" t="s">
        <v>131</v>
      </c>
      <c r="H78" s="4" t="s">
        <v>168</v>
      </c>
      <c r="I78" s="87" t="s">
        <v>131</v>
      </c>
      <c r="J78" s="87" t="s">
        <v>130</v>
      </c>
      <c r="K78" s="111" t="s">
        <v>130</v>
      </c>
      <c r="L78" s="111" t="s">
        <v>130</v>
      </c>
      <c r="M78" s="111" t="s">
        <v>130</v>
      </c>
      <c r="N78" s="111" t="s">
        <v>130</v>
      </c>
      <c r="O78" s="126" t="s">
        <v>218</v>
      </c>
      <c r="P78" s="127"/>
      <c r="Q78" s="111" t="s">
        <v>131</v>
      </c>
    </row>
    <row r="79" spans="2:17" x14ac:dyDescent="0.25">
      <c r="B79" s="3" t="s">
        <v>181</v>
      </c>
      <c r="C79" s="3" t="s">
        <v>216</v>
      </c>
      <c r="D79" s="5" t="s">
        <v>183</v>
      </c>
      <c r="E79" s="5">
        <v>20</v>
      </c>
      <c r="F79" s="4" t="s">
        <v>131</v>
      </c>
      <c r="G79" s="4" t="s">
        <v>131</v>
      </c>
      <c r="H79" s="4" t="s">
        <v>168</v>
      </c>
      <c r="I79" s="87" t="s">
        <v>131</v>
      </c>
      <c r="J79" s="87" t="s">
        <v>130</v>
      </c>
      <c r="K79" s="111" t="s">
        <v>130</v>
      </c>
      <c r="L79" s="111" t="s">
        <v>130</v>
      </c>
      <c r="M79" s="111" t="s">
        <v>130</v>
      </c>
      <c r="N79" s="111" t="s">
        <v>130</v>
      </c>
      <c r="O79" s="126" t="s">
        <v>218</v>
      </c>
      <c r="P79" s="127"/>
      <c r="Q79" s="111" t="s">
        <v>131</v>
      </c>
    </row>
    <row r="80" spans="2:17" x14ac:dyDescent="0.25">
      <c r="B80" s="3" t="s">
        <v>182</v>
      </c>
      <c r="C80" s="3" t="s">
        <v>216</v>
      </c>
      <c r="D80" s="5" t="s">
        <v>184</v>
      </c>
      <c r="E80" s="5">
        <v>16</v>
      </c>
      <c r="F80" s="4" t="s">
        <v>131</v>
      </c>
      <c r="G80" s="4" t="s">
        <v>131</v>
      </c>
      <c r="H80" s="4" t="s">
        <v>168</v>
      </c>
      <c r="I80" s="87" t="s">
        <v>131</v>
      </c>
      <c r="J80" s="87" t="s">
        <v>130</v>
      </c>
      <c r="K80" s="111" t="s">
        <v>130</v>
      </c>
      <c r="L80" s="111" t="s">
        <v>130</v>
      </c>
      <c r="M80" s="111" t="s">
        <v>130</v>
      </c>
      <c r="N80" s="111" t="s">
        <v>130</v>
      </c>
      <c r="O80" s="126" t="s">
        <v>218</v>
      </c>
      <c r="P80" s="127"/>
      <c r="Q80" s="111" t="s">
        <v>131</v>
      </c>
    </row>
    <row r="81" spans="2:17" x14ac:dyDescent="0.25">
      <c r="B81" s="3" t="s">
        <v>185</v>
      </c>
      <c r="C81" s="3" t="s">
        <v>216</v>
      </c>
      <c r="D81" s="5" t="s">
        <v>186</v>
      </c>
      <c r="E81" s="5">
        <v>21</v>
      </c>
      <c r="F81" s="4" t="s">
        <v>131</v>
      </c>
      <c r="G81" s="4" t="s">
        <v>131</v>
      </c>
      <c r="H81" s="4" t="s">
        <v>168</v>
      </c>
      <c r="I81" s="87" t="s">
        <v>131</v>
      </c>
      <c r="J81" s="87" t="s">
        <v>130</v>
      </c>
      <c r="K81" s="111" t="s">
        <v>130</v>
      </c>
      <c r="L81" s="111" t="s">
        <v>130</v>
      </c>
      <c r="M81" s="111" t="s">
        <v>130</v>
      </c>
      <c r="N81" s="111" t="s">
        <v>130</v>
      </c>
      <c r="O81" s="126" t="s">
        <v>218</v>
      </c>
      <c r="P81" s="127"/>
      <c r="Q81" s="111" t="s">
        <v>131</v>
      </c>
    </row>
    <row r="82" spans="2:17" x14ac:dyDescent="0.25">
      <c r="B82" s="3" t="s">
        <v>187</v>
      </c>
      <c r="C82" s="3" t="s">
        <v>216</v>
      </c>
      <c r="D82" s="5" t="s">
        <v>176</v>
      </c>
      <c r="E82" s="5">
        <v>17</v>
      </c>
      <c r="F82" s="4" t="s">
        <v>131</v>
      </c>
      <c r="G82" s="4" t="s">
        <v>131</v>
      </c>
      <c r="H82" s="4" t="s">
        <v>168</v>
      </c>
      <c r="I82" s="87" t="s">
        <v>131</v>
      </c>
      <c r="J82" s="87" t="s">
        <v>130</v>
      </c>
      <c r="K82" s="111" t="s">
        <v>130</v>
      </c>
      <c r="L82" s="111" t="s">
        <v>130</v>
      </c>
      <c r="M82" s="111" t="s">
        <v>130</v>
      </c>
      <c r="N82" s="111" t="s">
        <v>130</v>
      </c>
      <c r="O82" s="126" t="s">
        <v>218</v>
      </c>
      <c r="P82" s="127"/>
      <c r="Q82" s="111" t="s">
        <v>131</v>
      </c>
    </row>
    <row r="83" spans="2:17" x14ac:dyDescent="0.25">
      <c r="B83" s="3" t="s">
        <v>188</v>
      </c>
      <c r="C83" s="3" t="s">
        <v>216</v>
      </c>
      <c r="D83" s="5" t="s">
        <v>189</v>
      </c>
      <c r="E83" s="5">
        <v>17</v>
      </c>
      <c r="F83" s="4" t="s">
        <v>131</v>
      </c>
      <c r="G83" s="4" t="s">
        <v>131</v>
      </c>
      <c r="H83" s="4" t="s">
        <v>168</v>
      </c>
      <c r="I83" s="87" t="s">
        <v>131</v>
      </c>
      <c r="J83" s="87" t="s">
        <v>130</v>
      </c>
      <c r="K83" s="111" t="s">
        <v>130</v>
      </c>
      <c r="L83" s="111" t="s">
        <v>130</v>
      </c>
      <c r="M83" s="111" t="s">
        <v>130</v>
      </c>
      <c r="N83" s="111" t="s">
        <v>130</v>
      </c>
      <c r="O83" s="126" t="s">
        <v>218</v>
      </c>
      <c r="P83" s="127"/>
      <c r="Q83" s="111" t="s">
        <v>131</v>
      </c>
    </row>
    <row r="84" spans="2:17" x14ac:dyDescent="0.25">
      <c r="B84" s="3" t="s">
        <v>190</v>
      </c>
      <c r="C84" s="3" t="s">
        <v>216</v>
      </c>
      <c r="D84" s="5" t="s">
        <v>191</v>
      </c>
      <c r="E84" s="5">
        <v>16</v>
      </c>
      <c r="F84" s="4" t="s">
        <v>131</v>
      </c>
      <c r="G84" s="4" t="s">
        <v>131</v>
      </c>
      <c r="H84" s="4" t="s">
        <v>168</v>
      </c>
      <c r="I84" s="87" t="s">
        <v>131</v>
      </c>
      <c r="J84" s="87" t="s">
        <v>130</v>
      </c>
      <c r="K84" s="111" t="s">
        <v>130</v>
      </c>
      <c r="L84" s="111" t="s">
        <v>130</v>
      </c>
      <c r="M84" s="111" t="s">
        <v>130</v>
      </c>
      <c r="N84" s="111" t="s">
        <v>130</v>
      </c>
      <c r="O84" s="126" t="s">
        <v>218</v>
      </c>
      <c r="P84" s="127"/>
      <c r="Q84" s="111" t="s">
        <v>131</v>
      </c>
    </row>
    <row r="85" spans="2:17" x14ac:dyDescent="0.25">
      <c r="B85" s="3" t="s">
        <v>192</v>
      </c>
      <c r="C85" s="3" t="s">
        <v>166</v>
      </c>
      <c r="D85" s="5" t="s">
        <v>193</v>
      </c>
      <c r="E85" s="5">
        <v>65</v>
      </c>
      <c r="F85" s="4" t="s">
        <v>131</v>
      </c>
      <c r="G85" s="4" t="s">
        <v>131</v>
      </c>
      <c r="H85" s="4" t="s">
        <v>131</v>
      </c>
      <c r="I85" s="87" t="s">
        <v>131</v>
      </c>
      <c r="J85" s="87" t="s">
        <v>130</v>
      </c>
      <c r="K85" s="111" t="s">
        <v>130</v>
      </c>
      <c r="L85" s="111" t="s">
        <v>130</v>
      </c>
      <c r="M85" s="111" t="s">
        <v>130</v>
      </c>
      <c r="N85" s="111" t="s">
        <v>130</v>
      </c>
      <c r="O85" s="362" t="s">
        <v>219</v>
      </c>
      <c r="P85" s="363"/>
      <c r="Q85" s="111" t="s">
        <v>131</v>
      </c>
    </row>
    <row r="86" spans="2:17" x14ac:dyDescent="0.25">
      <c r="B86" s="3" t="s">
        <v>194</v>
      </c>
      <c r="C86" s="3" t="s">
        <v>216</v>
      </c>
      <c r="D86" s="5" t="s">
        <v>173</v>
      </c>
      <c r="E86" s="5">
        <v>20</v>
      </c>
      <c r="F86" s="4" t="s">
        <v>131</v>
      </c>
      <c r="G86" s="4" t="s">
        <v>131</v>
      </c>
      <c r="H86" s="4" t="s">
        <v>168</v>
      </c>
      <c r="I86" s="87" t="s">
        <v>131</v>
      </c>
      <c r="J86" s="87" t="s">
        <v>130</v>
      </c>
      <c r="K86" s="111" t="s">
        <v>130</v>
      </c>
      <c r="L86" s="111" t="s">
        <v>130</v>
      </c>
      <c r="M86" s="111" t="s">
        <v>130</v>
      </c>
      <c r="N86" s="111" t="s">
        <v>130</v>
      </c>
      <c r="O86" s="126" t="s">
        <v>218</v>
      </c>
      <c r="P86" s="127"/>
      <c r="Q86" s="111" t="s">
        <v>131</v>
      </c>
    </row>
    <row r="87" spans="2:17" x14ac:dyDescent="0.25">
      <c r="B87" s="3" t="s">
        <v>172</v>
      </c>
      <c r="C87" s="3" t="s">
        <v>216</v>
      </c>
      <c r="D87" s="5" t="s">
        <v>195</v>
      </c>
      <c r="E87" s="5">
        <v>14</v>
      </c>
      <c r="F87" s="4" t="s">
        <v>131</v>
      </c>
      <c r="G87" s="4" t="s">
        <v>131</v>
      </c>
      <c r="H87" s="4" t="s">
        <v>168</v>
      </c>
      <c r="I87" s="87" t="s">
        <v>131</v>
      </c>
      <c r="J87" s="87" t="s">
        <v>130</v>
      </c>
      <c r="K87" s="111" t="s">
        <v>130</v>
      </c>
      <c r="L87" s="111" t="s">
        <v>130</v>
      </c>
      <c r="M87" s="111" t="s">
        <v>130</v>
      </c>
      <c r="N87" s="111" t="s">
        <v>130</v>
      </c>
      <c r="O87" s="126" t="s">
        <v>218</v>
      </c>
      <c r="P87" s="127"/>
      <c r="Q87" s="111" t="s">
        <v>131</v>
      </c>
    </row>
    <row r="88" spans="2:17" x14ac:dyDescent="0.25">
      <c r="B88" s="3" t="s">
        <v>196</v>
      </c>
      <c r="C88" s="3" t="s">
        <v>216</v>
      </c>
      <c r="D88" s="5" t="s">
        <v>197</v>
      </c>
      <c r="E88" s="5">
        <v>16</v>
      </c>
      <c r="F88" s="4" t="s">
        <v>131</v>
      </c>
      <c r="G88" s="4" t="s">
        <v>131</v>
      </c>
      <c r="H88" s="4" t="s">
        <v>168</v>
      </c>
      <c r="I88" s="87" t="s">
        <v>131</v>
      </c>
      <c r="J88" s="87" t="s">
        <v>130</v>
      </c>
      <c r="K88" s="111" t="s">
        <v>130</v>
      </c>
      <c r="L88" s="111" t="s">
        <v>130</v>
      </c>
      <c r="M88" s="111" t="s">
        <v>130</v>
      </c>
      <c r="N88" s="111" t="s">
        <v>130</v>
      </c>
      <c r="O88" s="126" t="s">
        <v>218</v>
      </c>
      <c r="P88" s="127"/>
      <c r="Q88" s="111" t="s">
        <v>131</v>
      </c>
    </row>
    <row r="89" spans="2:17" x14ac:dyDescent="0.25">
      <c r="B89" s="3" t="s">
        <v>198</v>
      </c>
      <c r="C89" s="3" t="s">
        <v>216</v>
      </c>
      <c r="D89" s="5" t="s">
        <v>199</v>
      </c>
      <c r="E89" s="5">
        <v>19</v>
      </c>
      <c r="F89" s="4" t="s">
        <v>131</v>
      </c>
      <c r="G89" s="4" t="s">
        <v>131</v>
      </c>
      <c r="H89" s="4" t="s">
        <v>168</v>
      </c>
      <c r="I89" s="87" t="s">
        <v>131</v>
      </c>
      <c r="J89" s="87" t="s">
        <v>130</v>
      </c>
      <c r="K89" s="111" t="s">
        <v>130</v>
      </c>
      <c r="L89" s="111" t="s">
        <v>130</v>
      </c>
      <c r="M89" s="111" t="s">
        <v>130</v>
      </c>
      <c r="N89" s="111" t="s">
        <v>130</v>
      </c>
      <c r="O89" s="362" t="s">
        <v>218</v>
      </c>
      <c r="P89" s="363"/>
      <c r="Q89" s="111" t="s">
        <v>131</v>
      </c>
    </row>
    <row r="90" spans="2:17" x14ac:dyDescent="0.25">
      <c r="B90" s="3" t="s">
        <v>200</v>
      </c>
      <c r="C90" s="3" t="s">
        <v>216</v>
      </c>
      <c r="D90" s="5" t="s">
        <v>201</v>
      </c>
      <c r="E90" s="5">
        <v>16</v>
      </c>
      <c r="F90" s="4" t="s">
        <v>131</v>
      </c>
      <c r="G90" s="4" t="s">
        <v>131</v>
      </c>
      <c r="H90" s="4" t="s">
        <v>168</v>
      </c>
      <c r="I90" s="87" t="s">
        <v>131</v>
      </c>
      <c r="J90" s="87" t="s">
        <v>130</v>
      </c>
      <c r="K90" s="111" t="s">
        <v>130</v>
      </c>
      <c r="L90" s="111" t="s">
        <v>130</v>
      </c>
      <c r="M90" s="111" t="s">
        <v>130</v>
      </c>
      <c r="N90" s="111" t="s">
        <v>130</v>
      </c>
      <c r="O90" s="126" t="s">
        <v>218</v>
      </c>
      <c r="P90" s="127"/>
      <c r="Q90" s="111" t="s">
        <v>131</v>
      </c>
    </row>
    <row r="91" spans="2:17" x14ac:dyDescent="0.25">
      <c r="B91" s="3" t="s">
        <v>200</v>
      </c>
      <c r="C91" s="3" t="s">
        <v>216</v>
      </c>
      <c r="D91" s="5" t="s">
        <v>202</v>
      </c>
      <c r="E91" s="5">
        <v>18</v>
      </c>
      <c r="F91" s="4" t="s">
        <v>131</v>
      </c>
      <c r="G91" s="4" t="s">
        <v>131</v>
      </c>
      <c r="H91" s="4" t="s">
        <v>168</v>
      </c>
      <c r="I91" s="87" t="s">
        <v>131</v>
      </c>
      <c r="J91" s="87" t="s">
        <v>130</v>
      </c>
      <c r="K91" s="111" t="s">
        <v>130</v>
      </c>
      <c r="L91" s="111" t="s">
        <v>130</v>
      </c>
      <c r="M91" s="111" t="s">
        <v>130</v>
      </c>
      <c r="N91" s="111" t="s">
        <v>130</v>
      </c>
      <c r="O91" s="126" t="s">
        <v>218</v>
      </c>
      <c r="P91" s="127"/>
      <c r="Q91" s="111" t="s">
        <v>131</v>
      </c>
    </row>
    <row r="92" spans="2:17" x14ac:dyDescent="0.25">
      <c r="B92" s="3" t="s">
        <v>200</v>
      </c>
      <c r="C92" s="3" t="s">
        <v>216</v>
      </c>
      <c r="D92" s="5" t="s">
        <v>206</v>
      </c>
      <c r="E92" s="5">
        <v>16</v>
      </c>
      <c r="F92" s="4" t="s">
        <v>131</v>
      </c>
      <c r="G92" s="4" t="s">
        <v>131</v>
      </c>
      <c r="H92" s="4" t="s">
        <v>168</v>
      </c>
      <c r="I92" s="87" t="s">
        <v>131</v>
      </c>
      <c r="J92" s="87" t="s">
        <v>130</v>
      </c>
      <c r="K92" s="111" t="s">
        <v>130</v>
      </c>
      <c r="L92" s="111" t="s">
        <v>130</v>
      </c>
      <c r="M92" s="111" t="s">
        <v>130</v>
      </c>
      <c r="N92" s="111" t="s">
        <v>130</v>
      </c>
      <c r="O92" s="126" t="s">
        <v>218</v>
      </c>
      <c r="P92" s="127"/>
      <c r="Q92" s="111" t="s">
        <v>131</v>
      </c>
    </row>
    <row r="93" spans="2:17" x14ac:dyDescent="0.25">
      <c r="B93" s="3" t="s">
        <v>203</v>
      </c>
      <c r="C93" s="3" t="s">
        <v>216</v>
      </c>
      <c r="D93" s="5" t="s">
        <v>207</v>
      </c>
      <c r="E93" s="5">
        <v>10</v>
      </c>
      <c r="F93" s="4" t="s">
        <v>131</v>
      </c>
      <c r="G93" s="4" t="s">
        <v>131</v>
      </c>
      <c r="H93" s="4" t="s">
        <v>168</v>
      </c>
      <c r="I93" s="87" t="s">
        <v>131</v>
      </c>
      <c r="J93" s="87" t="s">
        <v>130</v>
      </c>
      <c r="K93" s="111" t="s">
        <v>130</v>
      </c>
      <c r="L93" s="111" t="s">
        <v>130</v>
      </c>
      <c r="M93" s="111" t="s">
        <v>130</v>
      </c>
      <c r="N93" s="111" t="s">
        <v>130</v>
      </c>
      <c r="O93" s="126" t="s">
        <v>218</v>
      </c>
      <c r="P93" s="127"/>
      <c r="Q93" s="111" t="s">
        <v>131</v>
      </c>
    </row>
    <row r="94" spans="2:17" x14ac:dyDescent="0.25">
      <c r="B94" s="3" t="s">
        <v>204</v>
      </c>
      <c r="C94" s="3" t="s">
        <v>216</v>
      </c>
      <c r="D94" s="5" t="s">
        <v>208</v>
      </c>
      <c r="E94" s="5">
        <v>24</v>
      </c>
      <c r="F94" s="4" t="s">
        <v>131</v>
      </c>
      <c r="G94" s="4" t="s">
        <v>131</v>
      </c>
      <c r="H94" s="4" t="s">
        <v>168</v>
      </c>
      <c r="I94" s="87" t="s">
        <v>131</v>
      </c>
      <c r="J94" s="87" t="s">
        <v>130</v>
      </c>
      <c r="K94" s="111" t="s">
        <v>130</v>
      </c>
      <c r="L94" s="111" t="s">
        <v>130</v>
      </c>
      <c r="M94" s="111" t="s">
        <v>130</v>
      </c>
      <c r="N94" s="111" t="s">
        <v>130</v>
      </c>
      <c r="O94" s="126" t="s">
        <v>218</v>
      </c>
      <c r="P94" s="127"/>
      <c r="Q94" s="111" t="s">
        <v>131</v>
      </c>
    </row>
    <row r="95" spans="2:17" x14ac:dyDescent="0.25">
      <c r="B95" s="3" t="s">
        <v>205</v>
      </c>
      <c r="C95" s="3" t="s">
        <v>216</v>
      </c>
      <c r="D95" s="5" t="s">
        <v>193</v>
      </c>
      <c r="E95" s="5">
        <v>20</v>
      </c>
      <c r="F95" s="4" t="s">
        <v>131</v>
      </c>
      <c r="G95" s="4" t="s">
        <v>131</v>
      </c>
      <c r="H95" s="4" t="s">
        <v>168</v>
      </c>
      <c r="I95" s="87" t="s">
        <v>131</v>
      </c>
      <c r="J95" s="87" t="s">
        <v>130</v>
      </c>
      <c r="K95" s="111" t="s">
        <v>130</v>
      </c>
      <c r="L95" s="111" t="s">
        <v>130</v>
      </c>
      <c r="M95" s="111" t="s">
        <v>130</v>
      </c>
      <c r="N95" s="111" t="s">
        <v>130</v>
      </c>
      <c r="O95" s="126" t="s">
        <v>218</v>
      </c>
      <c r="P95" s="127"/>
      <c r="Q95" s="111" t="s">
        <v>131</v>
      </c>
    </row>
    <row r="96" spans="2:17" x14ac:dyDescent="0.25">
      <c r="B96" s="3" t="s">
        <v>209</v>
      </c>
      <c r="C96" s="3" t="s">
        <v>216</v>
      </c>
      <c r="D96" s="5" t="s">
        <v>210</v>
      </c>
      <c r="E96" s="5">
        <v>17</v>
      </c>
      <c r="F96" s="4" t="s">
        <v>131</v>
      </c>
      <c r="G96" s="4" t="s">
        <v>131</v>
      </c>
      <c r="H96" s="4" t="s">
        <v>168</v>
      </c>
      <c r="I96" s="87" t="s">
        <v>131</v>
      </c>
      <c r="J96" s="87" t="s">
        <v>130</v>
      </c>
      <c r="K96" s="111" t="s">
        <v>130</v>
      </c>
      <c r="L96" s="111" t="s">
        <v>130</v>
      </c>
      <c r="M96" s="111" t="s">
        <v>130</v>
      </c>
      <c r="N96" s="111" t="s">
        <v>130</v>
      </c>
      <c r="O96" s="362" t="s">
        <v>218</v>
      </c>
      <c r="P96" s="363"/>
      <c r="Q96" s="111" t="s">
        <v>131</v>
      </c>
    </row>
    <row r="97" spans="2:18" x14ac:dyDescent="0.25">
      <c r="B97" s="3" t="s">
        <v>213</v>
      </c>
      <c r="C97" s="3" t="s">
        <v>216</v>
      </c>
      <c r="D97" s="5" t="s">
        <v>214</v>
      </c>
      <c r="E97" s="5">
        <v>15</v>
      </c>
      <c r="F97" s="4" t="s">
        <v>131</v>
      </c>
      <c r="G97" s="4" t="s">
        <v>131</v>
      </c>
      <c r="H97" s="4" t="s">
        <v>168</v>
      </c>
      <c r="I97" s="87" t="s">
        <v>131</v>
      </c>
      <c r="J97" s="87" t="s">
        <v>130</v>
      </c>
      <c r="K97" s="111" t="s">
        <v>130</v>
      </c>
      <c r="L97" s="111" t="s">
        <v>130</v>
      </c>
      <c r="M97" s="111" t="s">
        <v>130</v>
      </c>
      <c r="N97" s="111" t="s">
        <v>130</v>
      </c>
      <c r="O97" s="126" t="s">
        <v>218</v>
      </c>
      <c r="P97" s="127"/>
      <c r="Q97" s="111" t="s">
        <v>131</v>
      </c>
    </row>
    <row r="98" spans="2:18" x14ac:dyDescent="0.25">
      <c r="B98" s="3" t="s">
        <v>215</v>
      </c>
      <c r="C98" s="3" t="s">
        <v>216</v>
      </c>
      <c r="D98" s="5" t="s">
        <v>201</v>
      </c>
      <c r="E98" s="5">
        <v>18</v>
      </c>
      <c r="F98" s="4" t="s">
        <v>131</v>
      </c>
      <c r="G98" s="4" t="s">
        <v>131</v>
      </c>
      <c r="H98" s="4" t="s">
        <v>168</v>
      </c>
      <c r="I98" s="87" t="s">
        <v>131</v>
      </c>
      <c r="J98" s="87" t="s">
        <v>130</v>
      </c>
      <c r="K98" s="111" t="s">
        <v>130</v>
      </c>
      <c r="L98" s="111" t="s">
        <v>130</v>
      </c>
      <c r="M98" s="111" t="s">
        <v>130</v>
      </c>
      <c r="N98" s="111" t="s">
        <v>130</v>
      </c>
      <c r="O98" s="126" t="s">
        <v>218</v>
      </c>
      <c r="P98" s="127"/>
      <c r="Q98" s="111" t="s">
        <v>131</v>
      </c>
    </row>
    <row r="99" spans="2:18" s="29" customFormat="1" x14ac:dyDescent="0.25">
      <c r="B99" s="87" t="s">
        <v>211</v>
      </c>
      <c r="C99" s="87" t="s">
        <v>216</v>
      </c>
      <c r="D99" s="5" t="s">
        <v>212</v>
      </c>
      <c r="E99" s="5">
        <v>16</v>
      </c>
      <c r="F99" s="4" t="s">
        <v>131</v>
      </c>
      <c r="G99" s="4" t="s">
        <v>131</v>
      </c>
      <c r="H99" s="4" t="s">
        <v>168</v>
      </c>
      <c r="I99" s="87" t="s">
        <v>131</v>
      </c>
      <c r="J99" s="87" t="s">
        <v>130</v>
      </c>
      <c r="K99" s="53" t="s">
        <v>130</v>
      </c>
      <c r="L99" s="53" t="s">
        <v>130</v>
      </c>
      <c r="M99" s="53" t="s">
        <v>130</v>
      </c>
      <c r="N99" s="53" t="s">
        <v>130</v>
      </c>
      <c r="O99" s="148" t="s">
        <v>218</v>
      </c>
      <c r="P99" s="149"/>
      <c r="Q99" s="111" t="s">
        <v>131</v>
      </c>
    </row>
    <row r="100" spans="2:18" s="29" customFormat="1" x14ac:dyDescent="0.25">
      <c r="B100" s="53" t="s">
        <v>211</v>
      </c>
      <c r="C100" s="87" t="s">
        <v>216</v>
      </c>
      <c r="D100" s="53" t="s">
        <v>202</v>
      </c>
      <c r="E100" s="53">
        <v>16</v>
      </c>
      <c r="F100" s="4" t="s">
        <v>131</v>
      </c>
      <c r="G100" s="4" t="s">
        <v>131</v>
      </c>
      <c r="H100" s="4" t="s">
        <v>168</v>
      </c>
      <c r="I100" s="87" t="s">
        <v>131</v>
      </c>
      <c r="J100" s="87" t="s">
        <v>130</v>
      </c>
      <c r="K100" s="53" t="s">
        <v>130</v>
      </c>
      <c r="L100" s="53" t="s">
        <v>130</v>
      </c>
      <c r="M100" s="53" t="s">
        <v>130</v>
      </c>
      <c r="N100" s="53" t="s">
        <v>130</v>
      </c>
      <c r="O100" s="394" t="s">
        <v>218</v>
      </c>
      <c r="P100" s="395"/>
      <c r="Q100" s="111" t="s">
        <v>131</v>
      </c>
    </row>
    <row r="101" spans="2:18" x14ac:dyDescent="0.2">
      <c r="B101" s="142"/>
      <c r="C101" s="143"/>
      <c r="D101" s="142"/>
      <c r="E101" s="111"/>
      <c r="F101" s="111"/>
      <c r="G101" s="111"/>
      <c r="H101" s="111"/>
      <c r="I101" s="111"/>
      <c r="J101" s="111"/>
      <c r="K101" s="111"/>
      <c r="L101" s="111"/>
      <c r="M101" s="111"/>
      <c r="N101" s="111"/>
      <c r="O101" s="362"/>
      <c r="P101" s="363"/>
      <c r="Q101" s="111"/>
      <c r="R101" s="111"/>
    </row>
    <row r="102" spans="2:18" x14ac:dyDescent="0.25">
      <c r="B102" s="9" t="s">
        <v>1</v>
      </c>
    </row>
    <row r="103" spans="2:18" x14ac:dyDescent="0.25">
      <c r="B103" s="9" t="s">
        <v>37</v>
      </c>
    </row>
    <row r="104" spans="2:18" x14ac:dyDescent="0.25">
      <c r="B104" s="9" t="s">
        <v>60</v>
      </c>
    </row>
    <row r="106" spans="2:18" ht="15.75" thickBot="1" x14ac:dyDescent="0.3"/>
    <row r="107" spans="2:18" ht="27" thickBot="1" x14ac:dyDescent="0.3">
      <c r="B107" s="372" t="s">
        <v>38</v>
      </c>
      <c r="C107" s="373"/>
      <c r="D107" s="373"/>
      <c r="E107" s="373"/>
      <c r="F107" s="373"/>
      <c r="G107" s="373"/>
      <c r="H107" s="373"/>
      <c r="I107" s="373"/>
      <c r="J107" s="373"/>
      <c r="K107" s="373"/>
      <c r="L107" s="373"/>
      <c r="M107" s="373"/>
      <c r="N107" s="374"/>
    </row>
    <row r="111" spans="2:18" x14ac:dyDescent="0.25">
      <c r="B111" s="9" t="s">
        <v>661</v>
      </c>
    </row>
    <row r="112" spans="2:18" ht="76.5" customHeight="1" x14ac:dyDescent="0.25">
      <c r="B112" s="110" t="s">
        <v>0</v>
      </c>
      <c r="C112" s="110" t="s">
        <v>39</v>
      </c>
      <c r="D112" s="110" t="s">
        <v>40</v>
      </c>
      <c r="E112" s="110" t="s">
        <v>108</v>
      </c>
      <c r="F112" s="110" t="s">
        <v>110</v>
      </c>
      <c r="G112" s="110" t="s">
        <v>111</v>
      </c>
      <c r="H112" s="110" t="s">
        <v>112</v>
      </c>
      <c r="I112" s="110" t="s">
        <v>109</v>
      </c>
      <c r="J112" s="378" t="s">
        <v>113</v>
      </c>
      <c r="K112" s="397"/>
      <c r="L112" s="379"/>
      <c r="M112" s="110" t="s">
        <v>117</v>
      </c>
      <c r="N112" s="110" t="s">
        <v>41</v>
      </c>
      <c r="O112" s="110" t="s">
        <v>42</v>
      </c>
      <c r="P112" s="378" t="s">
        <v>3</v>
      </c>
      <c r="Q112" s="379"/>
    </row>
    <row r="113" spans="2:17" ht="60.75" customHeight="1" x14ac:dyDescent="0.25">
      <c r="B113" s="125" t="s">
        <v>43</v>
      </c>
      <c r="C113" s="125" t="s">
        <v>730</v>
      </c>
      <c r="D113" s="3" t="s">
        <v>648</v>
      </c>
      <c r="E113" s="3">
        <v>37123601</v>
      </c>
      <c r="F113" s="3" t="s">
        <v>649</v>
      </c>
      <c r="G113" s="3" t="s">
        <v>650</v>
      </c>
      <c r="H113" s="3" t="s">
        <v>651</v>
      </c>
      <c r="I113" s="5" t="s">
        <v>130</v>
      </c>
      <c r="J113" s="1" t="s">
        <v>652</v>
      </c>
      <c r="K113" s="88" t="s">
        <v>653</v>
      </c>
      <c r="L113" s="87" t="s">
        <v>654</v>
      </c>
      <c r="M113" s="111" t="s">
        <v>23</v>
      </c>
      <c r="N113" s="111" t="s">
        <v>23</v>
      </c>
      <c r="O113" s="111" t="s">
        <v>130</v>
      </c>
      <c r="P113" s="349" t="s">
        <v>1159</v>
      </c>
      <c r="Q113" s="351"/>
    </row>
    <row r="114" spans="2:17" ht="60.75" customHeight="1" x14ac:dyDescent="0.25">
      <c r="B114" s="125" t="s">
        <v>44</v>
      </c>
      <c r="C114" s="125" t="s">
        <v>730</v>
      </c>
      <c r="D114" s="3" t="s">
        <v>660</v>
      </c>
      <c r="E114" s="3">
        <v>1088592985</v>
      </c>
      <c r="F114" s="3" t="s">
        <v>655</v>
      </c>
      <c r="G114" s="3" t="s">
        <v>656</v>
      </c>
      <c r="H114" s="3" t="s">
        <v>657</v>
      </c>
      <c r="I114" s="5" t="s">
        <v>168</v>
      </c>
      <c r="J114" s="1" t="s">
        <v>656</v>
      </c>
      <c r="K114" s="88" t="s">
        <v>659</v>
      </c>
      <c r="L114" s="87" t="s">
        <v>658</v>
      </c>
      <c r="M114" s="111" t="s">
        <v>130</v>
      </c>
      <c r="N114" s="111" t="s">
        <v>130</v>
      </c>
      <c r="O114" s="111" t="s">
        <v>130</v>
      </c>
      <c r="P114" s="362"/>
      <c r="Q114" s="363"/>
    </row>
    <row r="115" spans="2:17" ht="33.6" customHeight="1" x14ac:dyDescent="0.25">
      <c r="B115" s="145"/>
      <c r="C115" s="145"/>
      <c r="D115" s="136"/>
      <c r="E115" s="136"/>
      <c r="F115" s="136"/>
      <c r="G115" s="136"/>
      <c r="H115" s="136"/>
      <c r="I115" s="146"/>
      <c r="J115" s="147"/>
      <c r="K115" s="137"/>
      <c r="L115" s="137"/>
      <c r="M115" s="10"/>
      <c r="N115" s="10"/>
      <c r="O115" s="10"/>
      <c r="P115" s="138"/>
      <c r="Q115" s="138"/>
    </row>
    <row r="116" spans="2:17" ht="33.6" customHeight="1" x14ac:dyDescent="0.25">
      <c r="B116" s="145" t="s">
        <v>670</v>
      </c>
      <c r="C116" s="145"/>
      <c r="D116" s="136"/>
      <c r="E116" s="136"/>
      <c r="F116" s="136"/>
      <c r="G116" s="136"/>
      <c r="H116" s="136"/>
      <c r="I116" s="146"/>
      <c r="J116" s="147"/>
      <c r="K116" s="137"/>
      <c r="L116" s="137"/>
      <c r="M116" s="10"/>
      <c r="N116" s="10"/>
      <c r="O116" s="10"/>
      <c r="P116" s="138"/>
      <c r="Q116" s="138"/>
    </row>
    <row r="117" spans="2:17" ht="33.6" customHeight="1" x14ac:dyDescent="0.25">
      <c r="B117" s="110" t="s">
        <v>0</v>
      </c>
      <c r="C117" s="110" t="s">
        <v>39</v>
      </c>
      <c r="D117" s="110" t="s">
        <v>40</v>
      </c>
      <c r="E117" s="110" t="s">
        <v>108</v>
      </c>
      <c r="F117" s="110" t="s">
        <v>110</v>
      </c>
      <c r="G117" s="110" t="s">
        <v>111</v>
      </c>
      <c r="H117" s="110" t="s">
        <v>112</v>
      </c>
      <c r="I117" s="110" t="s">
        <v>109</v>
      </c>
      <c r="J117" s="378" t="s">
        <v>113</v>
      </c>
      <c r="K117" s="397"/>
      <c r="L117" s="379"/>
      <c r="M117" s="110" t="s">
        <v>117</v>
      </c>
      <c r="N117" s="110" t="s">
        <v>41</v>
      </c>
      <c r="O117" s="110" t="s">
        <v>42</v>
      </c>
      <c r="P117" s="378" t="s">
        <v>3</v>
      </c>
      <c r="Q117" s="379"/>
    </row>
    <row r="118" spans="2:17" ht="33.6" customHeight="1" x14ac:dyDescent="0.25">
      <c r="B118" s="125" t="s">
        <v>43</v>
      </c>
      <c r="C118" s="125" t="s">
        <v>684</v>
      </c>
      <c r="D118" s="3" t="s">
        <v>663</v>
      </c>
      <c r="E118" s="3">
        <v>59820631</v>
      </c>
      <c r="F118" s="3" t="s">
        <v>664</v>
      </c>
      <c r="G118" s="3" t="s">
        <v>665</v>
      </c>
      <c r="H118" s="3" t="s">
        <v>666</v>
      </c>
      <c r="I118" s="5" t="s">
        <v>130</v>
      </c>
      <c r="J118" s="125" t="s">
        <v>667</v>
      </c>
      <c r="K118" s="88" t="s">
        <v>668</v>
      </c>
      <c r="L118" s="88" t="s">
        <v>669</v>
      </c>
      <c r="M118" s="111" t="s">
        <v>130</v>
      </c>
      <c r="N118" s="111" t="s">
        <v>130</v>
      </c>
      <c r="O118" s="111"/>
      <c r="P118" s="349"/>
      <c r="Q118" s="351"/>
    </row>
    <row r="119" spans="2:17" ht="33.6" customHeight="1" x14ac:dyDescent="0.25">
      <c r="B119" s="125" t="s">
        <v>43</v>
      </c>
      <c r="C119" s="125" t="s">
        <v>684</v>
      </c>
      <c r="D119" s="3"/>
      <c r="E119" s="3"/>
      <c r="F119" s="3"/>
      <c r="G119" s="3"/>
      <c r="H119" s="3"/>
      <c r="I119" s="5"/>
      <c r="J119" s="125"/>
      <c r="K119" s="88"/>
      <c r="L119" s="88"/>
      <c r="M119" s="111"/>
      <c r="N119" s="111"/>
      <c r="O119" s="111" t="s">
        <v>1160</v>
      </c>
      <c r="P119" s="362"/>
      <c r="Q119" s="363"/>
    </row>
    <row r="120" spans="2:17" ht="33.6" customHeight="1" x14ac:dyDescent="0.25">
      <c r="B120" s="125" t="s">
        <v>44</v>
      </c>
      <c r="C120" s="125" t="s">
        <v>662</v>
      </c>
      <c r="D120" s="3" t="s">
        <v>671</v>
      </c>
      <c r="E120" s="3">
        <v>1124855098</v>
      </c>
      <c r="F120" s="3" t="s">
        <v>655</v>
      </c>
      <c r="G120" s="3" t="s">
        <v>656</v>
      </c>
      <c r="H120" s="3" t="s">
        <v>657</v>
      </c>
      <c r="I120" s="5" t="s">
        <v>168</v>
      </c>
      <c r="J120" s="125" t="s">
        <v>672</v>
      </c>
      <c r="K120" s="88" t="s">
        <v>673</v>
      </c>
      <c r="L120" s="88" t="s">
        <v>674</v>
      </c>
      <c r="M120" s="111" t="s">
        <v>130</v>
      </c>
      <c r="N120" s="111" t="s">
        <v>130</v>
      </c>
      <c r="O120" s="111"/>
      <c r="P120" s="362"/>
      <c r="Q120" s="363"/>
    </row>
    <row r="121" spans="2:17" ht="33.6" customHeight="1" x14ac:dyDescent="0.25">
      <c r="B121" s="125" t="s">
        <v>44</v>
      </c>
      <c r="C121" s="125" t="s">
        <v>662</v>
      </c>
      <c r="D121" s="3" t="s">
        <v>680</v>
      </c>
      <c r="E121" s="3">
        <v>520133708</v>
      </c>
      <c r="F121" s="3" t="s">
        <v>664</v>
      </c>
      <c r="G121" s="3" t="s">
        <v>681</v>
      </c>
      <c r="H121" s="3" t="s">
        <v>682</v>
      </c>
      <c r="I121" s="5" t="s">
        <v>130</v>
      </c>
      <c r="J121" s="125"/>
      <c r="K121" s="88"/>
      <c r="L121" s="88"/>
      <c r="M121" s="111"/>
      <c r="N121" s="111" t="s">
        <v>131</v>
      </c>
      <c r="O121" s="111"/>
      <c r="P121" s="349" t="s">
        <v>683</v>
      </c>
      <c r="Q121" s="351"/>
    </row>
    <row r="122" spans="2:17" ht="33.6" customHeight="1" x14ac:dyDescent="0.25">
      <c r="B122" s="125" t="s">
        <v>44</v>
      </c>
      <c r="C122" s="125" t="s">
        <v>662</v>
      </c>
      <c r="D122" s="3" t="s">
        <v>675</v>
      </c>
      <c r="E122" s="3">
        <v>1124850456</v>
      </c>
      <c r="F122" s="3" t="s">
        <v>649</v>
      </c>
      <c r="G122" s="3" t="s">
        <v>656</v>
      </c>
      <c r="H122" s="3" t="s">
        <v>676</v>
      </c>
      <c r="I122" s="5" t="s">
        <v>130</v>
      </c>
      <c r="J122" s="125" t="s">
        <v>677</v>
      </c>
      <c r="K122" s="88" t="s">
        <v>678</v>
      </c>
      <c r="L122" s="88" t="s">
        <v>679</v>
      </c>
      <c r="M122" s="111" t="s">
        <v>130</v>
      </c>
      <c r="N122" s="111" t="s">
        <v>130</v>
      </c>
      <c r="O122" s="111"/>
      <c r="P122" s="396"/>
      <c r="Q122" s="396"/>
    </row>
    <row r="123" spans="2:17" ht="33.6" customHeight="1" x14ac:dyDescent="0.25">
      <c r="B123" s="125" t="s">
        <v>44</v>
      </c>
      <c r="C123" s="125" t="s">
        <v>662</v>
      </c>
      <c r="D123" s="3" t="s">
        <v>699</v>
      </c>
      <c r="E123" s="3">
        <v>30745833</v>
      </c>
      <c r="F123" s="3" t="s">
        <v>700</v>
      </c>
      <c r="G123" s="3" t="s">
        <v>701</v>
      </c>
      <c r="H123" s="3" t="s">
        <v>702</v>
      </c>
      <c r="I123" s="5" t="s">
        <v>168</v>
      </c>
      <c r="J123" s="125" t="s">
        <v>703</v>
      </c>
      <c r="K123" s="88" t="s">
        <v>704</v>
      </c>
      <c r="L123" s="88" t="s">
        <v>705</v>
      </c>
      <c r="M123" s="111" t="s">
        <v>130</v>
      </c>
      <c r="N123" s="111" t="s">
        <v>130</v>
      </c>
      <c r="O123" s="111"/>
      <c r="P123" s="396"/>
      <c r="Q123" s="396"/>
    </row>
    <row r="125" spans="2:17" ht="15.75" thickBot="1" x14ac:dyDescent="0.3"/>
    <row r="126" spans="2:17" ht="27" thickBot="1" x14ac:dyDescent="0.3">
      <c r="B126" s="372" t="s">
        <v>52</v>
      </c>
      <c r="C126" s="373"/>
      <c r="D126" s="373"/>
      <c r="E126" s="373"/>
      <c r="F126" s="373"/>
      <c r="G126" s="373"/>
      <c r="H126" s="373"/>
      <c r="I126" s="373"/>
      <c r="J126" s="373"/>
      <c r="K126" s="373"/>
      <c r="L126" s="373"/>
      <c r="M126" s="373"/>
      <c r="N126" s="374"/>
    </row>
    <row r="128" spans="2:17" ht="15.75" thickBot="1" x14ac:dyDescent="0.3">
      <c r="M128" s="59"/>
      <c r="N128" s="59"/>
    </row>
    <row r="129" spans="1:26" s="97" customFormat="1" ht="109.5" customHeight="1" x14ac:dyDescent="0.25">
      <c r="B129" s="108" t="s">
        <v>139</v>
      </c>
      <c r="C129" s="108" t="s">
        <v>140</v>
      </c>
      <c r="D129" s="108" t="s">
        <v>141</v>
      </c>
      <c r="E129" s="108" t="s">
        <v>45</v>
      </c>
      <c r="F129" s="108" t="s">
        <v>22</v>
      </c>
      <c r="G129" s="108" t="s">
        <v>96</v>
      </c>
      <c r="H129" s="108" t="s">
        <v>17</v>
      </c>
      <c r="I129" s="108" t="s">
        <v>10</v>
      </c>
      <c r="J129" s="108" t="s">
        <v>31</v>
      </c>
      <c r="K129" s="108" t="s">
        <v>59</v>
      </c>
      <c r="L129" s="108" t="s">
        <v>20</v>
      </c>
      <c r="M129" s="93" t="s">
        <v>26</v>
      </c>
      <c r="N129" s="108" t="s">
        <v>142</v>
      </c>
      <c r="O129" s="108" t="s">
        <v>36</v>
      </c>
      <c r="P129" s="109" t="s">
        <v>11</v>
      </c>
      <c r="Q129" s="109" t="s">
        <v>19</v>
      </c>
    </row>
    <row r="130" spans="1:26" s="103" customFormat="1" ht="30" customHeight="1" x14ac:dyDescent="0.25">
      <c r="A130" s="42">
        <v>1</v>
      </c>
      <c r="B130" s="104"/>
      <c r="C130" s="105"/>
      <c r="D130" s="104"/>
      <c r="E130" s="99"/>
      <c r="F130" s="100"/>
      <c r="G130" s="119"/>
      <c r="H130" s="107"/>
      <c r="I130" s="101"/>
      <c r="J130" s="101"/>
      <c r="K130" s="101"/>
      <c r="L130" s="101"/>
      <c r="M130" s="92"/>
      <c r="N130" s="92">
        <f>+M130*G130</f>
        <v>0</v>
      </c>
      <c r="O130" s="26"/>
      <c r="P130" s="26"/>
      <c r="Q130" s="398" t="s">
        <v>1161</v>
      </c>
      <c r="R130" s="102"/>
      <c r="S130" s="102"/>
      <c r="T130" s="102"/>
      <c r="U130" s="102"/>
      <c r="V130" s="102"/>
      <c r="W130" s="102"/>
      <c r="X130" s="102"/>
      <c r="Y130" s="102"/>
      <c r="Z130" s="102"/>
    </row>
    <row r="131" spans="1:26" s="103" customFormat="1" x14ac:dyDescent="0.25">
      <c r="A131" s="42">
        <f>+A130+1</f>
        <v>2</v>
      </c>
      <c r="B131" s="104"/>
      <c r="C131" s="105"/>
      <c r="D131" s="104"/>
      <c r="E131" s="99"/>
      <c r="F131" s="100"/>
      <c r="G131" s="100"/>
      <c r="H131" s="100"/>
      <c r="I131" s="101"/>
      <c r="J131" s="101"/>
      <c r="K131" s="101"/>
      <c r="L131" s="101"/>
      <c r="M131" s="92"/>
      <c r="N131" s="92"/>
      <c r="O131" s="26"/>
      <c r="P131" s="26"/>
      <c r="Q131" s="399"/>
      <c r="R131" s="102"/>
      <c r="S131" s="102"/>
      <c r="T131" s="102"/>
      <c r="U131" s="102"/>
      <c r="V131" s="102"/>
      <c r="W131" s="102"/>
      <c r="X131" s="102"/>
      <c r="Y131" s="102"/>
      <c r="Z131" s="102"/>
    </row>
    <row r="132" spans="1:26" s="103" customFormat="1" x14ac:dyDescent="0.25">
      <c r="A132" s="42">
        <f t="shared" ref="A132:A137" si="2">+A131+1</f>
        <v>3</v>
      </c>
      <c r="B132" s="104"/>
      <c r="C132" s="105"/>
      <c r="D132" s="104"/>
      <c r="E132" s="99"/>
      <c r="F132" s="100"/>
      <c r="G132" s="100"/>
      <c r="H132" s="100"/>
      <c r="I132" s="101"/>
      <c r="J132" s="101"/>
      <c r="K132" s="101"/>
      <c r="L132" s="101"/>
      <c r="M132" s="92"/>
      <c r="N132" s="92"/>
      <c r="O132" s="26"/>
      <c r="P132" s="26"/>
      <c r="Q132" s="399"/>
      <c r="R132" s="102"/>
      <c r="S132" s="102"/>
      <c r="T132" s="102"/>
      <c r="U132" s="102"/>
      <c r="V132" s="102"/>
      <c r="W132" s="102"/>
      <c r="X132" s="102"/>
      <c r="Y132" s="102"/>
      <c r="Z132" s="102"/>
    </row>
    <row r="133" spans="1:26" s="103" customFormat="1" x14ac:dyDescent="0.25">
      <c r="A133" s="42">
        <f t="shared" si="2"/>
        <v>4</v>
      </c>
      <c r="B133" s="104"/>
      <c r="C133" s="105"/>
      <c r="D133" s="104"/>
      <c r="E133" s="99"/>
      <c r="F133" s="100"/>
      <c r="G133" s="100"/>
      <c r="H133" s="100"/>
      <c r="I133" s="101"/>
      <c r="J133" s="101"/>
      <c r="K133" s="101"/>
      <c r="L133" s="101"/>
      <c r="M133" s="92"/>
      <c r="N133" s="92"/>
      <c r="O133" s="26"/>
      <c r="P133" s="26"/>
      <c r="Q133" s="399"/>
      <c r="R133" s="102"/>
      <c r="S133" s="102"/>
      <c r="T133" s="102"/>
      <c r="U133" s="102"/>
      <c r="V133" s="102"/>
      <c r="W133" s="102"/>
      <c r="X133" s="102"/>
      <c r="Y133" s="102"/>
      <c r="Z133" s="102"/>
    </row>
    <row r="134" spans="1:26" s="103" customFormat="1" x14ac:dyDescent="0.25">
      <c r="A134" s="42">
        <f t="shared" si="2"/>
        <v>5</v>
      </c>
      <c r="B134" s="104"/>
      <c r="C134" s="105"/>
      <c r="D134" s="104"/>
      <c r="E134" s="99"/>
      <c r="F134" s="100"/>
      <c r="G134" s="100"/>
      <c r="H134" s="100"/>
      <c r="I134" s="101"/>
      <c r="J134" s="101"/>
      <c r="K134" s="101"/>
      <c r="L134" s="101"/>
      <c r="M134" s="92"/>
      <c r="N134" s="92"/>
      <c r="O134" s="26"/>
      <c r="P134" s="26"/>
      <c r="Q134" s="399"/>
      <c r="R134" s="102"/>
      <c r="S134" s="102"/>
      <c r="T134" s="102"/>
      <c r="U134" s="102"/>
      <c r="V134" s="102"/>
      <c r="W134" s="102"/>
      <c r="X134" s="102"/>
      <c r="Y134" s="102"/>
      <c r="Z134" s="102"/>
    </row>
    <row r="135" spans="1:26" s="103" customFormat="1" x14ac:dyDescent="0.25">
      <c r="A135" s="42">
        <f t="shared" si="2"/>
        <v>6</v>
      </c>
      <c r="B135" s="104"/>
      <c r="C135" s="105"/>
      <c r="D135" s="104"/>
      <c r="E135" s="99"/>
      <c r="F135" s="100"/>
      <c r="G135" s="100"/>
      <c r="H135" s="100"/>
      <c r="I135" s="101"/>
      <c r="J135" s="101"/>
      <c r="K135" s="101"/>
      <c r="L135" s="101"/>
      <c r="M135" s="92"/>
      <c r="N135" s="92"/>
      <c r="O135" s="26"/>
      <c r="P135" s="26"/>
      <c r="Q135" s="399"/>
      <c r="R135" s="102"/>
      <c r="S135" s="102"/>
      <c r="T135" s="102"/>
      <c r="U135" s="102"/>
      <c r="V135" s="102"/>
      <c r="W135" s="102"/>
      <c r="X135" s="102"/>
      <c r="Y135" s="102"/>
      <c r="Z135" s="102"/>
    </row>
    <row r="136" spans="1:26" s="103" customFormat="1" x14ac:dyDescent="0.25">
      <c r="A136" s="42">
        <f t="shared" si="2"/>
        <v>7</v>
      </c>
      <c r="B136" s="104"/>
      <c r="C136" s="105"/>
      <c r="D136" s="104"/>
      <c r="E136" s="99"/>
      <c r="F136" s="100"/>
      <c r="G136" s="100"/>
      <c r="H136" s="100"/>
      <c r="I136" s="101"/>
      <c r="J136" s="101"/>
      <c r="K136" s="101"/>
      <c r="L136" s="101"/>
      <c r="M136" s="92"/>
      <c r="N136" s="92"/>
      <c r="O136" s="26"/>
      <c r="P136" s="26"/>
      <c r="Q136" s="399"/>
      <c r="R136" s="102"/>
      <c r="S136" s="102"/>
      <c r="T136" s="102"/>
      <c r="U136" s="102"/>
      <c r="V136" s="102"/>
      <c r="W136" s="102"/>
      <c r="X136" s="102"/>
      <c r="Y136" s="102"/>
      <c r="Z136" s="102"/>
    </row>
    <row r="137" spans="1:26" s="103" customFormat="1" x14ac:dyDescent="0.25">
      <c r="A137" s="42">
        <f t="shared" si="2"/>
        <v>8</v>
      </c>
      <c r="B137" s="104"/>
      <c r="C137" s="105"/>
      <c r="D137" s="104"/>
      <c r="E137" s="99"/>
      <c r="F137" s="100"/>
      <c r="G137" s="100"/>
      <c r="H137" s="100"/>
      <c r="I137" s="101"/>
      <c r="J137" s="101"/>
      <c r="K137" s="101"/>
      <c r="L137" s="101"/>
      <c r="M137" s="92"/>
      <c r="N137" s="92"/>
      <c r="O137" s="26"/>
      <c r="P137" s="26"/>
      <c r="Q137" s="400"/>
      <c r="R137" s="102"/>
      <c r="S137" s="102"/>
      <c r="T137" s="102"/>
      <c r="U137" s="102"/>
      <c r="V137" s="102"/>
      <c r="W137" s="102"/>
      <c r="X137" s="102"/>
      <c r="Y137" s="102"/>
      <c r="Z137" s="102"/>
    </row>
    <row r="138" spans="1:26" s="103" customFormat="1" x14ac:dyDescent="0.25">
      <c r="A138" s="42"/>
      <c r="B138" s="45" t="s">
        <v>16</v>
      </c>
      <c r="C138" s="105"/>
      <c r="D138" s="104"/>
      <c r="E138" s="99"/>
      <c r="F138" s="100"/>
      <c r="G138" s="100"/>
      <c r="H138" s="100"/>
      <c r="I138" s="101"/>
      <c r="J138" s="101"/>
      <c r="K138" s="106">
        <f t="shared" ref="K138" si="3">SUM(K130:K137)</f>
        <v>0</v>
      </c>
      <c r="L138" s="106">
        <f t="shared" ref="L138:N138" si="4">SUM(L130:L137)</f>
        <v>0</v>
      </c>
      <c r="M138" s="118">
        <f t="shared" si="4"/>
        <v>0</v>
      </c>
      <c r="N138" s="106">
        <f t="shared" si="4"/>
        <v>0</v>
      </c>
      <c r="O138" s="26"/>
      <c r="P138" s="26"/>
      <c r="Q138" s="121"/>
    </row>
    <row r="139" spans="1:26" x14ac:dyDescent="0.25">
      <c r="B139" s="29"/>
      <c r="C139" s="29"/>
      <c r="D139" s="29"/>
      <c r="E139" s="30"/>
      <c r="F139" s="29"/>
      <c r="G139" s="29"/>
      <c r="H139" s="29"/>
      <c r="I139" s="29"/>
      <c r="J139" s="29"/>
      <c r="K139" s="29"/>
      <c r="L139" s="29"/>
      <c r="M139" s="29"/>
      <c r="N139" s="29"/>
      <c r="O139" s="29"/>
      <c r="P139" s="29"/>
    </row>
    <row r="140" spans="1:26" ht="18.75" x14ac:dyDescent="0.25">
      <c r="B140" s="54" t="s">
        <v>32</v>
      </c>
      <c r="C140" s="66">
        <f>+K138</f>
        <v>0</v>
      </c>
      <c r="H140" s="31"/>
      <c r="I140" s="31"/>
      <c r="J140" s="31"/>
      <c r="K140" s="31"/>
      <c r="L140" s="31"/>
      <c r="M140" s="31"/>
      <c r="N140" s="29"/>
      <c r="O140" s="29"/>
      <c r="P140" s="29"/>
    </row>
    <row r="142" spans="1:26" ht="15.75" thickBot="1" x14ac:dyDescent="0.3"/>
    <row r="143" spans="1:26" ht="37.15" customHeight="1" thickBot="1" x14ac:dyDescent="0.3">
      <c r="B143" s="69" t="s">
        <v>47</v>
      </c>
      <c r="C143" s="70" t="s">
        <v>48</v>
      </c>
      <c r="D143" s="69" t="s">
        <v>49</v>
      </c>
      <c r="E143" s="70" t="s">
        <v>53</v>
      </c>
    </row>
    <row r="144" spans="1:26" ht="41.45" customHeight="1" x14ac:dyDescent="0.25">
      <c r="B144" s="61" t="s">
        <v>118</v>
      </c>
      <c r="C144" s="63">
        <v>20</v>
      </c>
      <c r="D144" s="63">
        <v>0</v>
      </c>
      <c r="E144" s="375">
        <f>+D144+D145+D146</f>
        <v>0</v>
      </c>
    </row>
    <row r="145" spans="2:17" x14ac:dyDescent="0.25">
      <c r="B145" s="61" t="s">
        <v>119</v>
      </c>
      <c r="C145" s="52">
        <v>30</v>
      </c>
      <c r="D145" s="64">
        <v>0</v>
      </c>
      <c r="E145" s="376"/>
    </row>
    <row r="146" spans="2:17" ht="15.75" thickBot="1" x14ac:dyDescent="0.3">
      <c r="B146" s="61" t="s">
        <v>120</v>
      </c>
      <c r="C146" s="65">
        <v>40</v>
      </c>
      <c r="D146" s="65">
        <v>0</v>
      </c>
      <c r="E146" s="377"/>
    </row>
    <row r="148" spans="2:17" ht="15.75" thickBot="1" x14ac:dyDescent="0.3"/>
    <row r="149" spans="2:17" ht="27" thickBot="1" x14ac:dyDescent="0.3">
      <c r="B149" s="372" t="s">
        <v>50</v>
      </c>
      <c r="C149" s="373"/>
      <c r="D149" s="373"/>
      <c r="E149" s="373"/>
      <c r="F149" s="373"/>
      <c r="G149" s="373"/>
      <c r="H149" s="373"/>
      <c r="I149" s="373"/>
      <c r="J149" s="373"/>
      <c r="K149" s="373"/>
      <c r="L149" s="373"/>
      <c r="M149" s="373"/>
      <c r="N149" s="374"/>
    </row>
    <row r="151" spans="2:17" ht="76.5" customHeight="1" x14ac:dyDescent="0.25">
      <c r="B151" s="51" t="s">
        <v>0</v>
      </c>
      <c r="C151" s="51" t="s">
        <v>39</v>
      </c>
      <c r="D151" s="51" t="s">
        <v>40</v>
      </c>
      <c r="E151" s="51" t="s">
        <v>108</v>
      </c>
      <c r="F151" s="51" t="s">
        <v>110</v>
      </c>
      <c r="G151" s="51" t="s">
        <v>111</v>
      </c>
      <c r="H151" s="51" t="s">
        <v>112</v>
      </c>
      <c r="I151" s="51" t="s">
        <v>109</v>
      </c>
      <c r="J151" s="378" t="s">
        <v>113</v>
      </c>
      <c r="K151" s="397"/>
      <c r="L151" s="379"/>
      <c r="M151" s="51" t="s">
        <v>117</v>
      </c>
      <c r="N151" s="51" t="s">
        <v>41</v>
      </c>
      <c r="O151" s="51" t="s">
        <v>42</v>
      </c>
      <c r="P151" s="378" t="s">
        <v>3</v>
      </c>
      <c r="Q151" s="379"/>
    </row>
    <row r="152" spans="2:17" ht="60.75" customHeight="1" x14ac:dyDescent="0.25">
      <c r="B152" s="81" t="s">
        <v>124</v>
      </c>
      <c r="C152" s="81"/>
      <c r="D152" s="3" t="s">
        <v>685</v>
      </c>
      <c r="E152" s="3">
        <v>27748993</v>
      </c>
      <c r="F152" s="3" t="s">
        <v>686</v>
      </c>
      <c r="G152" s="3" t="s">
        <v>687</v>
      </c>
      <c r="H152" s="3"/>
      <c r="I152" s="5" t="s">
        <v>168</v>
      </c>
      <c r="J152" s="1" t="s">
        <v>114</v>
      </c>
      <c r="K152" s="88" t="s">
        <v>115</v>
      </c>
      <c r="L152" s="87" t="s">
        <v>116</v>
      </c>
      <c r="M152" s="58"/>
      <c r="N152" s="58" t="s">
        <v>131</v>
      </c>
      <c r="O152" s="58"/>
      <c r="P152" s="396" t="s">
        <v>734</v>
      </c>
      <c r="Q152" s="396"/>
    </row>
    <row r="153" spans="2:17" ht="60.75" customHeight="1" x14ac:dyDescent="0.25">
      <c r="B153" s="125" t="s">
        <v>124</v>
      </c>
      <c r="C153" s="125"/>
      <c r="D153" s="3" t="s">
        <v>688</v>
      </c>
      <c r="E153" s="3">
        <v>69055766</v>
      </c>
      <c r="F153" s="3" t="s">
        <v>689</v>
      </c>
      <c r="G153" s="3" t="s">
        <v>650</v>
      </c>
      <c r="H153" s="3" t="s">
        <v>690</v>
      </c>
      <c r="I153" s="5" t="s">
        <v>168</v>
      </c>
      <c r="J153" s="1" t="s">
        <v>691</v>
      </c>
      <c r="K153" s="88" t="s">
        <v>692</v>
      </c>
      <c r="L153" s="87" t="s">
        <v>693</v>
      </c>
      <c r="M153" s="111" t="s">
        <v>130</v>
      </c>
      <c r="N153" s="111" t="s">
        <v>130</v>
      </c>
      <c r="O153" s="111"/>
      <c r="P153" s="362" t="s">
        <v>169</v>
      </c>
      <c r="Q153" s="363"/>
    </row>
    <row r="154" spans="2:17" ht="60.75" customHeight="1" x14ac:dyDescent="0.25">
      <c r="B154" s="81" t="s">
        <v>125</v>
      </c>
      <c r="C154" s="81"/>
      <c r="D154" s="3" t="s">
        <v>694</v>
      </c>
      <c r="E154" s="3">
        <v>117495678</v>
      </c>
      <c r="F154" s="3" t="s">
        <v>695</v>
      </c>
      <c r="G154" s="3" t="s">
        <v>696</v>
      </c>
      <c r="H154" s="3" t="s">
        <v>697</v>
      </c>
      <c r="I154" s="5" t="s">
        <v>168</v>
      </c>
      <c r="J154" s="1"/>
      <c r="K154" s="88"/>
      <c r="L154" s="87"/>
      <c r="M154" s="58" t="s">
        <v>130</v>
      </c>
      <c r="N154" s="58" t="s">
        <v>1162</v>
      </c>
      <c r="O154" s="58"/>
      <c r="P154" s="362" t="s">
        <v>698</v>
      </c>
      <c r="Q154" s="363"/>
    </row>
    <row r="155" spans="2:17" ht="33.6" customHeight="1" x14ac:dyDescent="0.25">
      <c r="B155" s="81" t="s">
        <v>126</v>
      </c>
      <c r="C155" s="81"/>
      <c r="D155" s="3" t="s">
        <v>706</v>
      </c>
      <c r="E155" s="3">
        <v>69006596</v>
      </c>
      <c r="F155" s="3" t="s">
        <v>707</v>
      </c>
      <c r="G155" s="3" t="s">
        <v>708</v>
      </c>
      <c r="H155" s="3" t="s">
        <v>709</v>
      </c>
      <c r="I155" s="5" t="s">
        <v>168</v>
      </c>
      <c r="J155" s="125" t="s">
        <v>711</v>
      </c>
      <c r="K155" s="88" t="s">
        <v>712</v>
      </c>
      <c r="L155" s="88" t="s">
        <v>710</v>
      </c>
      <c r="M155" s="58" t="s">
        <v>130</v>
      </c>
      <c r="N155" s="58" t="s">
        <v>130</v>
      </c>
      <c r="O155" s="58"/>
      <c r="P155" s="396" t="s">
        <v>169</v>
      </c>
      <c r="Q155" s="396"/>
    </row>
    <row r="158" spans="2:17" ht="15.75" thickBot="1" x14ac:dyDescent="0.3"/>
    <row r="159" spans="2:17" ht="54" customHeight="1" x14ac:dyDescent="0.25">
      <c r="B159" s="68" t="s">
        <v>33</v>
      </c>
      <c r="C159" s="68" t="s">
        <v>47</v>
      </c>
      <c r="D159" s="51" t="s">
        <v>48</v>
      </c>
      <c r="E159" s="68" t="s">
        <v>49</v>
      </c>
      <c r="F159" s="70" t="s">
        <v>54</v>
      </c>
      <c r="G159" s="254"/>
    </row>
    <row r="160" spans="2:17" ht="120.75" customHeight="1" x14ac:dyDescent="0.2">
      <c r="B160" s="364" t="s">
        <v>51</v>
      </c>
      <c r="C160" s="6" t="s">
        <v>121</v>
      </c>
      <c r="D160" s="64">
        <v>25</v>
      </c>
      <c r="E160" s="64">
        <v>25</v>
      </c>
      <c r="F160" s="365">
        <f>+E160+E161+E162</f>
        <v>60</v>
      </c>
      <c r="G160" s="85"/>
    </row>
    <row r="161" spans="2:7" ht="76.150000000000006" customHeight="1" x14ac:dyDescent="0.2">
      <c r="B161" s="364"/>
      <c r="C161" s="6" t="s">
        <v>122</v>
      </c>
      <c r="D161" s="67">
        <v>25</v>
      </c>
      <c r="E161" s="64">
        <v>25</v>
      </c>
      <c r="F161" s="366"/>
      <c r="G161" s="85"/>
    </row>
    <row r="162" spans="2:7" ht="69" customHeight="1" x14ac:dyDescent="0.2">
      <c r="B162" s="364"/>
      <c r="C162" s="6" t="s">
        <v>123</v>
      </c>
      <c r="D162" s="64">
        <v>10</v>
      </c>
      <c r="E162" s="64">
        <v>10</v>
      </c>
      <c r="F162" s="367"/>
      <c r="G162" s="85"/>
    </row>
    <row r="163" spans="2:7" x14ac:dyDescent="0.25">
      <c r="C163"/>
    </row>
    <row r="166" spans="2:7" x14ac:dyDescent="0.25">
      <c r="B166" s="60" t="s">
        <v>55</v>
      </c>
    </row>
    <row r="169" spans="2:7" x14ac:dyDescent="0.25">
      <c r="B169" s="71" t="s">
        <v>33</v>
      </c>
      <c r="C169" s="71" t="s">
        <v>56</v>
      </c>
      <c r="D169" s="68" t="s">
        <v>49</v>
      </c>
      <c r="E169" s="68" t="s">
        <v>16</v>
      </c>
    </row>
    <row r="170" spans="2:7" ht="28.5" x14ac:dyDescent="0.25">
      <c r="B170" s="2" t="s">
        <v>57</v>
      </c>
      <c r="C170" s="7">
        <v>40</v>
      </c>
      <c r="D170" s="64">
        <f>+E144</f>
        <v>0</v>
      </c>
      <c r="E170" s="368">
        <f>+D170+D171</f>
        <v>60</v>
      </c>
    </row>
    <row r="171" spans="2:7" ht="57" x14ac:dyDescent="0.25">
      <c r="B171" s="2" t="s">
        <v>58</v>
      </c>
      <c r="C171" s="7">
        <v>60</v>
      </c>
      <c r="D171" s="64">
        <f>+F160</f>
        <v>60</v>
      </c>
      <c r="E171" s="369"/>
    </row>
  </sheetData>
  <autoFilter ref="B70:Q100">
    <filterColumn colId="13" showButton="0"/>
  </autoFilter>
  <mergeCells count="50">
    <mergeCell ref="O101:P101"/>
    <mergeCell ref="P114:Q114"/>
    <mergeCell ref="P121:Q121"/>
    <mergeCell ref="P119:Q119"/>
    <mergeCell ref="P120:Q120"/>
    <mergeCell ref="J112:L112"/>
    <mergeCell ref="P112:Q112"/>
    <mergeCell ref="P113:Q113"/>
    <mergeCell ref="J151:L151"/>
    <mergeCell ref="P151:Q151"/>
    <mergeCell ref="Q130:Q137"/>
    <mergeCell ref="P152:Q152"/>
    <mergeCell ref="P155:Q155"/>
    <mergeCell ref="J117:L117"/>
    <mergeCell ref="P117:Q117"/>
    <mergeCell ref="P118:Q118"/>
    <mergeCell ref="P123:Q123"/>
    <mergeCell ref="P122:Q122"/>
    <mergeCell ref="P154:Q154"/>
    <mergeCell ref="P153:Q153"/>
    <mergeCell ref="O72:P72"/>
    <mergeCell ref="O85:P85"/>
    <mergeCell ref="O89:P89"/>
    <mergeCell ref="O96:P96"/>
    <mergeCell ref="O100:P100"/>
    <mergeCell ref="B61:B62"/>
    <mergeCell ref="C61:C62"/>
    <mergeCell ref="B4:P4"/>
    <mergeCell ref="B26:C26"/>
    <mergeCell ref="C6:N6"/>
    <mergeCell ref="C7:N7"/>
    <mergeCell ref="C8:N8"/>
    <mergeCell ref="C9:N9"/>
    <mergeCell ref="C10:N10"/>
    <mergeCell ref="O71:P71"/>
    <mergeCell ref="B160:B162"/>
    <mergeCell ref="F160:F162"/>
    <mergeCell ref="E170:E171"/>
    <mergeCell ref="B2:P2"/>
    <mergeCell ref="B149:N149"/>
    <mergeCell ref="E144:E146"/>
    <mergeCell ref="B107:N107"/>
    <mergeCell ref="B126:N126"/>
    <mergeCell ref="E44:E45"/>
    <mergeCell ref="O70:P70"/>
    <mergeCell ref="B67:N67"/>
    <mergeCell ref="C65:N65"/>
    <mergeCell ref="B14:C24"/>
    <mergeCell ref="D61:E61"/>
    <mergeCell ref="M49:N49"/>
  </mergeCells>
  <dataValidations count="2">
    <dataValidation type="decimal" allowBlank="1" showInputMessage="1" showErrorMessage="1" sqref="WVH983087 WLL983087 C65583 IV65583 SR65583 ACN65583 AMJ65583 AWF65583 BGB65583 BPX65583 BZT65583 CJP65583 CTL65583 DDH65583 DND65583 DWZ65583 EGV65583 EQR65583 FAN65583 FKJ65583 FUF65583 GEB65583 GNX65583 GXT65583 HHP65583 HRL65583 IBH65583 ILD65583 IUZ65583 JEV65583 JOR65583 JYN65583 KIJ65583 KSF65583 LCB65583 LLX65583 LVT65583 MFP65583 MPL65583 MZH65583 NJD65583 NSZ65583 OCV65583 OMR65583 OWN65583 PGJ65583 PQF65583 QAB65583 QJX65583 QTT65583 RDP65583 RNL65583 RXH65583 SHD65583 SQZ65583 TAV65583 TKR65583 TUN65583 UEJ65583 UOF65583 UYB65583 VHX65583 VRT65583 WBP65583 WLL65583 WVH65583 C131119 IV131119 SR131119 ACN131119 AMJ131119 AWF131119 BGB131119 BPX131119 BZT131119 CJP131119 CTL131119 DDH131119 DND131119 DWZ131119 EGV131119 EQR131119 FAN131119 FKJ131119 FUF131119 GEB131119 GNX131119 GXT131119 HHP131119 HRL131119 IBH131119 ILD131119 IUZ131119 JEV131119 JOR131119 JYN131119 KIJ131119 KSF131119 LCB131119 LLX131119 LVT131119 MFP131119 MPL131119 MZH131119 NJD131119 NSZ131119 OCV131119 OMR131119 OWN131119 PGJ131119 PQF131119 QAB131119 QJX131119 QTT131119 RDP131119 RNL131119 RXH131119 SHD131119 SQZ131119 TAV131119 TKR131119 TUN131119 UEJ131119 UOF131119 UYB131119 VHX131119 VRT131119 WBP131119 WLL131119 WVH131119 C196655 IV196655 SR196655 ACN196655 AMJ196655 AWF196655 BGB196655 BPX196655 BZT196655 CJP196655 CTL196655 DDH196655 DND196655 DWZ196655 EGV196655 EQR196655 FAN196655 FKJ196655 FUF196655 GEB196655 GNX196655 GXT196655 HHP196655 HRL196655 IBH196655 ILD196655 IUZ196655 JEV196655 JOR196655 JYN196655 KIJ196655 KSF196655 LCB196655 LLX196655 LVT196655 MFP196655 MPL196655 MZH196655 NJD196655 NSZ196655 OCV196655 OMR196655 OWN196655 PGJ196655 PQF196655 QAB196655 QJX196655 QTT196655 RDP196655 RNL196655 RXH196655 SHD196655 SQZ196655 TAV196655 TKR196655 TUN196655 UEJ196655 UOF196655 UYB196655 VHX196655 VRT196655 WBP196655 WLL196655 WVH196655 C262191 IV262191 SR262191 ACN262191 AMJ262191 AWF262191 BGB262191 BPX262191 BZT262191 CJP262191 CTL262191 DDH262191 DND262191 DWZ262191 EGV262191 EQR262191 FAN262191 FKJ262191 FUF262191 GEB262191 GNX262191 GXT262191 HHP262191 HRL262191 IBH262191 ILD262191 IUZ262191 JEV262191 JOR262191 JYN262191 KIJ262191 KSF262191 LCB262191 LLX262191 LVT262191 MFP262191 MPL262191 MZH262191 NJD262191 NSZ262191 OCV262191 OMR262191 OWN262191 PGJ262191 PQF262191 QAB262191 QJX262191 QTT262191 RDP262191 RNL262191 RXH262191 SHD262191 SQZ262191 TAV262191 TKR262191 TUN262191 UEJ262191 UOF262191 UYB262191 VHX262191 VRT262191 WBP262191 WLL262191 WVH262191 C327727 IV327727 SR327727 ACN327727 AMJ327727 AWF327727 BGB327727 BPX327727 BZT327727 CJP327727 CTL327727 DDH327727 DND327727 DWZ327727 EGV327727 EQR327727 FAN327727 FKJ327727 FUF327727 GEB327727 GNX327727 GXT327727 HHP327727 HRL327727 IBH327727 ILD327727 IUZ327727 JEV327727 JOR327727 JYN327727 KIJ327727 KSF327727 LCB327727 LLX327727 LVT327727 MFP327727 MPL327727 MZH327727 NJD327727 NSZ327727 OCV327727 OMR327727 OWN327727 PGJ327727 PQF327727 QAB327727 QJX327727 QTT327727 RDP327727 RNL327727 RXH327727 SHD327727 SQZ327727 TAV327727 TKR327727 TUN327727 UEJ327727 UOF327727 UYB327727 VHX327727 VRT327727 WBP327727 WLL327727 WVH327727 C393263 IV393263 SR393263 ACN393263 AMJ393263 AWF393263 BGB393263 BPX393263 BZT393263 CJP393263 CTL393263 DDH393263 DND393263 DWZ393263 EGV393263 EQR393263 FAN393263 FKJ393263 FUF393263 GEB393263 GNX393263 GXT393263 HHP393263 HRL393263 IBH393263 ILD393263 IUZ393263 JEV393263 JOR393263 JYN393263 KIJ393263 KSF393263 LCB393263 LLX393263 LVT393263 MFP393263 MPL393263 MZH393263 NJD393263 NSZ393263 OCV393263 OMR393263 OWN393263 PGJ393263 PQF393263 QAB393263 QJX393263 QTT393263 RDP393263 RNL393263 RXH393263 SHD393263 SQZ393263 TAV393263 TKR393263 TUN393263 UEJ393263 UOF393263 UYB393263 VHX393263 VRT393263 WBP393263 WLL393263 WVH393263 C458799 IV458799 SR458799 ACN458799 AMJ458799 AWF458799 BGB458799 BPX458799 BZT458799 CJP458799 CTL458799 DDH458799 DND458799 DWZ458799 EGV458799 EQR458799 FAN458799 FKJ458799 FUF458799 GEB458799 GNX458799 GXT458799 HHP458799 HRL458799 IBH458799 ILD458799 IUZ458799 JEV458799 JOR458799 JYN458799 KIJ458799 KSF458799 LCB458799 LLX458799 LVT458799 MFP458799 MPL458799 MZH458799 NJD458799 NSZ458799 OCV458799 OMR458799 OWN458799 PGJ458799 PQF458799 QAB458799 QJX458799 QTT458799 RDP458799 RNL458799 RXH458799 SHD458799 SQZ458799 TAV458799 TKR458799 TUN458799 UEJ458799 UOF458799 UYB458799 VHX458799 VRT458799 WBP458799 WLL458799 WVH458799 C524335 IV524335 SR524335 ACN524335 AMJ524335 AWF524335 BGB524335 BPX524335 BZT524335 CJP524335 CTL524335 DDH524335 DND524335 DWZ524335 EGV524335 EQR524335 FAN524335 FKJ524335 FUF524335 GEB524335 GNX524335 GXT524335 HHP524335 HRL524335 IBH524335 ILD524335 IUZ524335 JEV524335 JOR524335 JYN524335 KIJ524335 KSF524335 LCB524335 LLX524335 LVT524335 MFP524335 MPL524335 MZH524335 NJD524335 NSZ524335 OCV524335 OMR524335 OWN524335 PGJ524335 PQF524335 QAB524335 QJX524335 QTT524335 RDP524335 RNL524335 RXH524335 SHD524335 SQZ524335 TAV524335 TKR524335 TUN524335 UEJ524335 UOF524335 UYB524335 VHX524335 VRT524335 WBP524335 WLL524335 WVH524335 C589871 IV589871 SR589871 ACN589871 AMJ589871 AWF589871 BGB589871 BPX589871 BZT589871 CJP589871 CTL589871 DDH589871 DND589871 DWZ589871 EGV589871 EQR589871 FAN589871 FKJ589871 FUF589871 GEB589871 GNX589871 GXT589871 HHP589871 HRL589871 IBH589871 ILD589871 IUZ589871 JEV589871 JOR589871 JYN589871 KIJ589871 KSF589871 LCB589871 LLX589871 LVT589871 MFP589871 MPL589871 MZH589871 NJD589871 NSZ589871 OCV589871 OMR589871 OWN589871 PGJ589871 PQF589871 QAB589871 QJX589871 QTT589871 RDP589871 RNL589871 RXH589871 SHD589871 SQZ589871 TAV589871 TKR589871 TUN589871 UEJ589871 UOF589871 UYB589871 VHX589871 VRT589871 WBP589871 WLL589871 WVH589871 C655407 IV655407 SR655407 ACN655407 AMJ655407 AWF655407 BGB655407 BPX655407 BZT655407 CJP655407 CTL655407 DDH655407 DND655407 DWZ655407 EGV655407 EQR655407 FAN655407 FKJ655407 FUF655407 GEB655407 GNX655407 GXT655407 HHP655407 HRL655407 IBH655407 ILD655407 IUZ655407 JEV655407 JOR655407 JYN655407 KIJ655407 KSF655407 LCB655407 LLX655407 LVT655407 MFP655407 MPL655407 MZH655407 NJD655407 NSZ655407 OCV655407 OMR655407 OWN655407 PGJ655407 PQF655407 QAB655407 QJX655407 QTT655407 RDP655407 RNL655407 RXH655407 SHD655407 SQZ655407 TAV655407 TKR655407 TUN655407 UEJ655407 UOF655407 UYB655407 VHX655407 VRT655407 WBP655407 WLL655407 WVH655407 C720943 IV720943 SR720943 ACN720943 AMJ720943 AWF720943 BGB720943 BPX720943 BZT720943 CJP720943 CTL720943 DDH720943 DND720943 DWZ720943 EGV720943 EQR720943 FAN720943 FKJ720943 FUF720943 GEB720943 GNX720943 GXT720943 HHP720943 HRL720943 IBH720943 ILD720943 IUZ720943 JEV720943 JOR720943 JYN720943 KIJ720943 KSF720943 LCB720943 LLX720943 LVT720943 MFP720943 MPL720943 MZH720943 NJD720943 NSZ720943 OCV720943 OMR720943 OWN720943 PGJ720943 PQF720943 QAB720943 QJX720943 QTT720943 RDP720943 RNL720943 RXH720943 SHD720943 SQZ720943 TAV720943 TKR720943 TUN720943 UEJ720943 UOF720943 UYB720943 VHX720943 VRT720943 WBP720943 WLL720943 WVH720943 C786479 IV786479 SR786479 ACN786479 AMJ786479 AWF786479 BGB786479 BPX786479 BZT786479 CJP786479 CTL786479 DDH786479 DND786479 DWZ786479 EGV786479 EQR786479 FAN786479 FKJ786479 FUF786479 GEB786479 GNX786479 GXT786479 HHP786479 HRL786479 IBH786479 ILD786479 IUZ786479 JEV786479 JOR786479 JYN786479 KIJ786479 KSF786479 LCB786479 LLX786479 LVT786479 MFP786479 MPL786479 MZH786479 NJD786479 NSZ786479 OCV786479 OMR786479 OWN786479 PGJ786479 PQF786479 QAB786479 QJX786479 QTT786479 RDP786479 RNL786479 RXH786479 SHD786479 SQZ786479 TAV786479 TKR786479 TUN786479 UEJ786479 UOF786479 UYB786479 VHX786479 VRT786479 WBP786479 WLL786479 WVH786479 C852015 IV852015 SR852015 ACN852015 AMJ852015 AWF852015 BGB852015 BPX852015 BZT852015 CJP852015 CTL852015 DDH852015 DND852015 DWZ852015 EGV852015 EQR852015 FAN852015 FKJ852015 FUF852015 GEB852015 GNX852015 GXT852015 HHP852015 HRL852015 IBH852015 ILD852015 IUZ852015 JEV852015 JOR852015 JYN852015 KIJ852015 KSF852015 LCB852015 LLX852015 LVT852015 MFP852015 MPL852015 MZH852015 NJD852015 NSZ852015 OCV852015 OMR852015 OWN852015 PGJ852015 PQF852015 QAB852015 QJX852015 QTT852015 RDP852015 RNL852015 RXH852015 SHD852015 SQZ852015 TAV852015 TKR852015 TUN852015 UEJ852015 UOF852015 UYB852015 VHX852015 VRT852015 WBP852015 WLL852015 WVH852015 C917551 IV917551 SR917551 ACN917551 AMJ917551 AWF917551 BGB917551 BPX917551 BZT917551 CJP917551 CTL917551 DDH917551 DND917551 DWZ917551 EGV917551 EQR917551 FAN917551 FKJ917551 FUF917551 GEB917551 GNX917551 GXT917551 HHP917551 HRL917551 IBH917551 ILD917551 IUZ917551 JEV917551 JOR917551 JYN917551 KIJ917551 KSF917551 LCB917551 LLX917551 LVT917551 MFP917551 MPL917551 MZH917551 NJD917551 NSZ917551 OCV917551 OMR917551 OWN917551 PGJ917551 PQF917551 QAB917551 QJX917551 QTT917551 RDP917551 RNL917551 RXH917551 SHD917551 SQZ917551 TAV917551 TKR917551 TUN917551 UEJ917551 UOF917551 UYB917551 VHX917551 VRT917551 WBP917551 WLL917551 WVH917551 C983087 IV983087 SR983087 ACN983087 AMJ983087 AWF983087 BGB983087 BPX983087 BZT983087 CJP983087 CTL983087 DDH983087 DND983087 DWZ983087 EGV983087 EQR983087 FAN983087 FKJ983087 FUF983087 GEB983087 GNX983087 GXT983087 HHP983087 HRL983087 IBH983087 ILD983087 IUZ983087 JEV983087 JOR983087 JYN983087 KIJ983087 KSF983087 LCB983087 LLX983087 LVT983087 MFP983087 MPL983087 MZH983087 NJD983087 NSZ983087 OCV983087 OMR983087 OWN983087 PGJ983087 PQF983087 QAB983087 QJX983087 QTT983087 RDP983087 RNL983087 RXH983087 SHD983087 SQZ983087 TAV983087 TKR983087 TUN983087 UEJ983087 UOF983087 UYB983087 VHX983087 VRT983087 WBP983087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087 A65583 IS65583 SO65583 ACK65583 AMG65583 AWC65583 BFY65583 BPU65583 BZQ65583 CJM65583 CTI65583 DDE65583 DNA65583 DWW65583 EGS65583 EQO65583 FAK65583 FKG65583 FUC65583 GDY65583 GNU65583 GXQ65583 HHM65583 HRI65583 IBE65583 ILA65583 IUW65583 JES65583 JOO65583 JYK65583 KIG65583 KSC65583 LBY65583 LLU65583 LVQ65583 MFM65583 MPI65583 MZE65583 NJA65583 NSW65583 OCS65583 OMO65583 OWK65583 PGG65583 PQC65583 PZY65583 QJU65583 QTQ65583 RDM65583 RNI65583 RXE65583 SHA65583 SQW65583 TAS65583 TKO65583 TUK65583 UEG65583 UOC65583 UXY65583 VHU65583 VRQ65583 WBM65583 WLI65583 WVE65583 A131119 IS131119 SO131119 ACK131119 AMG131119 AWC131119 BFY131119 BPU131119 BZQ131119 CJM131119 CTI131119 DDE131119 DNA131119 DWW131119 EGS131119 EQO131119 FAK131119 FKG131119 FUC131119 GDY131119 GNU131119 GXQ131119 HHM131119 HRI131119 IBE131119 ILA131119 IUW131119 JES131119 JOO131119 JYK131119 KIG131119 KSC131119 LBY131119 LLU131119 LVQ131119 MFM131119 MPI131119 MZE131119 NJA131119 NSW131119 OCS131119 OMO131119 OWK131119 PGG131119 PQC131119 PZY131119 QJU131119 QTQ131119 RDM131119 RNI131119 RXE131119 SHA131119 SQW131119 TAS131119 TKO131119 TUK131119 UEG131119 UOC131119 UXY131119 VHU131119 VRQ131119 WBM131119 WLI131119 WVE131119 A196655 IS196655 SO196655 ACK196655 AMG196655 AWC196655 BFY196655 BPU196655 BZQ196655 CJM196655 CTI196655 DDE196655 DNA196655 DWW196655 EGS196655 EQO196655 FAK196655 FKG196655 FUC196655 GDY196655 GNU196655 GXQ196655 HHM196655 HRI196655 IBE196655 ILA196655 IUW196655 JES196655 JOO196655 JYK196655 KIG196655 KSC196655 LBY196655 LLU196655 LVQ196655 MFM196655 MPI196655 MZE196655 NJA196655 NSW196655 OCS196655 OMO196655 OWK196655 PGG196655 PQC196655 PZY196655 QJU196655 QTQ196655 RDM196655 RNI196655 RXE196655 SHA196655 SQW196655 TAS196655 TKO196655 TUK196655 UEG196655 UOC196655 UXY196655 VHU196655 VRQ196655 WBM196655 WLI196655 WVE196655 A262191 IS262191 SO262191 ACK262191 AMG262191 AWC262191 BFY262191 BPU262191 BZQ262191 CJM262191 CTI262191 DDE262191 DNA262191 DWW262191 EGS262191 EQO262191 FAK262191 FKG262191 FUC262191 GDY262191 GNU262191 GXQ262191 HHM262191 HRI262191 IBE262191 ILA262191 IUW262191 JES262191 JOO262191 JYK262191 KIG262191 KSC262191 LBY262191 LLU262191 LVQ262191 MFM262191 MPI262191 MZE262191 NJA262191 NSW262191 OCS262191 OMO262191 OWK262191 PGG262191 PQC262191 PZY262191 QJU262191 QTQ262191 RDM262191 RNI262191 RXE262191 SHA262191 SQW262191 TAS262191 TKO262191 TUK262191 UEG262191 UOC262191 UXY262191 VHU262191 VRQ262191 WBM262191 WLI262191 WVE262191 A327727 IS327727 SO327727 ACK327727 AMG327727 AWC327727 BFY327727 BPU327727 BZQ327727 CJM327727 CTI327727 DDE327727 DNA327727 DWW327727 EGS327727 EQO327727 FAK327727 FKG327727 FUC327727 GDY327727 GNU327727 GXQ327727 HHM327727 HRI327727 IBE327727 ILA327727 IUW327727 JES327727 JOO327727 JYK327727 KIG327727 KSC327727 LBY327727 LLU327727 LVQ327727 MFM327727 MPI327727 MZE327727 NJA327727 NSW327727 OCS327727 OMO327727 OWK327727 PGG327727 PQC327727 PZY327727 QJU327727 QTQ327727 RDM327727 RNI327727 RXE327727 SHA327727 SQW327727 TAS327727 TKO327727 TUK327727 UEG327727 UOC327727 UXY327727 VHU327727 VRQ327727 WBM327727 WLI327727 WVE327727 A393263 IS393263 SO393263 ACK393263 AMG393263 AWC393263 BFY393263 BPU393263 BZQ393263 CJM393263 CTI393263 DDE393263 DNA393263 DWW393263 EGS393263 EQO393263 FAK393263 FKG393263 FUC393263 GDY393263 GNU393263 GXQ393263 HHM393263 HRI393263 IBE393263 ILA393263 IUW393263 JES393263 JOO393263 JYK393263 KIG393263 KSC393263 LBY393263 LLU393263 LVQ393263 MFM393263 MPI393263 MZE393263 NJA393263 NSW393263 OCS393263 OMO393263 OWK393263 PGG393263 PQC393263 PZY393263 QJU393263 QTQ393263 RDM393263 RNI393263 RXE393263 SHA393263 SQW393263 TAS393263 TKO393263 TUK393263 UEG393263 UOC393263 UXY393263 VHU393263 VRQ393263 WBM393263 WLI393263 WVE393263 A458799 IS458799 SO458799 ACK458799 AMG458799 AWC458799 BFY458799 BPU458799 BZQ458799 CJM458799 CTI458799 DDE458799 DNA458799 DWW458799 EGS458799 EQO458799 FAK458799 FKG458799 FUC458799 GDY458799 GNU458799 GXQ458799 HHM458799 HRI458799 IBE458799 ILA458799 IUW458799 JES458799 JOO458799 JYK458799 KIG458799 KSC458799 LBY458799 LLU458799 LVQ458799 MFM458799 MPI458799 MZE458799 NJA458799 NSW458799 OCS458799 OMO458799 OWK458799 PGG458799 PQC458799 PZY458799 QJU458799 QTQ458799 RDM458799 RNI458799 RXE458799 SHA458799 SQW458799 TAS458799 TKO458799 TUK458799 UEG458799 UOC458799 UXY458799 VHU458799 VRQ458799 WBM458799 WLI458799 WVE458799 A524335 IS524335 SO524335 ACK524335 AMG524335 AWC524335 BFY524335 BPU524335 BZQ524335 CJM524335 CTI524335 DDE524335 DNA524335 DWW524335 EGS524335 EQO524335 FAK524335 FKG524335 FUC524335 GDY524335 GNU524335 GXQ524335 HHM524335 HRI524335 IBE524335 ILA524335 IUW524335 JES524335 JOO524335 JYK524335 KIG524335 KSC524335 LBY524335 LLU524335 LVQ524335 MFM524335 MPI524335 MZE524335 NJA524335 NSW524335 OCS524335 OMO524335 OWK524335 PGG524335 PQC524335 PZY524335 QJU524335 QTQ524335 RDM524335 RNI524335 RXE524335 SHA524335 SQW524335 TAS524335 TKO524335 TUK524335 UEG524335 UOC524335 UXY524335 VHU524335 VRQ524335 WBM524335 WLI524335 WVE524335 A589871 IS589871 SO589871 ACK589871 AMG589871 AWC589871 BFY589871 BPU589871 BZQ589871 CJM589871 CTI589871 DDE589871 DNA589871 DWW589871 EGS589871 EQO589871 FAK589871 FKG589871 FUC589871 GDY589871 GNU589871 GXQ589871 HHM589871 HRI589871 IBE589871 ILA589871 IUW589871 JES589871 JOO589871 JYK589871 KIG589871 KSC589871 LBY589871 LLU589871 LVQ589871 MFM589871 MPI589871 MZE589871 NJA589871 NSW589871 OCS589871 OMO589871 OWK589871 PGG589871 PQC589871 PZY589871 QJU589871 QTQ589871 RDM589871 RNI589871 RXE589871 SHA589871 SQW589871 TAS589871 TKO589871 TUK589871 UEG589871 UOC589871 UXY589871 VHU589871 VRQ589871 WBM589871 WLI589871 WVE589871 A655407 IS655407 SO655407 ACK655407 AMG655407 AWC655407 BFY655407 BPU655407 BZQ655407 CJM655407 CTI655407 DDE655407 DNA655407 DWW655407 EGS655407 EQO655407 FAK655407 FKG655407 FUC655407 GDY655407 GNU655407 GXQ655407 HHM655407 HRI655407 IBE655407 ILA655407 IUW655407 JES655407 JOO655407 JYK655407 KIG655407 KSC655407 LBY655407 LLU655407 LVQ655407 MFM655407 MPI655407 MZE655407 NJA655407 NSW655407 OCS655407 OMO655407 OWK655407 PGG655407 PQC655407 PZY655407 QJU655407 QTQ655407 RDM655407 RNI655407 RXE655407 SHA655407 SQW655407 TAS655407 TKO655407 TUK655407 UEG655407 UOC655407 UXY655407 VHU655407 VRQ655407 WBM655407 WLI655407 WVE655407 A720943 IS720943 SO720943 ACK720943 AMG720943 AWC720943 BFY720943 BPU720943 BZQ720943 CJM720943 CTI720943 DDE720943 DNA720943 DWW720943 EGS720943 EQO720943 FAK720943 FKG720943 FUC720943 GDY720943 GNU720943 GXQ720943 HHM720943 HRI720943 IBE720943 ILA720943 IUW720943 JES720943 JOO720943 JYK720943 KIG720943 KSC720943 LBY720943 LLU720943 LVQ720943 MFM720943 MPI720943 MZE720943 NJA720943 NSW720943 OCS720943 OMO720943 OWK720943 PGG720943 PQC720943 PZY720943 QJU720943 QTQ720943 RDM720943 RNI720943 RXE720943 SHA720943 SQW720943 TAS720943 TKO720943 TUK720943 UEG720943 UOC720943 UXY720943 VHU720943 VRQ720943 WBM720943 WLI720943 WVE720943 A786479 IS786479 SO786479 ACK786479 AMG786479 AWC786479 BFY786479 BPU786479 BZQ786479 CJM786479 CTI786479 DDE786479 DNA786479 DWW786479 EGS786479 EQO786479 FAK786479 FKG786479 FUC786479 GDY786479 GNU786479 GXQ786479 HHM786479 HRI786479 IBE786479 ILA786479 IUW786479 JES786479 JOO786479 JYK786479 KIG786479 KSC786479 LBY786479 LLU786479 LVQ786479 MFM786479 MPI786479 MZE786479 NJA786479 NSW786479 OCS786479 OMO786479 OWK786479 PGG786479 PQC786479 PZY786479 QJU786479 QTQ786479 RDM786479 RNI786479 RXE786479 SHA786479 SQW786479 TAS786479 TKO786479 TUK786479 UEG786479 UOC786479 UXY786479 VHU786479 VRQ786479 WBM786479 WLI786479 WVE786479 A852015 IS852015 SO852015 ACK852015 AMG852015 AWC852015 BFY852015 BPU852015 BZQ852015 CJM852015 CTI852015 DDE852015 DNA852015 DWW852015 EGS852015 EQO852015 FAK852015 FKG852015 FUC852015 GDY852015 GNU852015 GXQ852015 HHM852015 HRI852015 IBE852015 ILA852015 IUW852015 JES852015 JOO852015 JYK852015 KIG852015 KSC852015 LBY852015 LLU852015 LVQ852015 MFM852015 MPI852015 MZE852015 NJA852015 NSW852015 OCS852015 OMO852015 OWK852015 PGG852015 PQC852015 PZY852015 QJU852015 QTQ852015 RDM852015 RNI852015 RXE852015 SHA852015 SQW852015 TAS852015 TKO852015 TUK852015 UEG852015 UOC852015 UXY852015 VHU852015 VRQ852015 WBM852015 WLI852015 WVE852015 A917551 IS917551 SO917551 ACK917551 AMG917551 AWC917551 BFY917551 BPU917551 BZQ917551 CJM917551 CTI917551 DDE917551 DNA917551 DWW917551 EGS917551 EQO917551 FAK917551 FKG917551 FUC917551 GDY917551 GNU917551 GXQ917551 HHM917551 HRI917551 IBE917551 ILA917551 IUW917551 JES917551 JOO917551 JYK917551 KIG917551 KSC917551 LBY917551 LLU917551 LVQ917551 MFM917551 MPI917551 MZE917551 NJA917551 NSW917551 OCS917551 OMO917551 OWK917551 PGG917551 PQC917551 PZY917551 QJU917551 QTQ917551 RDM917551 RNI917551 RXE917551 SHA917551 SQW917551 TAS917551 TKO917551 TUK917551 UEG917551 UOC917551 UXY917551 VHU917551 VRQ917551 WBM917551 WLI917551 WVE917551 A983087 IS983087 SO983087 ACK983087 AMG983087 AWC983087 BFY983087 BPU983087 BZQ983087 CJM983087 CTI983087 DDE983087 DNA983087 DWW983087 EGS983087 EQO983087 FAK983087 FKG983087 FUC983087 GDY983087 GNU983087 GXQ983087 HHM983087 HRI983087 IBE983087 ILA983087 IUW983087 JES983087 JOO983087 JYK983087 KIG983087 KSC983087 LBY983087 LLU983087 LVQ983087 MFM983087 MPI983087 MZE983087 NJA983087 NSW983087 OCS983087 OMO983087 OWK983087 PGG983087 PQC983087 PZY983087 QJU983087 QTQ983087 RDM983087 RNI983087 RXE983087 SHA983087 SQW983087 TAS983087 TKO983087 TUK983087 UEG983087 UOC983087 UXY983087 VHU983087 VRQ983087 WBM983087 WLI983087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02"/>
  <sheetViews>
    <sheetView topLeftCell="A199" zoomScale="95" zoomScaleNormal="95" workbookViewId="0">
      <selection activeCell="C212" sqref="C212"/>
    </sheetView>
  </sheetViews>
  <sheetFormatPr baseColWidth="10" defaultRowHeight="15" x14ac:dyDescent="0.25"/>
  <cols>
    <col min="1" max="1" width="3.1406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732</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382" t="s">
        <v>94</v>
      </c>
      <c r="C14" s="382"/>
      <c r="D14" s="155" t="s">
        <v>12</v>
      </c>
      <c r="E14" s="155" t="s">
        <v>13</v>
      </c>
      <c r="F14" s="155" t="s">
        <v>29</v>
      </c>
      <c r="G14" s="82"/>
      <c r="I14" s="33"/>
      <c r="J14" s="33"/>
      <c r="K14" s="174" t="s">
        <v>733</v>
      </c>
      <c r="L14" s="33"/>
      <c r="M14" s="33"/>
      <c r="N14" s="98"/>
    </row>
    <row r="15" spans="2:16" x14ac:dyDescent="0.25">
      <c r="B15" s="382"/>
      <c r="C15" s="382"/>
      <c r="D15" s="155">
        <v>1</v>
      </c>
      <c r="E15" s="130">
        <v>1668892264</v>
      </c>
      <c r="F15" s="128">
        <f>247+454</f>
        <v>701</v>
      </c>
      <c r="G15" s="83"/>
      <c r="I15" s="34"/>
      <c r="J15" s="34"/>
      <c r="K15" s="34"/>
      <c r="L15" s="34"/>
      <c r="M15" s="34"/>
      <c r="N15" s="98"/>
    </row>
    <row r="16" spans="2:16" x14ac:dyDescent="0.25">
      <c r="B16" s="382"/>
      <c r="C16" s="382"/>
      <c r="D16" s="155">
        <v>2</v>
      </c>
      <c r="E16" s="130">
        <v>197836920</v>
      </c>
      <c r="F16" s="128">
        <f>78+163+626</f>
        <v>867</v>
      </c>
      <c r="G16" s="83"/>
      <c r="I16" s="34">
        <f>78+163</f>
        <v>241</v>
      </c>
      <c r="J16" s="34">
        <f>+I16/200</f>
        <v>1.2050000000000001</v>
      </c>
      <c r="K16" s="34"/>
      <c r="L16" s="34">
        <v>626</v>
      </c>
      <c r="M16" s="34">
        <f>+L16/300</f>
        <v>2.0866666666666664</v>
      </c>
      <c r="N16" s="98"/>
    </row>
    <row r="17" spans="1:14" x14ac:dyDescent="0.25">
      <c r="B17" s="382"/>
      <c r="C17" s="382"/>
      <c r="D17" s="155">
        <v>5</v>
      </c>
      <c r="E17" s="130">
        <v>973655720</v>
      </c>
      <c r="F17" s="128">
        <f>60+140+200</f>
        <v>400</v>
      </c>
      <c r="G17" s="83"/>
      <c r="I17" s="34"/>
      <c r="J17" s="34"/>
      <c r="K17" s="34"/>
      <c r="L17" s="34"/>
      <c r="M17" s="34">
        <f>+M16*2</f>
        <v>4.1733333333333329</v>
      </c>
      <c r="N17" s="98"/>
    </row>
    <row r="18" spans="1:14" x14ac:dyDescent="0.25">
      <c r="B18" s="382"/>
      <c r="C18" s="382"/>
      <c r="D18" s="155">
        <v>6</v>
      </c>
      <c r="E18" s="130">
        <v>104414050</v>
      </c>
      <c r="F18" s="128">
        <v>50</v>
      </c>
      <c r="G18" s="83"/>
      <c r="H18" s="22"/>
      <c r="I18" s="34"/>
      <c r="J18" s="34"/>
      <c r="K18" s="34"/>
      <c r="L18" s="34"/>
      <c r="M18" s="34"/>
      <c r="N18" s="20"/>
    </row>
    <row r="19" spans="1:14" x14ac:dyDescent="0.25">
      <c r="B19" s="382"/>
      <c r="C19" s="382"/>
      <c r="D19" s="155">
        <v>7</v>
      </c>
      <c r="E19" s="130">
        <v>104414050</v>
      </c>
      <c r="F19" s="128">
        <v>50</v>
      </c>
      <c r="G19" s="83"/>
      <c r="H19" s="22"/>
      <c r="I19" s="36"/>
      <c r="J19" s="36"/>
      <c r="K19" s="36"/>
      <c r="L19" s="36"/>
      <c r="M19" s="36"/>
      <c r="N19" s="20"/>
    </row>
    <row r="20" spans="1:14" x14ac:dyDescent="0.25">
      <c r="B20" s="382"/>
      <c r="C20" s="382"/>
      <c r="D20" s="155">
        <v>8</v>
      </c>
      <c r="E20" s="130">
        <v>3223311221</v>
      </c>
      <c r="F20" s="128">
        <f>299+65+1041</f>
        <v>1405</v>
      </c>
      <c r="G20" s="83"/>
      <c r="H20" s="22"/>
      <c r="I20" s="97"/>
      <c r="J20" s="97"/>
      <c r="K20" s="97"/>
      <c r="L20" s="97"/>
      <c r="M20" s="97"/>
      <c r="N20" s="20"/>
    </row>
    <row r="21" spans="1:14" x14ac:dyDescent="0.25">
      <c r="B21" s="382"/>
      <c r="C21" s="382"/>
      <c r="D21" s="155">
        <v>9</v>
      </c>
      <c r="E21" s="130">
        <v>1451607014</v>
      </c>
      <c r="F21" s="128">
        <f>182+458</f>
        <v>640</v>
      </c>
      <c r="G21" s="83"/>
      <c r="H21" s="22"/>
      <c r="I21" s="97"/>
      <c r="J21" s="97"/>
      <c r="K21" s="97"/>
      <c r="L21" s="97"/>
      <c r="M21" s="97"/>
      <c r="N21" s="20"/>
    </row>
    <row r="22" spans="1:14" x14ac:dyDescent="0.25">
      <c r="B22" s="382"/>
      <c r="C22" s="382"/>
      <c r="D22" s="155">
        <v>10</v>
      </c>
      <c r="E22" s="130">
        <v>1933441497</v>
      </c>
      <c r="F22" s="128">
        <f>208+169+415</f>
        <v>792</v>
      </c>
      <c r="G22" s="83"/>
      <c r="H22" s="22"/>
      <c r="I22" s="97"/>
      <c r="J22" s="97"/>
      <c r="K22" s="97"/>
      <c r="L22" s="97"/>
      <c r="M22" s="97"/>
      <c r="N22" s="20"/>
    </row>
    <row r="23" spans="1:14" x14ac:dyDescent="0.25">
      <c r="B23" s="382"/>
      <c r="C23" s="382"/>
      <c r="D23" s="155">
        <v>11</v>
      </c>
      <c r="E23" s="130">
        <v>3066349260</v>
      </c>
      <c r="F23" s="128">
        <f>200+584+428</f>
        <v>1212</v>
      </c>
      <c r="G23" s="83"/>
      <c r="H23" s="22"/>
      <c r="I23" s="97"/>
      <c r="J23" s="97"/>
      <c r="K23" s="97"/>
      <c r="L23" s="97"/>
      <c r="M23" s="97"/>
      <c r="N23" s="20"/>
    </row>
    <row r="24" spans="1:14" x14ac:dyDescent="0.25">
      <c r="B24" s="382"/>
      <c r="C24" s="382"/>
      <c r="D24" s="155">
        <v>12</v>
      </c>
      <c r="E24" s="130">
        <v>1568813116</v>
      </c>
      <c r="F24" s="128">
        <f>156+548</f>
        <v>704</v>
      </c>
      <c r="G24" s="83"/>
      <c r="H24" s="22"/>
      <c r="I24" s="97"/>
      <c r="J24" s="97"/>
      <c r="K24" s="97"/>
      <c r="L24" s="97"/>
      <c r="M24" s="97"/>
      <c r="N24" s="20"/>
    </row>
    <row r="25" spans="1:14" x14ac:dyDescent="0.25">
      <c r="B25" s="153"/>
      <c r="C25" s="154"/>
      <c r="D25" s="155">
        <v>13</v>
      </c>
      <c r="E25" s="130">
        <v>877985654</v>
      </c>
      <c r="F25" s="128">
        <f>117+268</f>
        <v>385</v>
      </c>
      <c r="G25" s="83"/>
      <c r="H25" s="22"/>
      <c r="I25" s="97"/>
      <c r="J25" s="97"/>
      <c r="K25" s="97"/>
      <c r="L25" s="97"/>
      <c r="M25" s="97"/>
      <c r="N25" s="20"/>
    </row>
    <row r="26" spans="1:14" ht="30" customHeight="1" thickBot="1" x14ac:dyDescent="0.3">
      <c r="B26" s="387" t="s">
        <v>14</v>
      </c>
      <c r="C26" s="388"/>
      <c r="D26" s="155"/>
      <c r="E26" s="130">
        <f>SUM(E15:E25)</f>
        <v>15170720766</v>
      </c>
      <c r="F26" s="128">
        <f>SUM(F15:F25)</f>
        <v>7206</v>
      </c>
      <c r="G26" s="83"/>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+F16*0.8</f>
        <v>693.6</v>
      </c>
      <c r="D28" s="37"/>
      <c r="E28" s="40">
        <f>+E16</f>
        <v>197836920</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1163</v>
      </c>
      <c r="C31" s="94"/>
      <c r="D31" s="94"/>
      <c r="E31" s="94"/>
      <c r="F31" s="94"/>
      <c r="G31" s="94"/>
      <c r="H31" s="94"/>
      <c r="I31" s="97"/>
      <c r="J31" s="97"/>
      <c r="K31" s="97"/>
      <c r="L31" s="97"/>
      <c r="M31" s="97"/>
      <c r="N31" s="98"/>
    </row>
    <row r="32" spans="1:14" x14ac:dyDescent="0.25">
      <c r="A32" s="89"/>
      <c r="B32" s="94"/>
      <c r="C32" s="94"/>
      <c r="D32" s="94"/>
      <c r="E32" s="94"/>
      <c r="F32" s="94"/>
      <c r="G32" s="94"/>
      <c r="H32" s="94"/>
      <c r="I32" s="97"/>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252" t="s">
        <v>795</v>
      </c>
      <c r="D34" s="252"/>
      <c r="E34" s="94"/>
      <c r="F34" s="94"/>
      <c r="G34" s="94"/>
      <c r="H34" s="94"/>
      <c r="I34" s="97"/>
      <c r="J34" s="97"/>
      <c r="K34" s="97"/>
      <c r="L34" s="97"/>
      <c r="M34" s="97"/>
      <c r="N34" s="98"/>
    </row>
    <row r="35" spans="1:14" x14ac:dyDescent="0.25">
      <c r="A35" s="89"/>
      <c r="B35" s="111" t="s">
        <v>133</v>
      </c>
      <c r="C35" s="252" t="s">
        <v>795</v>
      </c>
      <c r="D35" s="252"/>
      <c r="E35" s="94"/>
      <c r="F35" s="94"/>
      <c r="G35" s="94"/>
      <c r="H35" s="94"/>
      <c r="I35" s="97"/>
      <c r="J35" s="97"/>
      <c r="K35" s="97"/>
      <c r="L35" s="97"/>
      <c r="M35" s="97"/>
      <c r="N35" s="98"/>
    </row>
    <row r="36" spans="1:14" x14ac:dyDescent="0.25">
      <c r="A36" s="89"/>
      <c r="B36" s="111" t="s">
        <v>134</v>
      </c>
      <c r="C36" s="252"/>
      <c r="D36" s="252" t="s">
        <v>795</v>
      </c>
      <c r="E36" s="94"/>
      <c r="F36" s="94"/>
      <c r="G36" s="94"/>
      <c r="H36" s="94"/>
      <c r="I36" s="97"/>
      <c r="J36" s="97"/>
      <c r="K36" s="97"/>
      <c r="L36" s="97"/>
      <c r="M36" s="97"/>
      <c r="N36" s="98"/>
    </row>
    <row r="37" spans="1:14" x14ac:dyDescent="0.25">
      <c r="A37" s="89"/>
      <c r="B37" s="111" t="s">
        <v>135</v>
      </c>
      <c r="C37" s="252"/>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152">
        <v>0</v>
      </c>
      <c r="E44" s="368">
        <f>+D44+D45</f>
        <v>35</v>
      </c>
      <c r="F44" s="94"/>
      <c r="G44" s="94"/>
      <c r="H44" s="94"/>
      <c r="I44" s="97"/>
      <c r="J44" s="97"/>
      <c r="K44" s="97"/>
      <c r="L44" s="97"/>
      <c r="M44" s="97"/>
      <c r="N44" s="98"/>
    </row>
    <row r="45" spans="1:14" ht="57" x14ac:dyDescent="0.25">
      <c r="A45" s="89"/>
      <c r="B45" s="95" t="s">
        <v>138</v>
      </c>
      <c r="C45" s="96">
        <v>60</v>
      </c>
      <c r="D45" s="152">
        <v>35</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109" t="s">
        <v>19</v>
      </c>
      <c r="R52" s="259"/>
    </row>
    <row r="53" spans="1:26" s="103" customFormat="1" ht="30" x14ac:dyDescent="0.25">
      <c r="A53" s="42"/>
      <c r="B53" s="104" t="s">
        <v>151</v>
      </c>
      <c r="C53" s="105" t="s">
        <v>152</v>
      </c>
      <c r="D53" s="104" t="s">
        <v>159</v>
      </c>
      <c r="E53" s="131">
        <v>2121401</v>
      </c>
      <c r="F53" s="100" t="s">
        <v>130</v>
      </c>
      <c r="G53" s="119">
        <v>1</v>
      </c>
      <c r="H53" s="101">
        <v>41037</v>
      </c>
      <c r="I53" s="101">
        <v>41149</v>
      </c>
      <c r="J53" s="101" t="s">
        <v>157</v>
      </c>
      <c r="K53" s="92">
        <v>3</v>
      </c>
      <c r="L53" s="101"/>
      <c r="M53" s="131">
        <v>379</v>
      </c>
      <c r="N53" s="131">
        <f t="shared" ref="N53" si="0">+M53*G53</f>
        <v>379</v>
      </c>
      <c r="O53" s="134">
        <v>206360952</v>
      </c>
      <c r="P53" s="133">
        <v>2761</v>
      </c>
      <c r="Q53" s="120" t="s">
        <v>1276</v>
      </c>
      <c r="R53" s="102"/>
      <c r="S53" s="102"/>
      <c r="T53" s="102"/>
      <c r="U53" s="102"/>
      <c r="V53" s="102"/>
      <c r="W53" s="102"/>
      <c r="X53" s="102"/>
      <c r="Y53" s="102"/>
      <c r="Z53" s="102"/>
    </row>
    <row r="54" spans="1:26" s="103" customFormat="1" x14ac:dyDescent="0.25">
      <c r="A54" s="42"/>
      <c r="B54" s="104" t="s">
        <v>151</v>
      </c>
      <c r="C54" s="105" t="s">
        <v>153</v>
      </c>
      <c r="D54" s="104" t="s">
        <v>154</v>
      </c>
      <c r="E54" s="131">
        <v>109</v>
      </c>
      <c r="F54" s="100" t="s">
        <v>130</v>
      </c>
      <c r="G54" s="119">
        <v>1</v>
      </c>
      <c r="H54" s="101">
        <v>41507</v>
      </c>
      <c r="I54" s="101">
        <v>41943</v>
      </c>
      <c r="J54" s="101" t="s">
        <v>157</v>
      </c>
      <c r="K54" s="92">
        <v>14.33</v>
      </c>
      <c r="L54" s="101"/>
      <c r="M54" s="131">
        <v>200</v>
      </c>
      <c r="N54" s="131">
        <f t="shared" ref="N54" si="1">+M54*G54</f>
        <v>200</v>
      </c>
      <c r="O54" s="134">
        <v>684864670</v>
      </c>
      <c r="P54" s="133" t="s">
        <v>789</v>
      </c>
      <c r="Q54" s="120" t="s">
        <v>169</v>
      </c>
      <c r="R54" s="102"/>
      <c r="S54" s="102"/>
      <c r="T54" s="102"/>
      <c r="U54" s="102"/>
      <c r="V54" s="102"/>
      <c r="W54" s="102"/>
      <c r="X54" s="102"/>
      <c r="Y54" s="102"/>
      <c r="Z54" s="102"/>
    </row>
    <row r="55" spans="1:26" s="103" customFormat="1" x14ac:dyDescent="0.25">
      <c r="A55" s="42"/>
      <c r="B55" s="104" t="s">
        <v>151</v>
      </c>
      <c r="C55" s="105" t="s">
        <v>152</v>
      </c>
      <c r="D55" s="104" t="s">
        <v>159</v>
      </c>
      <c r="E55" s="131">
        <v>2122508</v>
      </c>
      <c r="F55" s="100" t="s">
        <v>130</v>
      </c>
      <c r="G55" s="119">
        <v>1</v>
      </c>
      <c r="H55" s="101">
        <v>41166</v>
      </c>
      <c r="I55" s="101">
        <v>41258</v>
      </c>
      <c r="J55" s="101" t="s">
        <v>157</v>
      </c>
      <c r="K55" s="92">
        <v>3</v>
      </c>
      <c r="L55" s="101"/>
      <c r="M55" s="131">
        <v>244</v>
      </c>
      <c r="N55" s="131">
        <f t="shared" ref="N55" si="2">+M55*G55</f>
        <v>244</v>
      </c>
      <c r="O55" s="134">
        <v>128110248</v>
      </c>
      <c r="P55" s="133" t="s">
        <v>788</v>
      </c>
      <c r="Q55" s="120" t="s">
        <v>169</v>
      </c>
      <c r="R55" s="102"/>
      <c r="S55" s="102"/>
      <c r="T55" s="102"/>
      <c r="U55" s="102"/>
      <c r="V55" s="102"/>
      <c r="W55" s="102"/>
      <c r="X55" s="102"/>
      <c r="Y55" s="102"/>
      <c r="Z55" s="102"/>
    </row>
    <row r="56" spans="1:26" s="103" customFormat="1" x14ac:dyDescent="0.25">
      <c r="A56" s="42" t="e">
        <f>+#REF!+1</f>
        <v>#REF!</v>
      </c>
      <c r="B56" s="104" t="s">
        <v>151</v>
      </c>
      <c r="C56" s="105" t="s">
        <v>152</v>
      </c>
      <c r="D56" s="104" t="s">
        <v>154</v>
      </c>
      <c r="E56" s="131">
        <v>21</v>
      </c>
      <c r="F56" s="100" t="s">
        <v>130</v>
      </c>
      <c r="G56" s="119">
        <v>1</v>
      </c>
      <c r="H56" s="101">
        <v>40940</v>
      </c>
      <c r="I56" s="101">
        <v>41273</v>
      </c>
      <c r="J56" s="101" t="s">
        <v>157</v>
      </c>
      <c r="K56" s="92">
        <v>11</v>
      </c>
      <c r="L56" s="101"/>
      <c r="M56" s="131">
        <v>209</v>
      </c>
      <c r="N56" s="131">
        <f t="shared" ref="N56" si="3">+M56*G56</f>
        <v>209</v>
      </c>
      <c r="O56" s="134">
        <v>131298136</v>
      </c>
      <c r="P56" s="133" t="s">
        <v>790</v>
      </c>
      <c r="Q56" s="120" t="s">
        <v>169</v>
      </c>
      <c r="R56" s="102"/>
      <c r="S56" s="102"/>
      <c r="T56" s="102"/>
      <c r="U56" s="102"/>
      <c r="V56" s="102"/>
      <c r="W56" s="102"/>
      <c r="X56" s="102"/>
      <c r="Y56" s="102"/>
      <c r="Z56" s="102"/>
    </row>
    <row r="57" spans="1:26" s="103" customFormat="1" x14ac:dyDescent="0.25">
      <c r="A57" s="42"/>
      <c r="B57" s="45" t="s">
        <v>16</v>
      </c>
      <c r="C57" s="105"/>
      <c r="D57" s="104"/>
      <c r="E57" s="131"/>
      <c r="F57" s="100"/>
      <c r="G57" s="119"/>
      <c r="H57" s="101"/>
      <c r="I57" s="101"/>
      <c r="J57" s="101"/>
      <c r="K57" s="106">
        <f>SUM(K53:K56)</f>
        <v>31.33</v>
      </c>
      <c r="L57" s="106">
        <f>SUM(L53:L56)</f>
        <v>0</v>
      </c>
      <c r="M57" s="118">
        <f>SUM(M53:M56)</f>
        <v>1032</v>
      </c>
      <c r="N57" s="106">
        <f>SUM(N53:N56)</f>
        <v>1032</v>
      </c>
      <c r="O57" s="26"/>
      <c r="P57" s="133"/>
      <c r="Q57" s="121"/>
    </row>
    <row r="58" spans="1:26" s="29" customFormat="1" x14ac:dyDescent="0.25">
      <c r="E58" s="30"/>
    </row>
    <row r="59" spans="1:26" s="29" customFormat="1" x14ac:dyDescent="0.25">
      <c r="B59" s="385" t="s">
        <v>28</v>
      </c>
      <c r="C59" s="385" t="s">
        <v>27</v>
      </c>
      <c r="D59" s="383" t="s">
        <v>34</v>
      </c>
      <c r="E59" s="383"/>
    </row>
    <row r="60" spans="1:26" s="29" customFormat="1" x14ac:dyDescent="0.25">
      <c r="B60" s="386"/>
      <c r="C60" s="386"/>
      <c r="D60" s="156" t="s">
        <v>23</v>
      </c>
      <c r="E60" s="57" t="s">
        <v>24</v>
      </c>
    </row>
    <row r="61" spans="1:26" s="29" customFormat="1" ht="30.6" customHeight="1" x14ac:dyDescent="0.25">
      <c r="B61" s="54" t="s">
        <v>21</v>
      </c>
      <c r="C61" s="135">
        <f>+K57</f>
        <v>31.33</v>
      </c>
      <c r="D61" s="207" t="s">
        <v>795</v>
      </c>
      <c r="E61" s="207"/>
      <c r="F61" s="31"/>
      <c r="G61" s="31"/>
      <c r="H61" s="31"/>
      <c r="I61" s="31"/>
      <c r="J61" s="31"/>
      <c r="K61" s="31"/>
      <c r="L61" s="31"/>
      <c r="M61" s="31"/>
    </row>
    <row r="62" spans="1:26" s="29" customFormat="1" ht="30" customHeight="1" x14ac:dyDescent="0.25">
      <c r="B62" s="54" t="s">
        <v>25</v>
      </c>
      <c r="C62" s="55">
        <f>+M57</f>
        <v>1032</v>
      </c>
      <c r="D62" s="207" t="s">
        <v>795</v>
      </c>
      <c r="E62" s="207"/>
    </row>
    <row r="63" spans="1:26" s="29" customFormat="1" x14ac:dyDescent="0.25">
      <c r="B63" s="32"/>
      <c r="C63" s="381"/>
      <c r="D63" s="381"/>
      <c r="E63" s="381"/>
      <c r="F63" s="381"/>
      <c r="G63" s="381"/>
      <c r="H63" s="381"/>
      <c r="I63" s="381"/>
      <c r="J63" s="381"/>
      <c r="K63" s="381"/>
      <c r="L63" s="381"/>
      <c r="M63" s="381"/>
      <c r="N63" s="381"/>
    </row>
    <row r="64" spans="1:26" ht="28.15" customHeight="1" thickBot="1" x14ac:dyDescent="0.3"/>
    <row r="65" spans="2:17" ht="27" thickBot="1" x14ac:dyDescent="0.3">
      <c r="B65" s="380" t="s">
        <v>97</v>
      </c>
      <c r="C65" s="380"/>
      <c r="D65" s="380"/>
      <c r="E65" s="380"/>
      <c r="F65" s="380"/>
      <c r="G65" s="380"/>
      <c r="H65" s="380"/>
      <c r="I65" s="380"/>
      <c r="J65" s="380"/>
      <c r="K65" s="380"/>
      <c r="L65" s="380"/>
      <c r="M65" s="380"/>
      <c r="N65" s="380"/>
    </row>
    <row r="68" spans="2:17" x14ac:dyDescent="0.25">
      <c r="B68" s="111"/>
      <c r="C68" s="3"/>
      <c r="D68" s="111"/>
      <c r="E68" s="111"/>
      <c r="F68" s="4"/>
      <c r="G68" s="4"/>
      <c r="H68" s="4"/>
      <c r="I68" s="4"/>
      <c r="J68" s="87"/>
      <c r="K68" s="111"/>
      <c r="L68" s="111"/>
      <c r="M68" s="111"/>
      <c r="N68" s="111"/>
      <c r="O68" s="150"/>
      <c r="P68" s="151"/>
      <c r="Q68" s="111"/>
    </row>
    <row r="69" spans="2:17" ht="94.5" customHeight="1" x14ac:dyDescent="0.25">
      <c r="B69" s="110" t="s">
        <v>720</v>
      </c>
      <c r="C69" s="62" t="s">
        <v>2</v>
      </c>
      <c r="D69" s="62" t="s">
        <v>99</v>
      </c>
      <c r="E69" s="62" t="s">
        <v>98</v>
      </c>
      <c r="F69" s="62" t="s">
        <v>100</v>
      </c>
      <c r="G69" s="62" t="s">
        <v>101</v>
      </c>
      <c r="H69" s="62" t="s">
        <v>217</v>
      </c>
      <c r="I69" s="62" t="s">
        <v>102</v>
      </c>
      <c r="J69" s="62" t="s">
        <v>103</v>
      </c>
      <c r="K69" s="62" t="s">
        <v>104</v>
      </c>
      <c r="L69" s="62" t="s">
        <v>105</v>
      </c>
      <c r="M69" s="86" t="s">
        <v>106</v>
      </c>
      <c r="N69" s="86" t="s">
        <v>107</v>
      </c>
      <c r="O69" s="378" t="s">
        <v>3</v>
      </c>
      <c r="P69" s="379"/>
      <c r="Q69" s="62" t="s">
        <v>18</v>
      </c>
    </row>
    <row r="70" spans="2:17" x14ac:dyDescent="0.25">
      <c r="B70" s="142" t="s">
        <v>380</v>
      </c>
      <c r="C70" s="3" t="s">
        <v>166</v>
      </c>
      <c r="D70" s="142" t="s">
        <v>417</v>
      </c>
      <c r="E70" s="140">
        <v>85</v>
      </c>
      <c r="F70" s="4" t="s">
        <v>130</v>
      </c>
      <c r="G70" s="4" t="s">
        <v>131</v>
      </c>
      <c r="H70" s="4" t="s">
        <v>130</v>
      </c>
      <c r="I70" s="4" t="s">
        <v>168</v>
      </c>
      <c r="J70" s="87" t="s">
        <v>130</v>
      </c>
      <c r="K70" s="111" t="s">
        <v>130</v>
      </c>
      <c r="L70" s="111" t="s">
        <v>130</v>
      </c>
      <c r="M70" s="111" t="s">
        <v>130</v>
      </c>
      <c r="N70" s="111" t="s">
        <v>130</v>
      </c>
      <c r="O70" s="150" t="s">
        <v>169</v>
      </c>
      <c r="P70" s="151"/>
      <c r="Q70" s="111" t="s">
        <v>130</v>
      </c>
    </row>
    <row r="71" spans="2:17" x14ac:dyDescent="0.25">
      <c r="B71" s="142" t="s">
        <v>447</v>
      </c>
      <c r="C71" s="3" t="s">
        <v>166</v>
      </c>
      <c r="D71" s="142" t="s">
        <v>418</v>
      </c>
      <c r="E71" s="140">
        <v>78</v>
      </c>
      <c r="F71" s="4" t="s">
        <v>130</v>
      </c>
      <c r="G71" s="4" t="s">
        <v>131</v>
      </c>
      <c r="H71" s="4" t="s">
        <v>131</v>
      </c>
      <c r="I71" s="4" t="s">
        <v>168</v>
      </c>
      <c r="J71" s="87" t="s">
        <v>130</v>
      </c>
      <c r="K71" s="111" t="s">
        <v>130</v>
      </c>
      <c r="L71" s="111" t="s">
        <v>130</v>
      </c>
      <c r="M71" s="111" t="s">
        <v>130</v>
      </c>
      <c r="N71" s="111" t="s">
        <v>130</v>
      </c>
      <c r="O71" s="150" t="s">
        <v>169</v>
      </c>
      <c r="P71" s="151"/>
      <c r="Q71" s="111" t="s">
        <v>130</v>
      </c>
    </row>
    <row r="72" spans="2:17" x14ac:dyDescent="0.25">
      <c r="B72" s="142" t="s">
        <v>381</v>
      </c>
      <c r="C72" s="3" t="s">
        <v>166</v>
      </c>
      <c r="D72" s="142" t="s">
        <v>419</v>
      </c>
      <c r="E72" s="140">
        <v>78</v>
      </c>
      <c r="F72" s="4" t="s">
        <v>130</v>
      </c>
      <c r="G72" s="4" t="s">
        <v>131</v>
      </c>
      <c r="H72" s="4" t="s">
        <v>131</v>
      </c>
      <c r="I72" s="4" t="s">
        <v>168</v>
      </c>
      <c r="J72" s="87" t="s">
        <v>130</v>
      </c>
      <c r="K72" s="111" t="s">
        <v>130</v>
      </c>
      <c r="L72" s="111" t="s">
        <v>130</v>
      </c>
      <c r="M72" s="111" t="s">
        <v>130</v>
      </c>
      <c r="N72" s="111" t="s">
        <v>130</v>
      </c>
      <c r="O72" s="150" t="s">
        <v>169</v>
      </c>
      <c r="P72" s="151"/>
      <c r="Q72" s="111" t="s">
        <v>130</v>
      </c>
    </row>
    <row r="73" spans="2:17" x14ac:dyDescent="0.25">
      <c r="B73" s="142" t="s">
        <v>381</v>
      </c>
      <c r="C73" s="3" t="s">
        <v>216</v>
      </c>
      <c r="D73" s="142" t="s">
        <v>420</v>
      </c>
      <c r="E73" s="140">
        <v>17</v>
      </c>
      <c r="F73" s="4" t="s">
        <v>168</v>
      </c>
      <c r="G73" s="4" t="s">
        <v>168</v>
      </c>
      <c r="H73" s="4" t="s">
        <v>131</v>
      </c>
      <c r="I73" s="4" t="s">
        <v>131</v>
      </c>
      <c r="J73" s="87" t="s">
        <v>130</v>
      </c>
      <c r="K73" s="111" t="s">
        <v>130</v>
      </c>
      <c r="L73" s="111" t="s">
        <v>130</v>
      </c>
      <c r="M73" s="111" t="s">
        <v>130</v>
      </c>
      <c r="N73" s="111" t="s">
        <v>130</v>
      </c>
      <c r="O73" s="150" t="s">
        <v>218</v>
      </c>
      <c r="P73" s="151"/>
      <c r="Q73" s="111" t="s">
        <v>131</v>
      </c>
    </row>
    <row r="74" spans="2:17" x14ac:dyDescent="0.25">
      <c r="B74" s="142" t="s">
        <v>382</v>
      </c>
      <c r="C74" s="3" t="s">
        <v>216</v>
      </c>
      <c r="D74" s="142" t="s">
        <v>421</v>
      </c>
      <c r="E74" s="140">
        <v>20</v>
      </c>
      <c r="F74" s="4" t="s">
        <v>168</v>
      </c>
      <c r="G74" s="4" t="s">
        <v>168</v>
      </c>
      <c r="H74" s="4" t="s">
        <v>131</v>
      </c>
      <c r="I74" s="4" t="s">
        <v>131</v>
      </c>
      <c r="J74" s="87" t="s">
        <v>130</v>
      </c>
      <c r="K74" s="111" t="s">
        <v>130</v>
      </c>
      <c r="L74" s="111" t="s">
        <v>130</v>
      </c>
      <c r="M74" s="111" t="s">
        <v>130</v>
      </c>
      <c r="N74" s="111" t="s">
        <v>130</v>
      </c>
      <c r="O74" s="150" t="s">
        <v>218</v>
      </c>
      <c r="P74" s="151"/>
      <c r="Q74" s="111" t="s">
        <v>131</v>
      </c>
    </row>
    <row r="75" spans="2:17" x14ac:dyDescent="0.25">
      <c r="B75" s="142" t="s">
        <v>383</v>
      </c>
      <c r="C75" s="3" t="s">
        <v>216</v>
      </c>
      <c r="D75" s="142" t="s">
        <v>421</v>
      </c>
      <c r="E75" s="140">
        <v>20</v>
      </c>
      <c r="F75" s="4" t="s">
        <v>168</v>
      </c>
      <c r="G75" s="4" t="s">
        <v>168</v>
      </c>
      <c r="H75" s="4" t="s">
        <v>131</v>
      </c>
      <c r="I75" s="4" t="s">
        <v>131</v>
      </c>
      <c r="J75" s="87" t="s">
        <v>130</v>
      </c>
      <c r="K75" s="111" t="s">
        <v>130</v>
      </c>
      <c r="L75" s="111" t="s">
        <v>130</v>
      </c>
      <c r="M75" s="111" t="s">
        <v>130</v>
      </c>
      <c r="N75" s="111" t="s">
        <v>130</v>
      </c>
      <c r="O75" s="150" t="s">
        <v>218</v>
      </c>
      <c r="P75" s="151"/>
      <c r="Q75" s="111" t="s">
        <v>131</v>
      </c>
    </row>
    <row r="76" spans="2:17" x14ac:dyDescent="0.25">
      <c r="B76" s="142" t="s">
        <v>384</v>
      </c>
      <c r="C76" s="3" t="s">
        <v>216</v>
      </c>
      <c r="D76" s="142" t="s">
        <v>422</v>
      </c>
      <c r="E76" s="140">
        <v>20</v>
      </c>
      <c r="F76" s="4" t="s">
        <v>168</v>
      </c>
      <c r="G76" s="4" t="s">
        <v>168</v>
      </c>
      <c r="H76" s="4" t="s">
        <v>131</v>
      </c>
      <c r="I76" s="4" t="s">
        <v>131</v>
      </c>
      <c r="J76" s="87" t="s">
        <v>130</v>
      </c>
      <c r="K76" s="111" t="s">
        <v>130</v>
      </c>
      <c r="L76" s="111" t="s">
        <v>130</v>
      </c>
      <c r="M76" s="111" t="s">
        <v>130</v>
      </c>
      <c r="N76" s="111" t="s">
        <v>130</v>
      </c>
      <c r="O76" s="150" t="s">
        <v>218</v>
      </c>
      <c r="P76" s="151"/>
      <c r="Q76" s="111" t="s">
        <v>131</v>
      </c>
    </row>
    <row r="77" spans="2:17" x14ac:dyDescent="0.25">
      <c r="B77" s="142" t="s">
        <v>385</v>
      </c>
      <c r="C77" s="3" t="s">
        <v>216</v>
      </c>
      <c r="D77" s="142" t="s">
        <v>423</v>
      </c>
      <c r="E77" s="140">
        <v>20</v>
      </c>
      <c r="F77" s="4" t="s">
        <v>168</v>
      </c>
      <c r="G77" s="4" t="s">
        <v>168</v>
      </c>
      <c r="H77" s="4" t="s">
        <v>131</v>
      </c>
      <c r="I77" s="4" t="s">
        <v>131</v>
      </c>
      <c r="J77" s="87" t="s">
        <v>130</v>
      </c>
      <c r="K77" s="111" t="s">
        <v>130</v>
      </c>
      <c r="L77" s="111" t="s">
        <v>130</v>
      </c>
      <c r="M77" s="111" t="s">
        <v>130</v>
      </c>
      <c r="N77" s="111" t="s">
        <v>130</v>
      </c>
      <c r="O77" s="150" t="s">
        <v>218</v>
      </c>
      <c r="P77" s="151"/>
      <c r="Q77" s="111" t="s">
        <v>131</v>
      </c>
    </row>
    <row r="78" spans="2:17" x14ac:dyDescent="0.25">
      <c r="B78" s="142" t="s">
        <v>386</v>
      </c>
      <c r="C78" s="3" t="s">
        <v>216</v>
      </c>
      <c r="D78" s="142" t="s">
        <v>424</v>
      </c>
      <c r="E78" s="140">
        <v>17</v>
      </c>
      <c r="F78" s="4" t="s">
        <v>168</v>
      </c>
      <c r="G78" s="4" t="s">
        <v>168</v>
      </c>
      <c r="H78" s="4" t="s">
        <v>131</v>
      </c>
      <c r="I78" s="4" t="s">
        <v>131</v>
      </c>
      <c r="J78" s="87" t="s">
        <v>130</v>
      </c>
      <c r="K78" s="111" t="s">
        <v>130</v>
      </c>
      <c r="L78" s="111" t="s">
        <v>130</v>
      </c>
      <c r="M78" s="111" t="s">
        <v>130</v>
      </c>
      <c r="N78" s="111" t="s">
        <v>130</v>
      </c>
      <c r="O78" s="150" t="s">
        <v>218</v>
      </c>
      <c r="P78" s="151"/>
      <c r="Q78" s="111" t="s">
        <v>131</v>
      </c>
    </row>
    <row r="79" spans="2:17" x14ac:dyDescent="0.25">
      <c r="B79" s="142" t="s">
        <v>387</v>
      </c>
      <c r="C79" s="3" t="s">
        <v>216</v>
      </c>
      <c r="D79" s="142" t="s">
        <v>425</v>
      </c>
      <c r="E79" s="140">
        <v>15</v>
      </c>
      <c r="F79" s="4" t="s">
        <v>168</v>
      </c>
      <c r="G79" s="4" t="s">
        <v>168</v>
      </c>
      <c r="H79" s="4" t="s">
        <v>131</v>
      </c>
      <c r="I79" s="4" t="s">
        <v>131</v>
      </c>
      <c r="J79" s="87" t="s">
        <v>130</v>
      </c>
      <c r="K79" s="111" t="s">
        <v>130</v>
      </c>
      <c r="L79" s="111" t="s">
        <v>130</v>
      </c>
      <c r="M79" s="111" t="s">
        <v>130</v>
      </c>
      <c r="N79" s="111" t="s">
        <v>130</v>
      </c>
      <c r="O79" s="150" t="s">
        <v>218</v>
      </c>
      <c r="P79" s="151"/>
      <c r="Q79" s="111" t="s">
        <v>131</v>
      </c>
    </row>
    <row r="80" spans="2:17" x14ac:dyDescent="0.25">
      <c r="B80" s="142" t="s">
        <v>388</v>
      </c>
      <c r="C80" s="3" t="s">
        <v>216</v>
      </c>
      <c r="D80" s="142" t="s">
        <v>426</v>
      </c>
      <c r="E80" s="140">
        <v>11</v>
      </c>
      <c r="F80" s="4" t="s">
        <v>168</v>
      </c>
      <c r="G80" s="4" t="s">
        <v>168</v>
      </c>
      <c r="H80" s="4" t="s">
        <v>131</v>
      </c>
      <c r="I80" s="4" t="s">
        <v>131</v>
      </c>
      <c r="J80" s="87" t="s">
        <v>130</v>
      </c>
      <c r="K80" s="111" t="s">
        <v>130</v>
      </c>
      <c r="L80" s="111" t="s">
        <v>130</v>
      </c>
      <c r="M80" s="111" t="s">
        <v>130</v>
      </c>
      <c r="N80" s="111" t="s">
        <v>130</v>
      </c>
      <c r="O80" s="150" t="s">
        <v>218</v>
      </c>
      <c r="P80" s="151"/>
      <c r="Q80" s="111" t="s">
        <v>131</v>
      </c>
    </row>
    <row r="81" spans="2:17" x14ac:dyDescent="0.25">
      <c r="B81" s="142" t="s">
        <v>389</v>
      </c>
      <c r="C81" s="3" t="s">
        <v>216</v>
      </c>
      <c r="D81" s="142" t="s">
        <v>588</v>
      </c>
      <c r="E81" s="140">
        <v>15</v>
      </c>
      <c r="F81" s="4" t="s">
        <v>168</v>
      </c>
      <c r="G81" s="4" t="s">
        <v>168</v>
      </c>
      <c r="H81" s="4" t="s">
        <v>131</v>
      </c>
      <c r="I81" s="4" t="s">
        <v>131</v>
      </c>
      <c r="J81" s="87" t="s">
        <v>130</v>
      </c>
      <c r="K81" s="111" t="s">
        <v>130</v>
      </c>
      <c r="L81" s="111" t="s">
        <v>130</v>
      </c>
      <c r="M81" s="111" t="s">
        <v>130</v>
      </c>
      <c r="N81" s="111" t="s">
        <v>130</v>
      </c>
      <c r="O81" s="150" t="s">
        <v>218</v>
      </c>
      <c r="P81" s="151"/>
      <c r="Q81" s="111" t="s">
        <v>131</v>
      </c>
    </row>
    <row r="82" spans="2:17" x14ac:dyDescent="0.25">
      <c r="B82" s="142" t="s">
        <v>390</v>
      </c>
      <c r="C82" s="3" t="s">
        <v>216</v>
      </c>
      <c r="D82" s="142" t="s">
        <v>444</v>
      </c>
      <c r="E82" s="140">
        <v>13</v>
      </c>
      <c r="F82" s="4" t="s">
        <v>168</v>
      </c>
      <c r="G82" s="4" t="s">
        <v>168</v>
      </c>
      <c r="H82" s="4" t="s">
        <v>131</v>
      </c>
      <c r="I82" s="4" t="s">
        <v>131</v>
      </c>
      <c r="J82" s="87" t="s">
        <v>130</v>
      </c>
      <c r="K82" s="111" t="s">
        <v>130</v>
      </c>
      <c r="L82" s="111" t="s">
        <v>130</v>
      </c>
      <c r="M82" s="111" t="s">
        <v>130</v>
      </c>
      <c r="N82" s="111" t="s">
        <v>130</v>
      </c>
      <c r="O82" s="150" t="s">
        <v>218</v>
      </c>
      <c r="P82" s="151"/>
      <c r="Q82" s="111" t="s">
        <v>131</v>
      </c>
    </row>
    <row r="83" spans="2:17" x14ac:dyDescent="0.25">
      <c r="B83" s="142" t="s">
        <v>391</v>
      </c>
      <c r="C83" s="3" t="s">
        <v>216</v>
      </c>
      <c r="D83" s="142" t="s">
        <v>589</v>
      </c>
      <c r="E83" s="140">
        <v>16</v>
      </c>
      <c r="F83" s="4" t="s">
        <v>168</v>
      </c>
      <c r="G83" s="4" t="s">
        <v>168</v>
      </c>
      <c r="H83" s="4" t="s">
        <v>131</v>
      </c>
      <c r="I83" s="4" t="s">
        <v>131</v>
      </c>
      <c r="J83" s="87" t="s">
        <v>130</v>
      </c>
      <c r="K83" s="111" t="s">
        <v>130</v>
      </c>
      <c r="L83" s="111" t="s">
        <v>130</v>
      </c>
      <c r="M83" s="111" t="s">
        <v>130</v>
      </c>
      <c r="N83" s="111" t="s">
        <v>130</v>
      </c>
      <c r="O83" s="150" t="s">
        <v>218</v>
      </c>
      <c r="P83" s="151"/>
      <c r="Q83" s="111" t="s">
        <v>131</v>
      </c>
    </row>
    <row r="84" spans="2:17" x14ac:dyDescent="0.25">
      <c r="B84" s="142" t="s">
        <v>392</v>
      </c>
      <c r="C84" s="3" t="s">
        <v>216</v>
      </c>
      <c r="D84" s="142" t="s">
        <v>590</v>
      </c>
      <c r="E84" s="140">
        <v>16</v>
      </c>
      <c r="F84" s="4" t="s">
        <v>168</v>
      </c>
      <c r="G84" s="4" t="s">
        <v>168</v>
      </c>
      <c r="H84" s="4" t="s">
        <v>131</v>
      </c>
      <c r="I84" s="4" t="s">
        <v>131</v>
      </c>
      <c r="J84" s="87" t="s">
        <v>130</v>
      </c>
      <c r="K84" s="111" t="s">
        <v>130</v>
      </c>
      <c r="L84" s="111" t="s">
        <v>130</v>
      </c>
      <c r="M84" s="111" t="s">
        <v>130</v>
      </c>
      <c r="N84" s="111" t="s">
        <v>130</v>
      </c>
      <c r="O84" s="150" t="s">
        <v>218</v>
      </c>
      <c r="P84" s="151"/>
      <c r="Q84" s="111" t="s">
        <v>131</v>
      </c>
    </row>
    <row r="85" spans="2:17" x14ac:dyDescent="0.25">
      <c r="B85" s="142" t="s">
        <v>393</v>
      </c>
      <c r="C85" s="3" t="s">
        <v>216</v>
      </c>
      <c r="D85" s="142" t="s">
        <v>591</v>
      </c>
      <c r="E85" s="140">
        <v>12</v>
      </c>
      <c r="F85" s="4" t="s">
        <v>168</v>
      </c>
      <c r="G85" s="4" t="s">
        <v>168</v>
      </c>
      <c r="H85" s="4" t="s">
        <v>131</v>
      </c>
      <c r="I85" s="4" t="s">
        <v>131</v>
      </c>
      <c r="J85" s="87" t="s">
        <v>130</v>
      </c>
      <c r="K85" s="111" t="s">
        <v>130</v>
      </c>
      <c r="L85" s="111" t="s">
        <v>130</v>
      </c>
      <c r="M85" s="111" t="s">
        <v>130</v>
      </c>
      <c r="N85" s="111" t="s">
        <v>130</v>
      </c>
      <c r="O85" s="150" t="s">
        <v>218</v>
      </c>
      <c r="P85" s="151"/>
      <c r="Q85" s="111" t="s">
        <v>131</v>
      </c>
    </row>
    <row r="86" spans="2:17" x14ac:dyDescent="0.25">
      <c r="B86" s="142" t="s">
        <v>394</v>
      </c>
      <c r="C86" s="3" t="s">
        <v>216</v>
      </c>
      <c r="D86" s="142" t="s">
        <v>592</v>
      </c>
      <c r="E86" s="140">
        <v>15</v>
      </c>
      <c r="F86" s="4" t="s">
        <v>168</v>
      </c>
      <c r="G86" s="4" t="s">
        <v>168</v>
      </c>
      <c r="H86" s="4" t="s">
        <v>131</v>
      </c>
      <c r="I86" s="4" t="s">
        <v>131</v>
      </c>
      <c r="J86" s="87" t="s">
        <v>130</v>
      </c>
      <c r="K86" s="111" t="s">
        <v>130</v>
      </c>
      <c r="L86" s="111" t="s">
        <v>130</v>
      </c>
      <c r="M86" s="111" t="s">
        <v>130</v>
      </c>
      <c r="N86" s="111" t="s">
        <v>130</v>
      </c>
      <c r="O86" s="150" t="s">
        <v>218</v>
      </c>
      <c r="P86" s="151"/>
      <c r="Q86" s="111" t="s">
        <v>131</v>
      </c>
    </row>
    <row r="87" spans="2:17" x14ac:dyDescent="0.25">
      <c r="B87" s="142" t="s">
        <v>395</v>
      </c>
      <c r="C87" s="3" t="s">
        <v>216</v>
      </c>
      <c r="D87" s="142" t="s">
        <v>593</v>
      </c>
      <c r="E87" s="140">
        <v>15</v>
      </c>
      <c r="F87" s="4" t="s">
        <v>168</v>
      </c>
      <c r="G87" s="4" t="s">
        <v>168</v>
      </c>
      <c r="H87" s="4" t="s">
        <v>131</v>
      </c>
      <c r="I87" s="4" t="s">
        <v>131</v>
      </c>
      <c r="J87" s="87" t="s">
        <v>130</v>
      </c>
      <c r="K87" s="111" t="s">
        <v>130</v>
      </c>
      <c r="L87" s="111" t="s">
        <v>130</v>
      </c>
      <c r="M87" s="111" t="s">
        <v>130</v>
      </c>
      <c r="N87" s="111" t="s">
        <v>130</v>
      </c>
      <c r="O87" s="150" t="s">
        <v>218</v>
      </c>
      <c r="P87" s="151"/>
      <c r="Q87" s="111" t="s">
        <v>131</v>
      </c>
    </row>
    <row r="88" spans="2:17" x14ac:dyDescent="0.25">
      <c r="B88" s="142" t="s">
        <v>396</v>
      </c>
      <c r="C88" s="3" t="s">
        <v>216</v>
      </c>
      <c r="D88" s="142" t="s">
        <v>594</v>
      </c>
      <c r="E88" s="140">
        <v>15</v>
      </c>
      <c r="F88" s="4" t="s">
        <v>168</v>
      </c>
      <c r="G88" s="4" t="s">
        <v>168</v>
      </c>
      <c r="H88" s="4" t="s">
        <v>131</v>
      </c>
      <c r="I88" s="4" t="s">
        <v>131</v>
      </c>
      <c r="J88" s="87" t="s">
        <v>130</v>
      </c>
      <c r="K88" s="111" t="s">
        <v>130</v>
      </c>
      <c r="L88" s="111" t="s">
        <v>130</v>
      </c>
      <c r="M88" s="111" t="s">
        <v>130</v>
      </c>
      <c r="N88" s="111" t="s">
        <v>130</v>
      </c>
      <c r="O88" s="150" t="s">
        <v>218</v>
      </c>
      <c r="P88" s="151"/>
      <c r="Q88" s="111" t="s">
        <v>131</v>
      </c>
    </row>
    <row r="89" spans="2:17" x14ac:dyDescent="0.25">
      <c r="B89" s="142" t="s">
        <v>397</v>
      </c>
      <c r="C89" s="3" t="s">
        <v>216</v>
      </c>
      <c r="D89" s="142" t="s">
        <v>595</v>
      </c>
      <c r="E89" s="140">
        <v>16</v>
      </c>
      <c r="F89" s="4" t="s">
        <v>168</v>
      </c>
      <c r="G89" s="4" t="s">
        <v>168</v>
      </c>
      <c r="H89" s="4" t="s">
        <v>131</v>
      </c>
      <c r="I89" s="4" t="s">
        <v>131</v>
      </c>
      <c r="J89" s="87" t="s">
        <v>130</v>
      </c>
      <c r="K89" s="111" t="s">
        <v>130</v>
      </c>
      <c r="L89" s="111" t="s">
        <v>130</v>
      </c>
      <c r="M89" s="111" t="s">
        <v>130</v>
      </c>
      <c r="N89" s="111" t="s">
        <v>130</v>
      </c>
      <c r="O89" s="150" t="s">
        <v>218</v>
      </c>
      <c r="P89" s="151"/>
      <c r="Q89" s="111" t="s">
        <v>131</v>
      </c>
    </row>
    <row r="90" spans="2:17" x14ac:dyDescent="0.25">
      <c r="B90" s="142" t="s">
        <v>398</v>
      </c>
      <c r="C90" s="3" t="s">
        <v>216</v>
      </c>
      <c r="D90" s="142" t="s">
        <v>596</v>
      </c>
      <c r="E90" s="140">
        <v>17</v>
      </c>
      <c r="F90" s="4" t="s">
        <v>168</v>
      </c>
      <c r="G90" s="4" t="s">
        <v>168</v>
      </c>
      <c r="H90" s="4" t="s">
        <v>131</v>
      </c>
      <c r="I90" s="4" t="s">
        <v>131</v>
      </c>
      <c r="J90" s="87" t="s">
        <v>130</v>
      </c>
      <c r="K90" s="111" t="s">
        <v>130</v>
      </c>
      <c r="L90" s="111" t="s">
        <v>130</v>
      </c>
      <c r="M90" s="111" t="s">
        <v>130</v>
      </c>
      <c r="N90" s="111" t="s">
        <v>130</v>
      </c>
      <c r="O90" s="150" t="s">
        <v>218</v>
      </c>
      <c r="P90" s="151"/>
      <c r="Q90" s="111" t="s">
        <v>131</v>
      </c>
    </row>
    <row r="91" spans="2:17" x14ac:dyDescent="0.25">
      <c r="B91" s="142" t="s">
        <v>399</v>
      </c>
      <c r="C91" s="3" t="s">
        <v>216</v>
      </c>
      <c r="D91" s="142" t="s">
        <v>427</v>
      </c>
      <c r="E91" s="140">
        <v>17</v>
      </c>
      <c r="F91" s="4" t="s">
        <v>168</v>
      </c>
      <c r="G91" s="4" t="s">
        <v>168</v>
      </c>
      <c r="H91" s="4" t="s">
        <v>131</v>
      </c>
      <c r="I91" s="4" t="s">
        <v>131</v>
      </c>
      <c r="J91" s="87" t="s">
        <v>130</v>
      </c>
      <c r="K91" s="111" t="s">
        <v>130</v>
      </c>
      <c r="L91" s="111" t="s">
        <v>130</v>
      </c>
      <c r="M91" s="111" t="s">
        <v>130</v>
      </c>
      <c r="N91" s="111" t="s">
        <v>130</v>
      </c>
      <c r="O91" s="150" t="s">
        <v>218</v>
      </c>
      <c r="P91" s="151"/>
      <c r="Q91" s="111" t="s">
        <v>131</v>
      </c>
    </row>
    <row r="92" spans="2:17" x14ac:dyDescent="0.25">
      <c r="B92" s="142" t="s">
        <v>400</v>
      </c>
      <c r="C92" s="3" t="s">
        <v>216</v>
      </c>
      <c r="D92" s="142" t="s">
        <v>428</v>
      </c>
      <c r="E92" s="140">
        <v>17</v>
      </c>
      <c r="F92" s="4" t="s">
        <v>168</v>
      </c>
      <c r="G92" s="4" t="s">
        <v>168</v>
      </c>
      <c r="H92" s="4" t="s">
        <v>131</v>
      </c>
      <c r="I92" s="4" t="s">
        <v>131</v>
      </c>
      <c r="J92" s="87" t="s">
        <v>130</v>
      </c>
      <c r="K92" s="111" t="s">
        <v>130</v>
      </c>
      <c r="L92" s="111" t="s">
        <v>130</v>
      </c>
      <c r="M92" s="111" t="s">
        <v>130</v>
      </c>
      <c r="N92" s="111" t="s">
        <v>130</v>
      </c>
      <c r="O92" s="150" t="s">
        <v>218</v>
      </c>
      <c r="P92" s="151"/>
      <c r="Q92" s="111" t="s">
        <v>131</v>
      </c>
    </row>
    <row r="93" spans="2:17" x14ac:dyDescent="0.25">
      <c r="B93" s="142" t="s">
        <v>401</v>
      </c>
      <c r="C93" s="3" t="s">
        <v>216</v>
      </c>
      <c r="D93" s="142" t="s">
        <v>429</v>
      </c>
      <c r="E93" s="140">
        <v>17</v>
      </c>
      <c r="F93" s="4" t="s">
        <v>168</v>
      </c>
      <c r="G93" s="4" t="s">
        <v>168</v>
      </c>
      <c r="H93" s="4" t="s">
        <v>131</v>
      </c>
      <c r="I93" s="4" t="s">
        <v>131</v>
      </c>
      <c r="J93" s="87" t="s">
        <v>130</v>
      </c>
      <c r="K93" s="111" t="s">
        <v>130</v>
      </c>
      <c r="L93" s="111" t="s">
        <v>130</v>
      </c>
      <c r="M93" s="111" t="s">
        <v>130</v>
      </c>
      <c r="N93" s="111" t="s">
        <v>130</v>
      </c>
      <c r="O93" s="150" t="s">
        <v>218</v>
      </c>
      <c r="P93" s="151"/>
      <c r="Q93" s="111" t="s">
        <v>131</v>
      </c>
    </row>
    <row r="94" spans="2:17" x14ac:dyDescent="0.25">
      <c r="B94" s="142" t="s">
        <v>402</v>
      </c>
      <c r="C94" s="3" t="s">
        <v>216</v>
      </c>
      <c r="D94" s="142" t="s">
        <v>430</v>
      </c>
      <c r="E94" s="140">
        <v>17</v>
      </c>
      <c r="F94" s="4" t="s">
        <v>168</v>
      </c>
      <c r="G94" s="4" t="s">
        <v>168</v>
      </c>
      <c r="H94" s="4" t="s">
        <v>131</v>
      </c>
      <c r="I94" s="4" t="s">
        <v>131</v>
      </c>
      <c r="J94" s="87" t="s">
        <v>130</v>
      </c>
      <c r="K94" s="111" t="s">
        <v>130</v>
      </c>
      <c r="L94" s="111" t="s">
        <v>130</v>
      </c>
      <c r="M94" s="111" t="s">
        <v>130</v>
      </c>
      <c r="N94" s="111" t="s">
        <v>130</v>
      </c>
      <c r="O94" s="150" t="s">
        <v>218</v>
      </c>
      <c r="P94" s="151"/>
      <c r="Q94" s="111" t="s">
        <v>131</v>
      </c>
    </row>
    <row r="95" spans="2:17" x14ac:dyDescent="0.25">
      <c r="B95" s="142" t="s">
        <v>233</v>
      </c>
      <c r="C95" s="3" t="s">
        <v>216</v>
      </c>
      <c r="D95" s="142" t="s">
        <v>431</v>
      </c>
      <c r="E95" s="140">
        <v>18</v>
      </c>
      <c r="F95" s="4" t="s">
        <v>168</v>
      </c>
      <c r="G95" s="4" t="s">
        <v>168</v>
      </c>
      <c r="H95" s="4" t="s">
        <v>131</v>
      </c>
      <c r="I95" s="4" t="s">
        <v>131</v>
      </c>
      <c r="J95" s="87" t="s">
        <v>130</v>
      </c>
      <c r="K95" s="111" t="s">
        <v>130</v>
      </c>
      <c r="L95" s="111" t="s">
        <v>130</v>
      </c>
      <c r="M95" s="111" t="s">
        <v>130</v>
      </c>
      <c r="N95" s="111" t="s">
        <v>130</v>
      </c>
      <c r="O95" s="150" t="s">
        <v>218</v>
      </c>
      <c r="P95" s="151"/>
      <c r="Q95" s="111" t="s">
        <v>131</v>
      </c>
    </row>
    <row r="96" spans="2:17" x14ac:dyDescent="0.25">
      <c r="B96" s="142" t="s">
        <v>234</v>
      </c>
      <c r="C96" s="3" t="s">
        <v>216</v>
      </c>
      <c r="D96" s="142" t="s">
        <v>432</v>
      </c>
      <c r="E96" s="140">
        <v>16</v>
      </c>
      <c r="F96" s="4" t="s">
        <v>168</v>
      </c>
      <c r="G96" s="4" t="s">
        <v>168</v>
      </c>
      <c r="H96" s="4" t="s">
        <v>131</v>
      </c>
      <c r="I96" s="4" t="s">
        <v>131</v>
      </c>
      <c r="J96" s="87" t="s">
        <v>130</v>
      </c>
      <c r="K96" s="111" t="s">
        <v>130</v>
      </c>
      <c r="L96" s="111" t="s">
        <v>130</v>
      </c>
      <c r="M96" s="111" t="s">
        <v>130</v>
      </c>
      <c r="N96" s="111" t="s">
        <v>130</v>
      </c>
      <c r="O96" s="150" t="s">
        <v>218</v>
      </c>
      <c r="P96" s="151"/>
      <c r="Q96" s="111" t="s">
        <v>131</v>
      </c>
    </row>
    <row r="97" spans="2:18" x14ac:dyDescent="0.25">
      <c r="B97" s="142" t="s">
        <v>403</v>
      </c>
      <c r="C97" s="3" t="s">
        <v>216</v>
      </c>
      <c r="D97" s="142" t="s">
        <v>433</v>
      </c>
      <c r="E97" s="140">
        <v>12</v>
      </c>
      <c r="F97" s="4" t="s">
        <v>168</v>
      </c>
      <c r="G97" s="4" t="s">
        <v>168</v>
      </c>
      <c r="H97" s="4" t="s">
        <v>131</v>
      </c>
      <c r="I97" s="4" t="s">
        <v>131</v>
      </c>
      <c r="J97" s="87" t="s">
        <v>130</v>
      </c>
      <c r="K97" s="111" t="s">
        <v>130</v>
      </c>
      <c r="L97" s="111" t="s">
        <v>130</v>
      </c>
      <c r="M97" s="111" t="s">
        <v>130</v>
      </c>
      <c r="N97" s="111" t="s">
        <v>130</v>
      </c>
      <c r="O97" s="150" t="s">
        <v>218</v>
      </c>
      <c r="P97" s="151"/>
      <c r="Q97" s="111" t="s">
        <v>131</v>
      </c>
    </row>
    <row r="98" spans="2:18" x14ac:dyDescent="0.25">
      <c r="B98" s="142" t="s">
        <v>404</v>
      </c>
      <c r="C98" s="3" t="s">
        <v>216</v>
      </c>
      <c r="D98" s="142" t="s">
        <v>434</v>
      </c>
      <c r="E98" s="140">
        <v>14</v>
      </c>
      <c r="F98" s="4" t="s">
        <v>168</v>
      </c>
      <c r="G98" s="4" t="s">
        <v>168</v>
      </c>
      <c r="H98" s="4" t="s">
        <v>131</v>
      </c>
      <c r="I98" s="4" t="s">
        <v>131</v>
      </c>
      <c r="J98" s="87" t="s">
        <v>130</v>
      </c>
      <c r="K98" s="111" t="s">
        <v>130</v>
      </c>
      <c r="L98" s="111" t="s">
        <v>130</v>
      </c>
      <c r="M98" s="111" t="s">
        <v>130</v>
      </c>
      <c r="N98" s="111" t="s">
        <v>130</v>
      </c>
      <c r="O98" s="150" t="s">
        <v>218</v>
      </c>
      <c r="P98" s="151"/>
      <c r="Q98" s="111" t="s">
        <v>131</v>
      </c>
    </row>
    <row r="99" spans="2:18" x14ac:dyDescent="0.25">
      <c r="B99" s="142" t="s">
        <v>185</v>
      </c>
      <c r="C99" s="3" t="s">
        <v>216</v>
      </c>
      <c r="D99" s="142" t="s">
        <v>597</v>
      </c>
      <c r="E99" s="140">
        <v>15</v>
      </c>
      <c r="F99" s="4" t="s">
        <v>168</v>
      </c>
      <c r="G99" s="4" t="s">
        <v>168</v>
      </c>
      <c r="H99" s="4" t="s">
        <v>131</v>
      </c>
      <c r="I99" s="4" t="s">
        <v>131</v>
      </c>
      <c r="J99" s="87" t="s">
        <v>130</v>
      </c>
      <c r="K99" s="111" t="s">
        <v>130</v>
      </c>
      <c r="L99" s="111" t="s">
        <v>130</v>
      </c>
      <c r="M99" s="111" t="s">
        <v>130</v>
      </c>
      <c r="N99" s="111" t="s">
        <v>130</v>
      </c>
      <c r="O99" s="150" t="s">
        <v>218</v>
      </c>
      <c r="P99" s="151"/>
      <c r="Q99" s="111" t="s">
        <v>131</v>
      </c>
    </row>
    <row r="100" spans="2:18" x14ac:dyDescent="0.25">
      <c r="B100" s="142" t="s">
        <v>405</v>
      </c>
      <c r="C100" s="3" t="s">
        <v>216</v>
      </c>
      <c r="D100" s="142" t="s">
        <v>598</v>
      </c>
      <c r="E100" s="140">
        <v>16</v>
      </c>
      <c r="F100" s="4" t="s">
        <v>168</v>
      </c>
      <c r="G100" s="4" t="s">
        <v>168</v>
      </c>
      <c r="H100" s="4" t="s">
        <v>131</v>
      </c>
      <c r="I100" s="4" t="s">
        <v>131</v>
      </c>
      <c r="J100" s="87" t="s">
        <v>130</v>
      </c>
      <c r="K100" s="111" t="s">
        <v>130</v>
      </c>
      <c r="L100" s="111" t="s">
        <v>130</v>
      </c>
      <c r="M100" s="111" t="s">
        <v>130</v>
      </c>
      <c r="N100" s="111" t="s">
        <v>130</v>
      </c>
      <c r="O100" s="150" t="s">
        <v>218</v>
      </c>
      <c r="P100" s="151"/>
      <c r="Q100" s="111" t="s">
        <v>131</v>
      </c>
    </row>
    <row r="101" spans="2:18" x14ac:dyDescent="0.25">
      <c r="B101" s="142" t="s">
        <v>406</v>
      </c>
      <c r="C101" s="3" t="s">
        <v>216</v>
      </c>
      <c r="D101" s="142" t="s">
        <v>436</v>
      </c>
      <c r="E101" s="140">
        <v>18</v>
      </c>
      <c r="F101" s="4" t="s">
        <v>168</v>
      </c>
      <c r="G101" s="4" t="s">
        <v>168</v>
      </c>
      <c r="H101" s="4" t="s">
        <v>131</v>
      </c>
      <c r="I101" s="4" t="s">
        <v>131</v>
      </c>
      <c r="J101" s="87" t="s">
        <v>130</v>
      </c>
      <c r="K101" s="111" t="s">
        <v>130</v>
      </c>
      <c r="L101" s="111" t="s">
        <v>130</v>
      </c>
      <c r="M101" s="111" t="s">
        <v>130</v>
      </c>
      <c r="N101" s="111" t="s">
        <v>130</v>
      </c>
      <c r="O101" s="150" t="s">
        <v>218</v>
      </c>
      <c r="P101" s="151"/>
      <c r="Q101" s="111" t="s">
        <v>131</v>
      </c>
    </row>
    <row r="102" spans="2:18" x14ac:dyDescent="0.25">
      <c r="B102" s="142" t="s">
        <v>215</v>
      </c>
      <c r="C102" s="3" t="s">
        <v>216</v>
      </c>
      <c r="D102" s="142" t="s">
        <v>437</v>
      </c>
      <c r="E102" s="140">
        <v>15</v>
      </c>
      <c r="F102" s="4" t="s">
        <v>168</v>
      </c>
      <c r="G102" s="4" t="s">
        <v>168</v>
      </c>
      <c r="H102" s="4" t="s">
        <v>131</v>
      </c>
      <c r="I102" s="4" t="s">
        <v>131</v>
      </c>
      <c r="J102" s="87" t="s">
        <v>130</v>
      </c>
      <c r="K102" s="111" t="s">
        <v>130</v>
      </c>
      <c r="L102" s="111" t="s">
        <v>130</v>
      </c>
      <c r="M102" s="111" t="s">
        <v>130</v>
      </c>
      <c r="N102" s="111" t="s">
        <v>130</v>
      </c>
      <c r="O102" s="150" t="s">
        <v>218</v>
      </c>
      <c r="P102" s="151"/>
      <c r="Q102" s="111" t="s">
        <v>131</v>
      </c>
    </row>
    <row r="103" spans="2:18" x14ac:dyDescent="0.25">
      <c r="B103" s="142" t="s">
        <v>215</v>
      </c>
      <c r="C103" s="3" t="s">
        <v>216</v>
      </c>
      <c r="D103" s="142" t="s">
        <v>438</v>
      </c>
      <c r="E103" s="140">
        <v>17</v>
      </c>
      <c r="F103" s="4" t="s">
        <v>168</v>
      </c>
      <c r="G103" s="4" t="s">
        <v>168</v>
      </c>
      <c r="H103" s="4" t="s">
        <v>131</v>
      </c>
      <c r="I103" s="4" t="s">
        <v>131</v>
      </c>
      <c r="J103" s="87" t="s">
        <v>130</v>
      </c>
      <c r="K103" s="111" t="s">
        <v>130</v>
      </c>
      <c r="L103" s="111" t="s">
        <v>130</v>
      </c>
      <c r="M103" s="111" t="s">
        <v>130</v>
      </c>
      <c r="N103" s="111" t="s">
        <v>130</v>
      </c>
      <c r="O103" s="150" t="s">
        <v>218</v>
      </c>
      <c r="P103" s="111"/>
      <c r="Q103" s="111" t="s">
        <v>131</v>
      </c>
    </row>
    <row r="104" spans="2:18" x14ac:dyDescent="0.25">
      <c r="B104" s="142" t="s">
        <v>407</v>
      </c>
      <c r="C104" s="3" t="s">
        <v>216</v>
      </c>
      <c r="D104" s="142" t="s">
        <v>439</v>
      </c>
      <c r="E104" s="140">
        <v>16</v>
      </c>
      <c r="F104" s="4" t="s">
        <v>168</v>
      </c>
      <c r="G104" s="4" t="s">
        <v>168</v>
      </c>
      <c r="H104" s="4" t="s">
        <v>131</v>
      </c>
      <c r="I104" s="4" t="s">
        <v>131</v>
      </c>
      <c r="J104" s="87" t="s">
        <v>130</v>
      </c>
      <c r="K104" s="111" t="s">
        <v>130</v>
      </c>
      <c r="L104" s="111" t="s">
        <v>130</v>
      </c>
      <c r="M104" s="111" t="s">
        <v>130</v>
      </c>
      <c r="N104" s="111" t="s">
        <v>130</v>
      </c>
      <c r="O104" s="150" t="s">
        <v>218</v>
      </c>
      <c r="P104" s="111"/>
      <c r="Q104" s="111" t="s">
        <v>131</v>
      </c>
    </row>
    <row r="105" spans="2:18" x14ac:dyDescent="0.25">
      <c r="B105" s="142" t="s">
        <v>408</v>
      </c>
      <c r="C105" s="3" t="s">
        <v>216</v>
      </c>
      <c r="D105" s="142" t="s">
        <v>440</v>
      </c>
      <c r="E105" s="140">
        <v>18</v>
      </c>
      <c r="F105" s="4" t="s">
        <v>168</v>
      </c>
      <c r="G105" s="4" t="s">
        <v>168</v>
      </c>
      <c r="H105" s="4" t="s">
        <v>131</v>
      </c>
      <c r="I105" s="4" t="s">
        <v>131</v>
      </c>
      <c r="J105" s="87" t="s">
        <v>130</v>
      </c>
      <c r="K105" s="111" t="s">
        <v>130</v>
      </c>
      <c r="L105" s="111" t="s">
        <v>130</v>
      </c>
      <c r="M105" s="111" t="s">
        <v>130</v>
      </c>
      <c r="N105" s="111" t="s">
        <v>130</v>
      </c>
      <c r="O105" s="150" t="s">
        <v>218</v>
      </c>
      <c r="P105" s="111"/>
      <c r="Q105" s="111" t="s">
        <v>131</v>
      </c>
    </row>
    <row r="106" spans="2:18" x14ac:dyDescent="0.25">
      <c r="B106" s="142" t="s">
        <v>409</v>
      </c>
      <c r="C106" s="3" t="s">
        <v>216</v>
      </c>
      <c r="D106" s="142" t="s">
        <v>441</v>
      </c>
      <c r="E106" s="140">
        <v>14</v>
      </c>
      <c r="F106" s="4" t="s">
        <v>168</v>
      </c>
      <c r="G106" s="4" t="s">
        <v>168</v>
      </c>
      <c r="H106" s="4" t="s">
        <v>131</v>
      </c>
      <c r="I106" s="4" t="s">
        <v>131</v>
      </c>
      <c r="J106" s="87" t="s">
        <v>130</v>
      </c>
      <c r="K106" s="111" t="s">
        <v>130</v>
      </c>
      <c r="L106" s="111" t="s">
        <v>130</v>
      </c>
      <c r="M106" s="111" t="s">
        <v>130</v>
      </c>
      <c r="N106" s="111" t="s">
        <v>130</v>
      </c>
      <c r="O106" s="150" t="s">
        <v>218</v>
      </c>
      <c r="P106" s="111"/>
      <c r="Q106" s="111" t="s">
        <v>131</v>
      </c>
    </row>
    <row r="107" spans="2:18" x14ac:dyDescent="0.25">
      <c r="B107" s="142" t="s">
        <v>410</v>
      </c>
      <c r="C107" s="3" t="s">
        <v>216</v>
      </c>
      <c r="D107" s="142" t="s">
        <v>442</v>
      </c>
      <c r="E107" s="140">
        <v>15</v>
      </c>
      <c r="F107" s="4" t="s">
        <v>168</v>
      </c>
      <c r="G107" s="4" t="s">
        <v>168</v>
      </c>
      <c r="H107" s="4" t="s">
        <v>131</v>
      </c>
      <c r="I107" s="4" t="s">
        <v>131</v>
      </c>
      <c r="J107" s="87" t="s">
        <v>130</v>
      </c>
      <c r="K107" s="111" t="s">
        <v>130</v>
      </c>
      <c r="L107" s="111" t="s">
        <v>130</v>
      </c>
      <c r="M107" s="111" t="s">
        <v>130</v>
      </c>
      <c r="N107" s="111" t="s">
        <v>130</v>
      </c>
      <c r="O107" s="150" t="s">
        <v>218</v>
      </c>
      <c r="P107" s="111"/>
      <c r="Q107" s="111" t="s">
        <v>131</v>
      </c>
    </row>
    <row r="108" spans="2:18" x14ac:dyDescent="0.25">
      <c r="B108" s="142" t="s">
        <v>411</v>
      </c>
      <c r="C108" s="3" t="s">
        <v>216</v>
      </c>
      <c r="D108" s="142" t="s">
        <v>443</v>
      </c>
      <c r="E108" s="140">
        <v>16</v>
      </c>
      <c r="F108" s="4" t="s">
        <v>168</v>
      </c>
      <c r="G108" s="4" t="s">
        <v>168</v>
      </c>
      <c r="H108" s="4" t="s">
        <v>131</v>
      </c>
      <c r="I108" s="4" t="s">
        <v>131</v>
      </c>
      <c r="J108" s="87" t="s">
        <v>130</v>
      </c>
      <c r="K108" s="111" t="s">
        <v>130</v>
      </c>
      <c r="L108" s="111" t="s">
        <v>130</v>
      </c>
      <c r="M108" s="111" t="s">
        <v>130</v>
      </c>
      <c r="N108" s="111" t="s">
        <v>130</v>
      </c>
      <c r="O108" s="150" t="s">
        <v>218</v>
      </c>
      <c r="P108" s="111"/>
      <c r="Q108" s="111" t="s">
        <v>131</v>
      </c>
    </row>
    <row r="109" spans="2:18" x14ac:dyDescent="0.25">
      <c r="B109" s="142" t="s">
        <v>412</v>
      </c>
      <c r="C109" s="3" t="s">
        <v>216</v>
      </c>
      <c r="D109" s="142" t="s">
        <v>444</v>
      </c>
      <c r="E109" s="140">
        <v>18</v>
      </c>
      <c r="F109" s="4" t="s">
        <v>168</v>
      </c>
      <c r="G109" s="4" t="s">
        <v>168</v>
      </c>
      <c r="H109" s="4" t="s">
        <v>131</v>
      </c>
      <c r="I109" s="4" t="s">
        <v>131</v>
      </c>
      <c r="J109" s="87" t="s">
        <v>130</v>
      </c>
      <c r="K109" s="111" t="s">
        <v>130</v>
      </c>
      <c r="L109" s="111" t="s">
        <v>130</v>
      </c>
      <c r="M109" s="111" t="s">
        <v>130</v>
      </c>
      <c r="N109" s="111" t="s">
        <v>130</v>
      </c>
      <c r="O109" s="150" t="s">
        <v>218</v>
      </c>
      <c r="P109" s="111"/>
      <c r="Q109" s="111" t="s">
        <v>131</v>
      </c>
    </row>
    <row r="110" spans="2:18" x14ac:dyDescent="0.25">
      <c r="B110" s="142" t="s">
        <v>413</v>
      </c>
      <c r="C110" s="3" t="s">
        <v>216</v>
      </c>
      <c r="D110" s="142" t="s">
        <v>445</v>
      </c>
      <c r="E110" s="140">
        <v>17</v>
      </c>
      <c r="F110" s="4" t="s">
        <v>168</v>
      </c>
      <c r="G110" s="4" t="s">
        <v>168</v>
      </c>
      <c r="H110" s="4" t="s">
        <v>131</v>
      </c>
      <c r="I110" s="4" t="s">
        <v>131</v>
      </c>
      <c r="J110" s="87" t="s">
        <v>130</v>
      </c>
      <c r="K110" s="111" t="s">
        <v>130</v>
      </c>
      <c r="L110" s="111" t="s">
        <v>130</v>
      </c>
      <c r="M110" s="111" t="s">
        <v>130</v>
      </c>
      <c r="N110" s="111" t="s">
        <v>130</v>
      </c>
      <c r="O110" s="150" t="s">
        <v>218</v>
      </c>
      <c r="P110" s="111"/>
      <c r="Q110" s="111" t="s">
        <v>131</v>
      </c>
    </row>
    <row r="111" spans="2:18" x14ac:dyDescent="0.25">
      <c r="B111" s="142" t="s">
        <v>414</v>
      </c>
      <c r="C111" s="3" t="s">
        <v>216</v>
      </c>
      <c r="D111" s="142" t="s">
        <v>435</v>
      </c>
      <c r="E111" s="140">
        <v>14</v>
      </c>
      <c r="F111" s="4" t="s">
        <v>168</v>
      </c>
      <c r="G111" s="4" t="s">
        <v>168</v>
      </c>
      <c r="H111" s="4" t="s">
        <v>131</v>
      </c>
      <c r="I111" s="4" t="s">
        <v>131</v>
      </c>
      <c r="J111" s="87" t="s">
        <v>130</v>
      </c>
      <c r="K111" s="111" t="s">
        <v>130</v>
      </c>
      <c r="L111" s="111" t="s">
        <v>130</v>
      </c>
      <c r="M111" s="111" t="s">
        <v>130</v>
      </c>
      <c r="N111" s="111" t="s">
        <v>130</v>
      </c>
      <c r="O111" s="150" t="s">
        <v>218</v>
      </c>
      <c r="P111" s="111"/>
      <c r="Q111" s="111" t="s">
        <v>131</v>
      </c>
      <c r="R111" s="111"/>
    </row>
    <row r="112" spans="2:18" x14ac:dyDescent="0.2">
      <c r="B112" s="142" t="s">
        <v>415</v>
      </c>
      <c r="C112" s="143" t="s">
        <v>216</v>
      </c>
      <c r="D112" s="142" t="s">
        <v>446</v>
      </c>
      <c r="E112" s="152">
        <v>14</v>
      </c>
      <c r="F112" s="152" t="s">
        <v>168</v>
      </c>
      <c r="G112" s="152" t="s">
        <v>168</v>
      </c>
      <c r="H112" s="152" t="s">
        <v>131</v>
      </c>
      <c r="I112" s="152" t="s">
        <v>131</v>
      </c>
      <c r="J112" s="111" t="s">
        <v>130</v>
      </c>
      <c r="K112" s="111" t="s">
        <v>130</v>
      </c>
      <c r="L112" s="111" t="s">
        <v>130</v>
      </c>
      <c r="M112" s="111" t="s">
        <v>130</v>
      </c>
      <c r="N112" s="111" t="s">
        <v>130</v>
      </c>
      <c r="O112" s="150" t="s">
        <v>218</v>
      </c>
      <c r="P112" s="111"/>
      <c r="Q112" s="111" t="s">
        <v>131</v>
      </c>
      <c r="R112" s="111"/>
    </row>
    <row r="113" spans="2:19" x14ac:dyDescent="0.2">
      <c r="B113" s="142"/>
      <c r="C113" s="143"/>
      <c r="D113" s="142"/>
      <c r="E113" s="152"/>
      <c r="F113" s="152"/>
      <c r="G113" s="152"/>
      <c r="H113" s="152"/>
      <c r="I113" s="152"/>
      <c r="J113" s="111"/>
      <c r="K113" s="111"/>
      <c r="L113" s="111"/>
      <c r="M113" s="111"/>
      <c r="N113" s="111"/>
      <c r="O113" s="150"/>
      <c r="P113" s="111"/>
      <c r="Q113" s="111"/>
      <c r="R113" s="111"/>
    </row>
    <row r="114" spans="2:19" x14ac:dyDescent="0.25">
      <c r="B114" s="9" t="s">
        <v>1</v>
      </c>
    </row>
    <row r="115" spans="2:19" x14ac:dyDescent="0.25">
      <c r="B115" s="9" t="s">
        <v>37</v>
      </c>
    </row>
    <row r="116" spans="2:19" x14ac:dyDescent="0.25">
      <c r="B116" s="9" t="s">
        <v>60</v>
      </c>
    </row>
    <row r="118" spans="2:19" ht="15.75" thickBot="1" x14ac:dyDescent="0.3"/>
    <row r="119" spans="2:19" ht="27" thickBot="1" x14ac:dyDescent="0.3">
      <c r="B119" s="372" t="s">
        <v>38</v>
      </c>
      <c r="C119" s="373"/>
      <c r="D119" s="373"/>
      <c r="E119" s="373"/>
      <c r="F119" s="373"/>
      <c r="G119" s="373"/>
      <c r="H119" s="373"/>
      <c r="I119" s="373"/>
      <c r="J119" s="373"/>
      <c r="K119" s="373"/>
      <c r="L119" s="373"/>
      <c r="M119" s="373"/>
      <c r="N119" s="374"/>
    </row>
    <row r="121" spans="2:19" ht="75" x14ac:dyDescent="0.25">
      <c r="B121" s="110" t="s">
        <v>0</v>
      </c>
      <c r="C121" s="110" t="s">
        <v>39</v>
      </c>
      <c r="D121" s="110" t="s">
        <v>40</v>
      </c>
      <c r="E121" s="110" t="s">
        <v>108</v>
      </c>
      <c r="F121" s="110" t="s">
        <v>110</v>
      </c>
      <c r="G121" s="110" t="s">
        <v>111</v>
      </c>
      <c r="H121" s="110" t="s">
        <v>112</v>
      </c>
      <c r="I121" s="110" t="s">
        <v>109</v>
      </c>
      <c r="J121" s="378" t="s">
        <v>113</v>
      </c>
      <c r="K121" s="397"/>
      <c r="L121" s="379"/>
      <c r="M121" s="110" t="s">
        <v>117</v>
      </c>
      <c r="N121" s="110" t="s">
        <v>41</v>
      </c>
      <c r="O121" s="110" t="s">
        <v>42</v>
      </c>
      <c r="P121" s="378" t="s">
        <v>3</v>
      </c>
      <c r="Q121" s="379"/>
    </row>
    <row r="122" spans="2:19" ht="30" x14ac:dyDescent="0.25">
      <c r="B122" s="205" t="s">
        <v>800</v>
      </c>
      <c r="C122" s="205"/>
      <c r="D122" s="3" t="s">
        <v>1164</v>
      </c>
      <c r="E122" s="214">
        <v>41110231</v>
      </c>
      <c r="F122" s="205" t="s">
        <v>1165</v>
      </c>
      <c r="G122" s="3"/>
      <c r="H122" s="183"/>
      <c r="I122" s="5"/>
      <c r="J122" s="205"/>
      <c r="K122" s="181"/>
      <c r="L122" s="181"/>
      <c r="M122" s="111" t="s">
        <v>130</v>
      </c>
      <c r="N122" s="111" t="s">
        <v>131</v>
      </c>
      <c r="O122" s="111" t="s">
        <v>131</v>
      </c>
      <c r="P122" s="396" t="s">
        <v>1166</v>
      </c>
      <c r="Q122" s="396"/>
    </row>
    <row r="123" spans="2:19" ht="60.75" customHeight="1" x14ac:dyDescent="0.25">
      <c r="B123" s="205" t="s">
        <v>44</v>
      </c>
      <c r="C123" s="205"/>
      <c r="D123" s="3" t="s">
        <v>1167</v>
      </c>
      <c r="E123" s="214">
        <v>37014234</v>
      </c>
      <c r="F123" s="205" t="s">
        <v>649</v>
      </c>
      <c r="G123" s="3" t="s">
        <v>1138</v>
      </c>
      <c r="H123" s="183">
        <v>37118</v>
      </c>
      <c r="I123" s="5" t="s">
        <v>130</v>
      </c>
      <c r="J123" s="205" t="s">
        <v>1168</v>
      </c>
      <c r="K123" s="181" t="s">
        <v>1169</v>
      </c>
      <c r="L123" s="181" t="s">
        <v>1170</v>
      </c>
      <c r="M123" s="111" t="s">
        <v>130</v>
      </c>
      <c r="N123" s="111" t="s">
        <v>130</v>
      </c>
      <c r="O123" s="111" t="s">
        <v>130</v>
      </c>
      <c r="P123" s="349" t="s">
        <v>1171</v>
      </c>
      <c r="Q123" s="351"/>
      <c r="R123" s="258"/>
      <c r="S123" s="258"/>
    </row>
    <row r="124" spans="2:19" ht="60.75" customHeight="1" x14ac:dyDescent="0.25">
      <c r="B124" s="205" t="s">
        <v>43</v>
      </c>
      <c r="C124" s="205"/>
      <c r="D124" s="3" t="s">
        <v>1172</v>
      </c>
      <c r="E124" s="3">
        <v>69006300</v>
      </c>
      <c r="F124" s="205" t="s">
        <v>1173</v>
      </c>
      <c r="G124" s="205" t="s">
        <v>1174</v>
      </c>
      <c r="H124" s="183" t="s">
        <v>1175</v>
      </c>
      <c r="I124" s="5" t="s">
        <v>131</v>
      </c>
      <c r="J124" s="205" t="s">
        <v>1176</v>
      </c>
      <c r="K124" s="181" t="s">
        <v>1177</v>
      </c>
      <c r="L124" s="181" t="s">
        <v>1178</v>
      </c>
      <c r="M124" s="111" t="s">
        <v>130</v>
      </c>
      <c r="N124" s="111" t="s">
        <v>130</v>
      </c>
      <c r="O124" s="111" t="s">
        <v>130</v>
      </c>
      <c r="P124" s="349" t="s">
        <v>169</v>
      </c>
      <c r="Q124" s="351"/>
      <c r="R124" s="258"/>
      <c r="S124" s="258"/>
    </row>
    <row r="125" spans="2:19" ht="33.6" customHeight="1" x14ac:dyDescent="0.25">
      <c r="B125" s="205" t="s">
        <v>43</v>
      </c>
      <c r="C125" s="205"/>
      <c r="D125" s="3" t="s">
        <v>1179</v>
      </c>
      <c r="E125" s="3">
        <v>41182235</v>
      </c>
      <c r="F125" s="205" t="s">
        <v>1180</v>
      </c>
      <c r="G125" s="3" t="s">
        <v>681</v>
      </c>
      <c r="H125" s="183">
        <v>39074</v>
      </c>
      <c r="I125" s="5" t="s">
        <v>130</v>
      </c>
      <c r="J125" s="205" t="s">
        <v>1181</v>
      </c>
      <c r="K125" s="181" t="s">
        <v>1182</v>
      </c>
      <c r="L125" s="181" t="s">
        <v>1183</v>
      </c>
      <c r="M125" s="111" t="s">
        <v>130</v>
      </c>
      <c r="N125" s="111" t="s">
        <v>130</v>
      </c>
      <c r="O125" s="111" t="s">
        <v>130</v>
      </c>
      <c r="P125" s="349" t="s">
        <v>169</v>
      </c>
      <c r="Q125" s="351"/>
      <c r="R125" s="258"/>
      <c r="S125" s="258"/>
    </row>
    <row r="126" spans="2:19" ht="33.6" customHeight="1" x14ac:dyDescent="0.25">
      <c r="B126" s="205" t="s">
        <v>729</v>
      </c>
      <c r="C126" s="205"/>
      <c r="D126" s="3" t="s">
        <v>1184</v>
      </c>
      <c r="E126" s="3">
        <v>1085248275</v>
      </c>
      <c r="F126" s="205" t="s">
        <v>664</v>
      </c>
      <c r="G126" s="3" t="s">
        <v>1185</v>
      </c>
      <c r="H126" s="183">
        <v>40886</v>
      </c>
      <c r="I126" s="5" t="s">
        <v>130</v>
      </c>
      <c r="J126" s="205" t="s">
        <v>1186</v>
      </c>
      <c r="K126" s="181" t="s">
        <v>1187</v>
      </c>
      <c r="L126" s="181" t="s">
        <v>1188</v>
      </c>
      <c r="M126" s="111" t="s">
        <v>130</v>
      </c>
      <c r="N126" s="111" t="s">
        <v>130</v>
      </c>
      <c r="O126" s="111" t="s">
        <v>130</v>
      </c>
      <c r="P126" s="349" t="s">
        <v>169</v>
      </c>
      <c r="Q126" s="351"/>
      <c r="R126" s="258"/>
      <c r="S126" s="258"/>
    </row>
    <row r="127" spans="2:19" ht="33.6" customHeight="1" x14ac:dyDescent="0.25">
      <c r="B127" s="205" t="s">
        <v>729</v>
      </c>
      <c r="C127" s="205"/>
      <c r="D127" s="3" t="s">
        <v>1189</v>
      </c>
      <c r="E127" s="3">
        <v>1085259303</v>
      </c>
      <c r="F127" s="3" t="s">
        <v>664</v>
      </c>
      <c r="G127" s="205" t="s">
        <v>1185</v>
      </c>
      <c r="H127" s="183">
        <v>41082</v>
      </c>
      <c r="I127" s="5" t="s">
        <v>130</v>
      </c>
      <c r="J127" s="205" t="s">
        <v>1190</v>
      </c>
      <c r="K127" s="192" t="s">
        <v>1191</v>
      </c>
      <c r="L127" s="181" t="s">
        <v>1192</v>
      </c>
      <c r="M127" s="111" t="s">
        <v>130</v>
      </c>
      <c r="N127" s="111" t="s">
        <v>130</v>
      </c>
      <c r="O127" s="111" t="s">
        <v>130</v>
      </c>
      <c r="P127" s="349" t="s">
        <v>1193</v>
      </c>
      <c r="Q127" s="351"/>
      <c r="R127" s="258"/>
      <c r="S127" s="258"/>
    </row>
    <row r="128" spans="2:19" ht="33.6" customHeight="1" x14ac:dyDescent="0.25">
      <c r="B128" s="205" t="s">
        <v>729</v>
      </c>
      <c r="C128" s="205"/>
      <c r="D128" s="3" t="s">
        <v>1194</v>
      </c>
      <c r="E128" s="3">
        <v>1053805579</v>
      </c>
      <c r="F128" s="3" t="s">
        <v>649</v>
      </c>
      <c r="G128" s="3" t="s">
        <v>656</v>
      </c>
      <c r="H128" s="183">
        <v>41740</v>
      </c>
      <c r="I128" s="5" t="s">
        <v>130</v>
      </c>
      <c r="J128" s="205" t="s">
        <v>1195</v>
      </c>
      <c r="K128" s="192" t="s">
        <v>1196</v>
      </c>
      <c r="L128" s="181" t="s">
        <v>1197</v>
      </c>
      <c r="M128" s="111" t="s">
        <v>130</v>
      </c>
      <c r="N128" s="111" t="s">
        <v>130</v>
      </c>
      <c r="O128" s="111" t="s">
        <v>130</v>
      </c>
      <c r="P128" s="349" t="s">
        <v>169</v>
      </c>
      <c r="Q128" s="351"/>
      <c r="R128" s="258"/>
      <c r="S128" s="258"/>
    </row>
    <row r="129" spans="1:26" ht="33.6" customHeight="1" x14ac:dyDescent="0.25">
      <c r="B129" s="205" t="s">
        <v>729</v>
      </c>
      <c r="C129" s="205"/>
      <c r="D129" s="3" t="s">
        <v>1198</v>
      </c>
      <c r="E129" s="3">
        <v>1124849636</v>
      </c>
      <c r="F129" s="3" t="s">
        <v>649</v>
      </c>
      <c r="G129" s="3" t="s">
        <v>656</v>
      </c>
      <c r="H129" s="183">
        <v>40673</v>
      </c>
      <c r="I129" s="5" t="s">
        <v>130</v>
      </c>
      <c r="J129" s="205" t="s">
        <v>1199</v>
      </c>
      <c r="K129" s="181" t="s">
        <v>1200</v>
      </c>
      <c r="L129" s="181" t="s">
        <v>1201</v>
      </c>
      <c r="M129" s="111" t="s">
        <v>130</v>
      </c>
      <c r="N129" s="111" t="s">
        <v>130</v>
      </c>
      <c r="O129" s="111" t="s">
        <v>130</v>
      </c>
      <c r="P129" s="349" t="s">
        <v>169</v>
      </c>
      <c r="Q129" s="351"/>
      <c r="R129" s="258"/>
      <c r="S129" s="258"/>
    </row>
    <row r="130" spans="1:26" ht="33.6" customHeight="1" x14ac:dyDescent="0.25">
      <c r="B130" s="228"/>
      <c r="C130" s="205"/>
      <c r="D130" s="3"/>
      <c r="E130" s="3"/>
      <c r="F130" s="3"/>
      <c r="G130" s="3"/>
      <c r="H130" s="3"/>
      <c r="I130" s="5"/>
      <c r="J130" s="205"/>
      <c r="K130" s="192"/>
      <c r="L130" s="181"/>
      <c r="M130" s="111"/>
      <c r="N130" s="111"/>
      <c r="O130" s="111"/>
      <c r="P130" s="349"/>
      <c r="Q130" s="351"/>
      <c r="R130" s="258"/>
      <c r="S130" s="258"/>
    </row>
    <row r="131" spans="1:26" ht="33.6" customHeight="1" x14ac:dyDescent="0.25">
      <c r="B131" s="257"/>
      <c r="C131" s="257"/>
      <c r="D131" s="137"/>
      <c r="E131" s="137"/>
      <c r="F131" s="137"/>
      <c r="G131" s="137"/>
      <c r="H131" s="137"/>
      <c r="I131" s="146"/>
      <c r="J131" s="257"/>
      <c r="K131" s="257"/>
      <c r="L131" s="257"/>
      <c r="M131" s="258"/>
      <c r="N131" s="258"/>
      <c r="O131" s="258"/>
      <c r="P131" s="36"/>
      <c r="Q131" s="36"/>
      <c r="R131" s="258"/>
      <c r="S131" s="258"/>
    </row>
    <row r="132" spans="1:26" ht="33.6" customHeight="1" x14ac:dyDescent="0.25">
      <c r="B132" s="257"/>
      <c r="C132" s="257"/>
      <c r="D132" s="137"/>
      <c r="E132" s="137"/>
      <c r="F132" s="137"/>
      <c r="G132" s="137"/>
      <c r="H132" s="137"/>
      <c r="I132" s="146"/>
      <c r="J132" s="257"/>
      <c r="K132" s="257"/>
      <c r="L132" s="257"/>
      <c r="M132" s="258"/>
      <c r="N132" s="258"/>
      <c r="O132" s="258"/>
      <c r="P132" s="402"/>
      <c r="Q132" s="402"/>
      <c r="R132" s="258"/>
      <c r="S132" s="258"/>
    </row>
    <row r="134" spans="1:26" ht="15.75" thickBot="1" x14ac:dyDescent="0.3"/>
    <row r="135" spans="1:26" ht="27" thickBot="1" x14ac:dyDescent="0.3">
      <c r="B135" s="372" t="s">
        <v>52</v>
      </c>
      <c r="C135" s="373"/>
      <c r="D135" s="373"/>
      <c r="E135" s="373"/>
      <c r="F135" s="373"/>
      <c r="G135" s="373"/>
      <c r="H135" s="373"/>
      <c r="I135" s="373"/>
      <c r="J135" s="373"/>
      <c r="K135" s="373"/>
      <c r="L135" s="373"/>
      <c r="M135" s="373"/>
      <c r="N135" s="374"/>
    </row>
    <row r="137" spans="1:26" ht="15.75" thickBot="1" x14ac:dyDescent="0.3">
      <c r="M137" s="59"/>
      <c r="N137" s="59"/>
    </row>
    <row r="138" spans="1:26" s="97" customFormat="1" ht="109.5" customHeight="1" x14ac:dyDescent="0.25">
      <c r="B138" s="108" t="s">
        <v>139</v>
      </c>
      <c r="C138" s="108" t="s">
        <v>140</v>
      </c>
      <c r="D138" s="108" t="s">
        <v>141</v>
      </c>
      <c r="E138" s="108" t="s">
        <v>45</v>
      </c>
      <c r="F138" s="108" t="s">
        <v>22</v>
      </c>
      <c r="G138" s="108" t="s">
        <v>96</v>
      </c>
      <c r="H138" s="108" t="s">
        <v>17</v>
      </c>
      <c r="I138" s="108" t="s">
        <v>10</v>
      </c>
      <c r="J138" s="108" t="s">
        <v>31</v>
      </c>
      <c r="K138" s="108" t="s">
        <v>59</v>
      </c>
      <c r="L138" s="108" t="s">
        <v>20</v>
      </c>
      <c r="M138" s="93" t="s">
        <v>26</v>
      </c>
      <c r="N138" s="108" t="s">
        <v>142</v>
      </c>
      <c r="O138" s="108" t="s">
        <v>36</v>
      </c>
      <c r="P138" s="109" t="s">
        <v>11</v>
      </c>
      <c r="Q138" s="109" t="s">
        <v>19</v>
      </c>
    </row>
    <row r="139" spans="1:26" s="103" customFormat="1" ht="30" customHeight="1" x14ac:dyDescent="0.25">
      <c r="A139" s="42">
        <v>1</v>
      </c>
      <c r="B139" s="104"/>
      <c r="C139" s="105"/>
      <c r="D139" s="104"/>
      <c r="E139" s="99"/>
      <c r="F139" s="100"/>
      <c r="G139" s="119"/>
      <c r="H139" s="107"/>
      <c r="I139" s="101"/>
      <c r="J139" s="101"/>
      <c r="K139" s="101"/>
      <c r="L139" s="101"/>
      <c r="M139" s="92"/>
      <c r="N139" s="92">
        <f>+M139*G139</f>
        <v>0</v>
      </c>
      <c r="O139" s="26"/>
      <c r="P139" s="26"/>
      <c r="Q139" s="398" t="s">
        <v>1202</v>
      </c>
      <c r="R139" s="102"/>
      <c r="S139" s="102"/>
      <c r="T139" s="102"/>
      <c r="U139" s="102"/>
      <c r="V139" s="102"/>
      <c r="W139" s="102"/>
      <c r="X139" s="102"/>
      <c r="Y139" s="102"/>
      <c r="Z139" s="102"/>
    </row>
    <row r="140" spans="1:26" s="103" customFormat="1" x14ac:dyDescent="0.25">
      <c r="A140" s="42">
        <f>+A139+1</f>
        <v>2</v>
      </c>
      <c r="B140" s="104"/>
      <c r="C140" s="105"/>
      <c r="D140" s="104"/>
      <c r="E140" s="99"/>
      <c r="F140" s="100"/>
      <c r="G140" s="100"/>
      <c r="H140" s="100"/>
      <c r="I140" s="101"/>
      <c r="J140" s="101"/>
      <c r="K140" s="101"/>
      <c r="L140" s="101"/>
      <c r="M140" s="92"/>
      <c r="N140" s="92"/>
      <c r="O140" s="26"/>
      <c r="P140" s="26"/>
      <c r="Q140" s="399"/>
      <c r="R140" s="102"/>
      <c r="S140" s="102"/>
      <c r="T140" s="102"/>
      <c r="U140" s="102"/>
      <c r="V140" s="102"/>
      <c r="W140" s="102"/>
      <c r="X140" s="102"/>
      <c r="Y140" s="102"/>
      <c r="Z140" s="102"/>
    </row>
    <row r="141" spans="1:26" s="103" customFormat="1" x14ac:dyDescent="0.25">
      <c r="A141" s="42">
        <f t="shared" ref="A141:A146" si="4">+A140+1</f>
        <v>3</v>
      </c>
      <c r="B141" s="104"/>
      <c r="C141" s="105"/>
      <c r="D141" s="104"/>
      <c r="E141" s="99"/>
      <c r="F141" s="100"/>
      <c r="G141" s="100"/>
      <c r="H141" s="100"/>
      <c r="I141" s="101"/>
      <c r="J141" s="101"/>
      <c r="K141" s="101"/>
      <c r="L141" s="101"/>
      <c r="M141" s="92"/>
      <c r="N141" s="92"/>
      <c r="O141" s="26"/>
      <c r="P141" s="26"/>
      <c r="Q141" s="399"/>
      <c r="R141" s="102"/>
      <c r="S141" s="102"/>
      <c r="T141" s="102"/>
      <c r="U141" s="102"/>
      <c r="V141" s="102"/>
      <c r="W141" s="102"/>
      <c r="X141" s="102"/>
      <c r="Y141" s="102"/>
      <c r="Z141" s="102"/>
    </row>
    <row r="142" spans="1:26" s="103" customFormat="1" x14ac:dyDescent="0.25">
      <c r="A142" s="42">
        <f t="shared" si="4"/>
        <v>4</v>
      </c>
      <c r="B142" s="104"/>
      <c r="C142" s="105"/>
      <c r="D142" s="104"/>
      <c r="E142" s="99"/>
      <c r="F142" s="100"/>
      <c r="G142" s="100"/>
      <c r="H142" s="100"/>
      <c r="I142" s="101"/>
      <c r="J142" s="101"/>
      <c r="K142" s="101"/>
      <c r="L142" s="101"/>
      <c r="M142" s="92"/>
      <c r="N142" s="92"/>
      <c r="O142" s="26"/>
      <c r="P142" s="26"/>
      <c r="Q142" s="399"/>
      <c r="R142" s="102"/>
      <c r="S142" s="102"/>
      <c r="T142" s="102"/>
      <c r="U142" s="102"/>
      <c r="V142" s="102"/>
      <c r="W142" s="102"/>
      <c r="X142" s="102"/>
      <c r="Y142" s="102"/>
      <c r="Z142" s="102"/>
    </row>
    <row r="143" spans="1:26" s="103" customFormat="1" x14ac:dyDescent="0.25">
      <c r="A143" s="42">
        <f t="shared" si="4"/>
        <v>5</v>
      </c>
      <c r="B143" s="104"/>
      <c r="C143" s="105"/>
      <c r="D143" s="104"/>
      <c r="E143" s="99"/>
      <c r="F143" s="100"/>
      <c r="G143" s="100"/>
      <c r="H143" s="100"/>
      <c r="I143" s="101"/>
      <c r="J143" s="101"/>
      <c r="K143" s="101"/>
      <c r="L143" s="101"/>
      <c r="M143" s="92"/>
      <c r="N143" s="92"/>
      <c r="O143" s="26"/>
      <c r="P143" s="26"/>
      <c r="Q143" s="399"/>
      <c r="R143" s="102"/>
      <c r="S143" s="102"/>
      <c r="T143" s="102"/>
      <c r="U143" s="102"/>
      <c r="V143" s="102"/>
      <c r="W143" s="102"/>
      <c r="X143" s="102"/>
      <c r="Y143" s="102"/>
      <c r="Z143" s="102"/>
    </row>
    <row r="144" spans="1:26" s="103" customFormat="1" x14ac:dyDescent="0.25">
      <c r="A144" s="42">
        <f t="shared" si="4"/>
        <v>6</v>
      </c>
      <c r="B144" s="104"/>
      <c r="C144" s="105"/>
      <c r="D144" s="104"/>
      <c r="E144" s="99"/>
      <c r="F144" s="100"/>
      <c r="G144" s="100"/>
      <c r="H144" s="100"/>
      <c r="I144" s="101"/>
      <c r="J144" s="101"/>
      <c r="K144" s="101"/>
      <c r="L144" s="101"/>
      <c r="M144" s="92"/>
      <c r="N144" s="92"/>
      <c r="O144" s="26"/>
      <c r="P144" s="26"/>
      <c r="Q144" s="399"/>
      <c r="R144" s="102"/>
      <c r="S144" s="102"/>
      <c r="T144" s="102"/>
      <c r="U144" s="102"/>
      <c r="V144" s="102"/>
      <c r="W144" s="102"/>
      <c r="X144" s="102"/>
      <c r="Y144" s="102"/>
      <c r="Z144" s="102"/>
    </row>
    <row r="145" spans="1:26" s="103" customFormat="1" x14ac:dyDescent="0.25">
      <c r="A145" s="42">
        <f t="shared" si="4"/>
        <v>7</v>
      </c>
      <c r="B145" s="104"/>
      <c r="C145" s="105"/>
      <c r="D145" s="104"/>
      <c r="E145" s="99"/>
      <c r="F145" s="100"/>
      <c r="G145" s="100"/>
      <c r="H145" s="100"/>
      <c r="I145" s="101"/>
      <c r="J145" s="101"/>
      <c r="K145" s="101"/>
      <c r="L145" s="101"/>
      <c r="M145" s="92"/>
      <c r="N145" s="92"/>
      <c r="O145" s="26"/>
      <c r="P145" s="26"/>
      <c r="Q145" s="399"/>
      <c r="R145" s="102"/>
      <c r="S145" s="102"/>
      <c r="T145" s="102"/>
      <c r="U145" s="102"/>
      <c r="V145" s="102"/>
      <c r="W145" s="102"/>
      <c r="X145" s="102"/>
      <c r="Y145" s="102"/>
      <c r="Z145" s="102"/>
    </row>
    <row r="146" spans="1:26" s="103" customFormat="1" x14ac:dyDescent="0.25">
      <c r="A146" s="42">
        <f t="shared" si="4"/>
        <v>8</v>
      </c>
      <c r="B146" s="104"/>
      <c r="C146" s="105"/>
      <c r="D146" s="104"/>
      <c r="E146" s="99"/>
      <c r="F146" s="100"/>
      <c r="G146" s="100"/>
      <c r="H146" s="100"/>
      <c r="I146" s="101"/>
      <c r="J146" s="101"/>
      <c r="K146" s="101"/>
      <c r="L146" s="101"/>
      <c r="M146" s="92"/>
      <c r="N146" s="92"/>
      <c r="O146" s="26"/>
      <c r="P146" s="26"/>
      <c r="Q146" s="399"/>
      <c r="R146" s="102"/>
      <c r="S146" s="102"/>
      <c r="T146" s="102"/>
      <c r="U146" s="102"/>
      <c r="V146" s="102"/>
      <c r="W146" s="102"/>
      <c r="X146" s="102"/>
      <c r="Y146" s="102"/>
      <c r="Z146" s="102"/>
    </row>
    <row r="147" spans="1:26" s="103" customFormat="1" x14ac:dyDescent="0.25">
      <c r="A147" s="42"/>
      <c r="B147" s="45" t="s">
        <v>16</v>
      </c>
      <c r="C147" s="105"/>
      <c r="D147" s="104"/>
      <c r="E147" s="99"/>
      <c r="F147" s="100"/>
      <c r="G147" s="100"/>
      <c r="H147" s="100"/>
      <c r="I147" s="101"/>
      <c r="J147" s="101"/>
      <c r="K147" s="106">
        <f t="shared" ref="K147:N147" si="5">SUM(K139:K146)</f>
        <v>0</v>
      </c>
      <c r="L147" s="106">
        <f t="shared" si="5"/>
        <v>0</v>
      </c>
      <c r="M147" s="118">
        <f t="shared" si="5"/>
        <v>0</v>
      </c>
      <c r="N147" s="106">
        <f t="shared" si="5"/>
        <v>0</v>
      </c>
      <c r="O147" s="26"/>
      <c r="P147" s="26"/>
      <c r="Q147" s="400"/>
    </row>
    <row r="148" spans="1:26" x14ac:dyDescent="0.25">
      <c r="B148" s="29"/>
      <c r="C148" s="29"/>
      <c r="D148" s="29"/>
      <c r="E148" s="30"/>
      <c r="F148" s="29"/>
      <c r="G148" s="29"/>
      <c r="H148" s="29"/>
      <c r="I148" s="29"/>
      <c r="J148" s="29"/>
      <c r="K148" s="29"/>
      <c r="L148" s="29"/>
      <c r="M148" s="29"/>
      <c r="N148" s="29"/>
      <c r="O148" s="29"/>
      <c r="P148" s="29"/>
    </row>
    <row r="149" spans="1:26" ht="18.75" x14ac:dyDescent="0.25">
      <c r="B149" s="54" t="s">
        <v>32</v>
      </c>
      <c r="C149" s="66">
        <f>+K147</f>
        <v>0</v>
      </c>
      <c r="H149" s="31"/>
      <c r="I149" s="31"/>
      <c r="J149" s="31"/>
      <c r="K149" s="31"/>
      <c r="L149" s="31"/>
      <c r="M149" s="31"/>
      <c r="N149" s="29"/>
      <c r="O149" s="29"/>
      <c r="P149" s="29"/>
    </row>
    <row r="151" spans="1:26" ht="15.75" thickBot="1" x14ac:dyDescent="0.3"/>
    <row r="152" spans="1:26" ht="37.15" customHeight="1" thickBot="1" x14ac:dyDescent="0.3">
      <c r="B152" s="69" t="s">
        <v>47</v>
      </c>
      <c r="C152" s="70" t="s">
        <v>48</v>
      </c>
      <c r="D152" s="69" t="s">
        <v>49</v>
      </c>
      <c r="E152" s="70" t="s">
        <v>53</v>
      </c>
    </row>
    <row r="153" spans="1:26" ht="41.45" customHeight="1" x14ac:dyDescent="0.25">
      <c r="B153" s="61" t="s">
        <v>118</v>
      </c>
      <c r="C153" s="63">
        <v>20</v>
      </c>
      <c r="D153" s="63">
        <v>0</v>
      </c>
      <c r="E153" s="375">
        <f>+D153+D154+D155</f>
        <v>0</v>
      </c>
    </row>
    <row r="154" spans="1:26" x14ac:dyDescent="0.25">
      <c r="B154" s="61" t="s">
        <v>119</v>
      </c>
      <c r="C154" s="52">
        <v>30</v>
      </c>
      <c r="D154" s="152">
        <v>0</v>
      </c>
      <c r="E154" s="376"/>
    </row>
    <row r="155" spans="1:26" ht="15.75" thickBot="1" x14ac:dyDescent="0.3">
      <c r="B155" s="61" t="s">
        <v>120</v>
      </c>
      <c r="C155" s="65">
        <v>40</v>
      </c>
      <c r="D155" s="65">
        <v>0</v>
      </c>
      <c r="E155" s="377"/>
    </row>
    <row r="157" spans="1:26" ht="15.75" thickBot="1" x14ac:dyDescent="0.3"/>
    <row r="158" spans="1:26" ht="27" thickBot="1" x14ac:dyDescent="0.3">
      <c r="B158" s="372" t="s">
        <v>50</v>
      </c>
      <c r="C158" s="373"/>
      <c r="D158" s="373"/>
      <c r="E158" s="373"/>
      <c r="F158" s="373"/>
      <c r="G158" s="373"/>
      <c r="H158" s="373"/>
      <c r="I158" s="373"/>
      <c r="J158" s="373"/>
      <c r="K158" s="373"/>
      <c r="L158" s="373"/>
      <c r="M158" s="373"/>
      <c r="N158" s="374"/>
    </row>
    <row r="161" spans="2:17" ht="75" x14ac:dyDescent="0.25">
      <c r="B161" s="110" t="s">
        <v>0</v>
      </c>
      <c r="C161" s="110" t="s">
        <v>39</v>
      </c>
      <c r="D161" s="110" t="s">
        <v>40</v>
      </c>
      <c r="E161" s="110" t="s">
        <v>108</v>
      </c>
      <c r="F161" s="110" t="s">
        <v>110</v>
      </c>
      <c r="G161" s="110" t="s">
        <v>111</v>
      </c>
      <c r="H161" s="110" t="s">
        <v>112</v>
      </c>
      <c r="I161" s="110" t="s">
        <v>109</v>
      </c>
      <c r="J161" s="378" t="s">
        <v>113</v>
      </c>
      <c r="K161" s="397"/>
      <c r="L161" s="379"/>
      <c r="M161" s="110" t="s">
        <v>117</v>
      </c>
      <c r="N161" s="110" t="s">
        <v>41</v>
      </c>
      <c r="O161" s="110" t="s">
        <v>42</v>
      </c>
      <c r="P161" s="378" t="s">
        <v>3</v>
      </c>
      <c r="Q161" s="379"/>
    </row>
    <row r="162" spans="2:17" ht="57.75" customHeight="1" x14ac:dyDescent="0.25">
      <c r="B162" s="88" t="s">
        <v>861</v>
      </c>
      <c r="C162" s="88"/>
      <c r="D162" s="88" t="s">
        <v>994</v>
      </c>
      <c r="E162" s="87">
        <v>1124851917</v>
      </c>
      <c r="F162" s="88" t="s">
        <v>995</v>
      </c>
      <c r="G162" s="88" t="s">
        <v>656</v>
      </c>
      <c r="H162" s="192" t="s">
        <v>996</v>
      </c>
      <c r="I162" s="5" t="s">
        <v>131</v>
      </c>
      <c r="J162" s="88" t="s">
        <v>1203</v>
      </c>
      <c r="K162" s="88" t="s">
        <v>1204</v>
      </c>
      <c r="L162" s="88" t="s">
        <v>1205</v>
      </c>
      <c r="M162" s="53" t="s">
        <v>130</v>
      </c>
      <c r="N162" s="53" t="s">
        <v>130</v>
      </c>
      <c r="O162" s="53" t="s">
        <v>130</v>
      </c>
      <c r="P162" s="401" t="s">
        <v>169</v>
      </c>
      <c r="Q162" s="401"/>
    </row>
    <row r="163" spans="2:17" ht="51.75" customHeight="1" x14ac:dyDescent="0.25">
      <c r="B163" s="205"/>
      <c r="C163" s="205"/>
      <c r="D163" s="3"/>
      <c r="E163" s="3"/>
      <c r="F163" s="3"/>
      <c r="G163" s="3"/>
      <c r="H163" s="3"/>
      <c r="I163" s="5"/>
      <c r="J163" s="1"/>
      <c r="K163" s="88" t="s">
        <v>1206</v>
      </c>
      <c r="L163" s="88" t="s">
        <v>1207</v>
      </c>
      <c r="M163" s="111"/>
      <c r="N163" s="111"/>
      <c r="O163" s="111"/>
      <c r="P163" s="401"/>
      <c r="Q163" s="401"/>
    </row>
    <row r="164" spans="2:17" ht="18" customHeight="1" x14ac:dyDescent="0.25">
      <c r="B164" s="205"/>
      <c r="C164" s="205"/>
      <c r="D164" s="3"/>
      <c r="E164" s="3"/>
      <c r="F164" s="3"/>
      <c r="G164" s="3"/>
      <c r="H164" s="3"/>
      <c r="I164" s="5"/>
      <c r="J164" s="1"/>
      <c r="K164" s="88" t="s">
        <v>1208</v>
      </c>
      <c r="L164" s="88" t="s">
        <v>1209</v>
      </c>
      <c r="M164" s="111"/>
      <c r="N164" s="111"/>
      <c r="O164" s="111"/>
      <c r="P164" s="401"/>
      <c r="Q164" s="401"/>
    </row>
    <row r="165" spans="2:17" ht="40.5" customHeight="1" x14ac:dyDescent="0.25">
      <c r="B165" s="205"/>
      <c r="C165" s="205"/>
      <c r="D165" s="3"/>
      <c r="E165" s="3"/>
      <c r="F165" s="3"/>
      <c r="G165" s="3"/>
      <c r="H165" s="3"/>
      <c r="I165" s="5"/>
      <c r="J165" s="205" t="s">
        <v>1203</v>
      </c>
      <c r="K165" s="88" t="s">
        <v>1210</v>
      </c>
      <c r="L165" s="88" t="s">
        <v>1211</v>
      </c>
      <c r="M165" s="111"/>
      <c r="N165" s="111"/>
      <c r="O165" s="111"/>
      <c r="P165" s="401"/>
      <c r="Q165" s="401"/>
    </row>
    <row r="166" spans="2:17" ht="51" customHeight="1" x14ac:dyDescent="0.25">
      <c r="B166" s="205"/>
      <c r="C166" s="205"/>
      <c r="D166" s="3"/>
      <c r="E166" s="3"/>
      <c r="F166" s="3"/>
      <c r="G166" s="3"/>
      <c r="H166" s="3"/>
      <c r="I166" s="5"/>
      <c r="J166" s="205" t="s">
        <v>1212</v>
      </c>
      <c r="K166" s="88" t="s">
        <v>1213</v>
      </c>
      <c r="L166" s="88" t="s">
        <v>1214</v>
      </c>
      <c r="M166" s="111"/>
      <c r="N166" s="111"/>
      <c r="O166" s="111"/>
      <c r="P166" s="401"/>
      <c r="Q166" s="401"/>
    </row>
    <row r="167" spans="2:17" ht="32.25" customHeight="1" x14ac:dyDescent="0.25">
      <c r="B167" s="205"/>
      <c r="C167" s="205"/>
      <c r="D167" s="3"/>
      <c r="E167" s="3"/>
      <c r="F167" s="3"/>
      <c r="G167" s="3"/>
      <c r="H167" s="3"/>
      <c r="I167" s="5"/>
      <c r="J167" s="1" t="s">
        <v>1215</v>
      </c>
      <c r="K167" s="88" t="s">
        <v>1216</v>
      </c>
      <c r="L167" s="88" t="s">
        <v>1217</v>
      </c>
      <c r="M167" s="111"/>
      <c r="N167" s="111"/>
      <c r="O167" s="111"/>
      <c r="P167" s="401"/>
      <c r="Q167" s="401"/>
    </row>
    <row r="168" spans="2:17" ht="62.25" customHeight="1" x14ac:dyDescent="0.25">
      <c r="B168" s="205"/>
      <c r="C168" s="205"/>
      <c r="D168" s="3"/>
      <c r="E168" s="3"/>
      <c r="F168" s="3"/>
      <c r="G168" s="3"/>
      <c r="H168" s="3"/>
      <c r="I168" s="5"/>
      <c r="J168" s="1" t="s">
        <v>1215</v>
      </c>
      <c r="K168" s="88" t="s">
        <v>1218</v>
      </c>
      <c r="L168" s="88" t="s">
        <v>1217</v>
      </c>
      <c r="M168" s="111"/>
      <c r="N168" s="111"/>
      <c r="O168" s="111"/>
      <c r="P168" s="401"/>
      <c r="Q168" s="401"/>
    </row>
    <row r="169" spans="2:17" ht="54.75" customHeight="1" x14ac:dyDescent="0.25">
      <c r="B169" s="205" t="s">
        <v>997</v>
      </c>
      <c r="C169" s="205"/>
      <c r="D169" s="3" t="s">
        <v>1103</v>
      </c>
      <c r="E169" s="214">
        <v>79273096</v>
      </c>
      <c r="F169" s="3" t="s">
        <v>813</v>
      </c>
      <c r="G169" s="205" t="s">
        <v>1104</v>
      </c>
      <c r="H169" s="3" t="s">
        <v>1219</v>
      </c>
      <c r="I169" s="5" t="s">
        <v>130</v>
      </c>
      <c r="J169" s="205"/>
      <c r="K169" s="88"/>
      <c r="L169" s="88"/>
      <c r="M169" s="111" t="s">
        <v>130</v>
      </c>
      <c r="N169" s="111" t="s">
        <v>131</v>
      </c>
      <c r="O169" s="111" t="s">
        <v>131</v>
      </c>
      <c r="P169" s="401" t="s">
        <v>1220</v>
      </c>
      <c r="Q169" s="401"/>
    </row>
    <row r="170" spans="2:17" ht="59.25" customHeight="1" x14ac:dyDescent="0.25">
      <c r="B170" s="205" t="s">
        <v>1221</v>
      </c>
      <c r="C170" s="205"/>
      <c r="D170" s="3" t="s">
        <v>999</v>
      </c>
      <c r="E170" s="3" t="s">
        <v>1222</v>
      </c>
      <c r="F170" s="205" t="s">
        <v>1277</v>
      </c>
      <c r="G170" s="205" t="s">
        <v>830</v>
      </c>
      <c r="H170" s="183">
        <v>39682</v>
      </c>
      <c r="I170" s="5" t="s">
        <v>131</v>
      </c>
      <c r="J170" s="205" t="s">
        <v>1223</v>
      </c>
      <c r="K170" s="88" t="s">
        <v>1224</v>
      </c>
      <c r="L170" s="88" t="s">
        <v>1225</v>
      </c>
      <c r="M170" s="111" t="s">
        <v>130</v>
      </c>
      <c r="N170" s="111" t="s">
        <v>130</v>
      </c>
      <c r="O170" s="111" t="s">
        <v>131</v>
      </c>
      <c r="P170" s="401" t="s">
        <v>1226</v>
      </c>
      <c r="Q170" s="401"/>
    </row>
    <row r="171" spans="2:17" ht="75" x14ac:dyDescent="0.25">
      <c r="B171" s="205" t="s">
        <v>884</v>
      </c>
      <c r="C171" s="205"/>
      <c r="D171" s="3" t="s">
        <v>1227</v>
      </c>
      <c r="E171" s="3">
        <v>69006596</v>
      </c>
      <c r="F171" s="205" t="s">
        <v>707</v>
      </c>
      <c r="G171" s="205" t="s">
        <v>939</v>
      </c>
      <c r="H171" s="189">
        <v>36980</v>
      </c>
      <c r="I171" s="5" t="s">
        <v>940</v>
      </c>
      <c r="J171" s="205" t="s">
        <v>1228</v>
      </c>
      <c r="K171" s="181" t="s">
        <v>1229</v>
      </c>
      <c r="L171" s="88" t="s">
        <v>1230</v>
      </c>
      <c r="M171" s="111" t="s">
        <v>130</v>
      </c>
      <c r="N171" s="111" t="s">
        <v>130</v>
      </c>
      <c r="O171" s="111" t="s">
        <v>130</v>
      </c>
      <c r="P171" s="401" t="s">
        <v>169</v>
      </c>
      <c r="Q171" s="401"/>
    </row>
    <row r="172" spans="2:17" ht="28.5" customHeight="1" x14ac:dyDescent="0.25">
      <c r="B172" s="205"/>
      <c r="C172" s="205"/>
      <c r="D172" s="3"/>
      <c r="E172" s="3"/>
      <c r="F172" s="205"/>
      <c r="G172" s="3"/>
      <c r="H172" s="189"/>
      <c r="I172" s="5"/>
      <c r="J172" s="205" t="s">
        <v>1228</v>
      </c>
      <c r="K172" s="88" t="s">
        <v>1231</v>
      </c>
      <c r="L172" s="88" t="s">
        <v>1232</v>
      </c>
      <c r="M172" s="111"/>
      <c r="N172" s="111"/>
      <c r="O172" s="111"/>
      <c r="P172" s="401"/>
      <c r="Q172" s="401"/>
    </row>
    <row r="173" spans="2:17" ht="39" customHeight="1" x14ac:dyDescent="0.25">
      <c r="B173" s="205"/>
      <c r="C173" s="205"/>
      <c r="D173" s="3"/>
      <c r="E173" s="3"/>
      <c r="F173" s="205"/>
      <c r="G173" s="3"/>
      <c r="H173" s="189"/>
      <c r="I173" s="5"/>
      <c r="J173" s="205" t="s">
        <v>1233</v>
      </c>
      <c r="K173" s="88" t="s">
        <v>1234</v>
      </c>
      <c r="L173" s="88" t="s">
        <v>1235</v>
      </c>
      <c r="M173" s="111"/>
      <c r="N173" s="111"/>
      <c r="O173" s="111"/>
      <c r="P173" s="401"/>
      <c r="Q173" s="401"/>
    </row>
    <row r="174" spans="2:17" ht="45" x14ac:dyDescent="0.25">
      <c r="B174" s="205"/>
      <c r="C174" s="205"/>
      <c r="D174" s="3"/>
      <c r="E174" s="3"/>
      <c r="F174" s="205"/>
      <c r="G174" s="3"/>
      <c r="H174" s="189"/>
      <c r="I174" s="5"/>
      <c r="J174" s="205" t="s">
        <v>1233</v>
      </c>
      <c r="K174" s="88" t="s">
        <v>1236</v>
      </c>
      <c r="L174" s="88" t="s">
        <v>1237</v>
      </c>
      <c r="M174" s="111"/>
      <c r="N174" s="111"/>
      <c r="O174" s="111"/>
      <c r="P174" s="401"/>
      <c r="Q174" s="401"/>
    </row>
    <row r="175" spans="2:17" ht="45" x14ac:dyDescent="0.25">
      <c r="B175" s="205"/>
      <c r="C175" s="205"/>
      <c r="D175" s="3"/>
      <c r="E175" s="3"/>
      <c r="F175" s="205"/>
      <c r="G175" s="3"/>
      <c r="H175" s="189"/>
      <c r="I175" s="5"/>
      <c r="J175" s="205" t="s">
        <v>1233</v>
      </c>
      <c r="K175" s="88" t="s">
        <v>1238</v>
      </c>
      <c r="L175" s="88" t="s">
        <v>1237</v>
      </c>
      <c r="M175" s="111"/>
      <c r="N175" s="111"/>
      <c r="O175" s="111"/>
      <c r="P175" s="401"/>
      <c r="Q175" s="401"/>
    </row>
    <row r="176" spans="2:17" ht="45" x14ac:dyDescent="0.25">
      <c r="B176" s="205"/>
      <c r="C176" s="205"/>
      <c r="D176" s="3"/>
      <c r="E176" s="3"/>
      <c r="F176" s="205"/>
      <c r="G176" s="3"/>
      <c r="H176" s="189"/>
      <c r="I176" s="5"/>
      <c r="J176" s="205" t="s">
        <v>1233</v>
      </c>
      <c r="K176" s="88" t="s">
        <v>1239</v>
      </c>
      <c r="L176" s="88" t="s">
        <v>1240</v>
      </c>
      <c r="M176" s="111"/>
      <c r="N176" s="111"/>
      <c r="O176" s="111"/>
      <c r="P176" s="401"/>
      <c r="Q176" s="401"/>
    </row>
    <row r="177" spans="2:17" ht="45" x14ac:dyDescent="0.25">
      <c r="B177" s="205"/>
      <c r="C177" s="205"/>
      <c r="D177" s="3"/>
      <c r="E177" s="3"/>
      <c r="F177" s="205"/>
      <c r="G177" s="3"/>
      <c r="H177" s="189"/>
      <c r="I177" s="5"/>
      <c r="J177" s="205" t="s">
        <v>1233</v>
      </c>
      <c r="K177" s="88" t="s">
        <v>1241</v>
      </c>
      <c r="L177" s="88" t="s">
        <v>1240</v>
      </c>
      <c r="M177" s="111"/>
      <c r="N177" s="111"/>
      <c r="O177" s="111"/>
      <c r="P177" s="401"/>
      <c r="Q177" s="401"/>
    </row>
    <row r="178" spans="2:17" ht="45" x14ac:dyDescent="0.25">
      <c r="B178" s="205"/>
      <c r="C178" s="205"/>
      <c r="D178" s="3"/>
      <c r="E178" s="3"/>
      <c r="F178" s="205"/>
      <c r="G178" s="3"/>
      <c r="H178" s="189"/>
      <c r="I178" s="5"/>
      <c r="J178" s="205" t="s">
        <v>835</v>
      </c>
      <c r="K178" s="88" t="s">
        <v>1242</v>
      </c>
      <c r="L178" s="88" t="s">
        <v>1243</v>
      </c>
      <c r="M178" s="111"/>
      <c r="N178" s="111"/>
      <c r="O178" s="111"/>
      <c r="P178" s="401"/>
      <c r="Q178" s="401"/>
    </row>
    <row r="179" spans="2:17" ht="45" x14ac:dyDescent="0.25">
      <c r="B179" s="205"/>
      <c r="C179" s="205"/>
      <c r="D179" s="3"/>
      <c r="E179" s="3"/>
      <c r="F179" s="205"/>
      <c r="G179" s="3"/>
      <c r="H179" s="189"/>
      <c r="I179" s="5"/>
      <c r="J179" s="205" t="s">
        <v>835</v>
      </c>
      <c r="K179" s="88" t="s">
        <v>1244</v>
      </c>
      <c r="L179" s="88" t="s">
        <v>1245</v>
      </c>
      <c r="M179" s="111"/>
      <c r="N179" s="111"/>
      <c r="O179" s="111"/>
      <c r="P179" s="401"/>
      <c r="Q179" s="401"/>
    </row>
    <row r="180" spans="2:17" ht="45" x14ac:dyDescent="0.25">
      <c r="B180" s="205"/>
      <c r="C180" s="205"/>
      <c r="D180" s="3"/>
      <c r="E180" s="3"/>
      <c r="F180" s="205"/>
      <c r="G180" s="3"/>
      <c r="H180" s="189"/>
      <c r="I180" s="5"/>
      <c r="J180" s="205" t="s">
        <v>1246</v>
      </c>
      <c r="K180" s="88" t="s">
        <v>1247</v>
      </c>
      <c r="L180" s="88" t="s">
        <v>1248</v>
      </c>
      <c r="M180" s="111"/>
      <c r="N180" s="111"/>
      <c r="O180" s="111"/>
      <c r="P180" s="401"/>
      <c r="Q180" s="401"/>
    </row>
    <row r="181" spans="2:17" ht="60" x14ac:dyDescent="0.25">
      <c r="B181" s="205"/>
      <c r="C181" s="205"/>
      <c r="D181" s="3"/>
      <c r="E181" s="3"/>
      <c r="F181" s="205"/>
      <c r="G181" s="3"/>
      <c r="H181" s="189"/>
      <c r="I181" s="5"/>
      <c r="J181" s="205" t="s">
        <v>1249</v>
      </c>
      <c r="K181" s="88" t="s">
        <v>1250</v>
      </c>
      <c r="L181" s="88" t="s">
        <v>1251</v>
      </c>
      <c r="M181" s="111"/>
      <c r="N181" s="111"/>
      <c r="O181" s="111"/>
      <c r="P181" s="401"/>
      <c r="Q181" s="401"/>
    </row>
    <row r="182" spans="2:17" ht="60" x14ac:dyDescent="0.25">
      <c r="B182" s="205"/>
      <c r="C182" s="205"/>
      <c r="D182" s="3"/>
      <c r="E182" s="3"/>
      <c r="F182" s="205"/>
      <c r="G182" s="3"/>
      <c r="H182" s="189"/>
      <c r="I182" s="5"/>
      <c r="J182" s="205" t="s">
        <v>1252</v>
      </c>
      <c r="K182" s="88" t="s">
        <v>1253</v>
      </c>
      <c r="L182" s="88" t="s">
        <v>1251</v>
      </c>
      <c r="M182" s="111"/>
      <c r="N182" s="111"/>
      <c r="O182" s="111"/>
      <c r="P182" s="401"/>
      <c r="Q182" s="401"/>
    </row>
    <row r="183" spans="2:17" ht="60" x14ac:dyDescent="0.25">
      <c r="B183" s="205"/>
      <c r="C183" s="205"/>
      <c r="D183" s="3"/>
      <c r="E183" s="3"/>
      <c r="F183" s="205"/>
      <c r="G183" s="3"/>
      <c r="H183" s="189"/>
      <c r="I183" s="5"/>
      <c r="J183" s="205" t="s">
        <v>1252</v>
      </c>
      <c r="K183" s="88" t="s">
        <v>1254</v>
      </c>
      <c r="L183" s="88" t="s">
        <v>1251</v>
      </c>
      <c r="M183" s="111"/>
      <c r="N183" s="111"/>
      <c r="O183" s="111"/>
      <c r="P183" s="401"/>
      <c r="Q183" s="401"/>
    </row>
    <row r="184" spans="2:17" ht="60" x14ac:dyDescent="0.25">
      <c r="B184" s="205"/>
      <c r="C184" s="205"/>
      <c r="D184" s="3"/>
      <c r="E184" s="3"/>
      <c r="F184" s="205"/>
      <c r="G184" s="3"/>
      <c r="H184" s="189"/>
      <c r="I184" s="5"/>
      <c r="J184" s="205" t="s">
        <v>1252</v>
      </c>
      <c r="K184" s="88" t="s">
        <v>1255</v>
      </c>
      <c r="L184" s="88" t="s">
        <v>1251</v>
      </c>
      <c r="M184" s="111"/>
      <c r="N184" s="111"/>
      <c r="O184" s="111"/>
      <c r="P184" s="401"/>
      <c r="Q184" s="401"/>
    </row>
    <row r="185" spans="2:17" ht="60" x14ac:dyDescent="0.25">
      <c r="B185" s="205"/>
      <c r="C185" s="205"/>
      <c r="D185" s="3"/>
      <c r="E185" s="3"/>
      <c r="F185" s="3"/>
      <c r="G185" s="3"/>
      <c r="H185" s="3"/>
      <c r="I185" s="5"/>
      <c r="J185" s="205" t="s">
        <v>1252</v>
      </c>
      <c r="K185" s="181" t="s">
        <v>1256</v>
      </c>
      <c r="L185" s="88" t="s">
        <v>1251</v>
      </c>
      <c r="M185" s="111"/>
      <c r="N185" s="111"/>
      <c r="O185" s="111"/>
      <c r="P185" s="401"/>
      <c r="Q185" s="401"/>
    </row>
    <row r="186" spans="2:17" x14ac:dyDescent="0.25">
      <c r="B186" s="205"/>
      <c r="C186" s="205"/>
      <c r="D186" s="3"/>
      <c r="E186" s="3"/>
      <c r="F186" s="3"/>
      <c r="G186" s="3"/>
      <c r="H186" s="3"/>
      <c r="I186" s="5"/>
      <c r="J186" s="1"/>
      <c r="K186" s="88"/>
      <c r="L186" s="88"/>
      <c r="M186" s="111"/>
      <c r="N186" s="111"/>
      <c r="O186" s="111"/>
      <c r="P186" s="208"/>
      <c r="Q186" s="208"/>
    </row>
    <row r="189" spans="2:17" ht="15.75" thickBot="1" x14ac:dyDescent="0.3"/>
    <row r="190" spans="2:17" ht="54" customHeight="1" x14ac:dyDescent="0.25">
      <c r="B190" s="114" t="s">
        <v>33</v>
      </c>
      <c r="C190" s="114" t="s">
        <v>47</v>
      </c>
      <c r="D190" s="110" t="s">
        <v>48</v>
      </c>
      <c r="E190" s="114" t="s">
        <v>49</v>
      </c>
      <c r="F190" s="70" t="s">
        <v>54</v>
      </c>
      <c r="G190" s="254"/>
    </row>
    <row r="191" spans="2:17" ht="120.75" customHeight="1" x14ac:dyDescent="0.2">
      <c r="B191" s="364" t="s">
        <v>51</v>
      </c>
      <c r="C191" s="6" t="s">
        <v>121</v>
      </c>
      <c r="D191" s="152">
        <v>25</v>
      </c>
      <c r="E191" s="152">
        <v>25</v>
      </c>
      <c r="F191" s="365">
        <f>+E191+E192+E193</f>
        <v>35</v>
      </c>
      <c r="G191" s="85"/>
    </row>
    <row r="192" spans="2:17" ht="76.150000000000006" customHeight="1" x14ac:dyDescent="0.2">
      <c r="B192" s="364"/>
      <c r="C192" s="6" t="s">
        <v>122</v>
      </c>
      <c r="D192" s="67">
        <v>25</v>
      </c>
      <c r="E192" s="152">
        <v>0</v>
      </c>
      <c r="F192" s="366"/>
      <c r="G192" s="85"/>
    </row>
    <row r="193" spans="2:7" ht="69" customHeight="1" x14ac:dyDescent="0.2">
      <c r="B193" s="364"/>
      <c r="C193" s="6" t="s">
        <v>123</v>
      </c>
      <c r="D193" s="152">
        <v>10</v>
      </c>
      <c r="E193" s="152">
        <v>10</v>
      </c>
      <c r="F193" s="367"/>
      <c r="G193" s="85"/>
    </row>
    <row r="194" spans="2:7" x14ac:dyDescent="0.25">
      <c r="C194" s="94"/>
    </row>
    <row r="197" spans="2:7" x14ac:dyDescent="0.25">
      <c r="B197" s="112" t="s">
        <v>55</v>
      </c>
    </row>
    <row r="200" spans="2:7" x14ac:dyDescent="0.25">
      <c r="B200" s="115" t="s">
        <v>33</v>
      </c>
      <c r="C200" s="115" t="s">
        <v>56</v>
      </c>
      <c r="D200" s="114" t="s">
        <v>49</v>
      </c>
      <c r="E200" s="114" t="s">
        <v>16</v>
      </c>
    </row>
    <row r="201" spans="2:7" ht="28.5" x14ac:dyDescent="0.25">
      <c r="B201" s="95" t="s">
        <v>57</v>
      </c>
      <c r="C201" s="96">
        <v>40</v>
      </c>
      <c r="D201" s="152">
        <f>+E153</f>
        <v>0</v>
      </c>
      <c r="E201" s="368">
        <f>+D201+D202</f>
        <v>35</v>
      </c>
    </row>
    <row r="202" spans="2:7" ht="57" x14ac:dyDescent="0.25">
      <c r="B202" s="95" t="s">
        <v>58</v>
      </c>
      <c r="C202" s="96">
        <v>60</v>
      </c>
      <c r="D202" s="152">
        <f>+F191</f>
        <v>35</v>
      </c>
      <c r="E202" s="369"/>
    </row>
  </sheetData>
  <mergeCells count="63">
    <mergeCell ref="P184:Q184"/>
    <mergeCell ref="P185:Q185"/>
    <mergeCell ref="P179:Q179"/>
    <mergeCell ref="P180:Q180"/>
    <mergeCell ref="P181:Q181"/>
    <mergeCell ref="P182:Q182"/>
    <mergeCell ref="P183:Q183"/>
    <mergeCell ref="P129:Q129"/>
    <mergeCell ref="P174:Q174"/>
    <mergeCell ref="P175:Q175"/>
    <mergeCell ref="P176:Q176"/>
    <mergeCell ref="P177:Q177"/>
    <mergeCell ref="P130:Q130"/>
    <mergeCell ref="Q139:Q147"/>
    <mergeCell ref="J161:L161"/>
    <mergeCell ref="P161:Q161"/>
    <mergeCell ref="P132:Q132"/>
    <mergeCell ref="B135:N135"/>
    <mergeCell ref="E153:E155"/>
    <mergeCell ref="B158:N158"/>
    <mergeCell ref="P164:Q164"/>
    <mergeCell ref="B191:B193"/>
    <mergeCell ref="F191:F193"/>
    <mergeCell ref="E201:E202"/>
    <mergeCell ref="P162:Q162"/>
    <mergeCell ref="P163:Q163"/>
    <mergeCell ref="P165:Q165"/>
    <mergeCell ref="P166:Q166"/>
    <mergeCell ref="P167:Q167"/>
    <mergeCell ref="P168:Q168"/>
    <mergeCell ref="P169:Q169"/>
    <mergeCell ref="P170:Q170"/>
    <mergeCell ref="P171:Q171"/>
    <mergeCell ref="P172:Q172"/>
    <mergeCell ref="P173:Q173"/>
    <mergeCell ref="P178:Q178"/>
    <mergeCell ref="B119:N119"/>
    <mergeCell ref="O69:P69"/>
    <mergeCell ref="P123:Q123"/>
    <mergeCell ref="P125:Q125"/>
    <mergeCell ref="P128:Q128"/>
    <mergeCell ref="J121:L121"/>
    <mergeCell ref="P121:Q121"/>
    <mergeCell ref="P122:Q122"/>
    <mergeCell ref="P127:Q127"/>
    <mergeCell ref="P124:Q124"/>
    <mergeCell ref="P126:Q126"/>
    <mergeCell ref="C63:N63"/>
    <mergeCell ref="B65:N65"/>
    <mergeCell ref="C10:N10"/>
    <mergeCell ref="B14:C24"/>
    <mergeCell ref="B26:C26"/>
    <mergeCell ref="E44:E45"/>
    <mergeCell ref="M49:N49"/>
    <mergeCell ref="B59:B60"/>
    <mergeCell ref="C59:C60"/>
    <mergeCell ref="D59:E59"/>
    <mergeCell ref="C9:N9"/>
    <mergeCell ref="B2:P2"/>
    <mergeCell ref="B4:P4"/>
    <mergeCell ref="C6:N6"/>
    <mergeCell ref="C7:N7"/>
    <mergeCell ref="C8:N8"/>
  </mergeCells>
  <dataValidations count="2">
    <dataValidation type="decimal" allowBlank="1" showInputMessage="1" showErrorMessage="1" sqref="WVH983118 WLL983118 C65614 IV65614 SR65614 ACN65614 AMJ65614 AWF65614 BGB65614 BPX65614 BZT65614 CJP65614 CTL65614 DDH65614 DND65614 DWZ65614 EGV65614 EQR65614 FAN65614 FKJ65614 FUF65614 GEB65614 GNX65614 GXT65614 HHP65614 HRL65614 IBH65614 ILD65614 IUZ65614 JEV65614 JOR65614 JYN65614 KIJ65614 KSF65614 LCB65614 LLX65614 LVT65614 MFP65614 MPL65614 MZH65614 NJD65614 NSZ65614 OCV65614 OMR65614 OWN65614 PGJ65614 PQF65614 QAB65614 QJX65614 QTT65614 RDP65614 RNL65614 RXH65614 SHD65614 SQZ65614 TAV65614 TKR65614 TUN65614 UEJ65614 UOF65614 UYB65614 VHX65614 VRT65614 WBP65614 WLL65614 WVH65614 C131150 IV131150 SR131150 ACN131150 AMJ131150 AWF131150 BGB131150 BPX131150 BZT131150 CJP131150 CTL131150 DDH131150 DND131150 DWZ131150 EGV131150 EQR131150 FAN131150 FKJ131150 FUF131150 GEB131150 GNX131150 GXT131150 HHP131150 HRL131150 IBH131150 ILD131150 IUZ131150 JEV131150 JOR131150 JYN131150 KIJ131150 KSF131150 LCB131150 LLX131150 LVT131150 MFP131150 MPL131150 MZH131150 NJD131150 NSZ131150 OCV131150 OMR131150 OWN131150 PGJ131150 PQF131150 QAB131150 QJX131150 QTT131150 RDP131150 RNL131150 RXH131150 SHD131150 SQZ131150 TAV131150 TKR131150 TUN131150 UEJ131150 UOF131150 UYB131150 VHX131150 VRT131150 WBP131150 WLL131150 WVH131150 C196686 IV196686 SR196686 ACN196686 AMJ196686 AWF196686 BGB196686 BPX196686 BZT196686 CJP196686 CTL196686 DDH196686 DND196686 DWZ196686 EGV196686 EQR196686 FAN196686 FKJ196686 FUF196686 GEB196686 GNX196686 GXT196686 HHP196686 HRL196686 IBH196686 ILD196686 IUZ196686 JEV196686 JOR196686 JYN196686 KIJ196686 KSF196686 LCB196686 LLX196686 LVT196686 MFP196686 MPL196686 MZH196686 NJD196686 NSZ196686 OCV196686 OMR196686 OWN196686 PGJ196686 PQF196686 QAB196686 QJX196686 QTT196686 RDP196686 RNL196686 RXH196686 SHD196686 SQZ196686 TAV196686 TKR196686 TUN196686 UEJ196686 UOF196686 UYB196686 VHX196686 VRT196686 WBP196686 WLL196686 WVH196686 C262222 IV262222 SR262222 ACN262222 AMJ262222 AWF262222 BGB262222 BPX262222 BZT262222 CJP262222 CTL262222 DDH262222 DND262222 DWZ262222 EGV262222 EQR262222 FAN262222 FKJ262222 FUF262222 GEB262222 GNX262222 GXT262222 HHP262222 HRL262222 IBH262222 ILD262222 IUZ262222 JEV262222 JOR262222 JYN262222 KIJ262222 KSF262222 LCB262222 LLX262222 LVT262222 MFP262222 MPL262222 MZH262222 NJD262222 NSZ262222 OCV262222 OMR262222 OWN262222 PGJ262222 PQF262222 QAB262222 QJX262222 QTT262222 RDP262222 RNL262222 RXH262222 SHD262222 SQZ262222 TAV262222 TKR262222 TUN262222 UEJ262222 UOF262222 UYB262222 VHX262222 VRT262222 WBP262222 WLL262222 WVH262222 C327758 IV327758 SR327758 ACN327758 AMJ327758 AWF327758 BGB327758 BPX327758 BZT327758 CJP327758 CTL327758 DDH327758 DND327758 DWZ327758 EGV327758 EQR327758 FAN327758 FKJ327758 FUF327758 GEB327758 GNX327758 GXT327758 HHP327758 HRL327758 IBH327758 ILD327758 IUZ327758 JEV327758 JOR327758 JYN327758 KIJ327758 KSF327758 LCB327758 LLX327758 LVT327758 MFP327758 MPL327758 MZH327758 NJD327758 NSZ327758 OCV327758 OMR327758 OWN327758 PGJ327758 PQF327758 QAB327758 QJX327758 QTT327758 RDP327758 RNL327758 RXH327758 SHD327758 SQZ327758 TAV327758 TKR327758 TUN327758 UEJ327758 UOF327758 UYB327758 VHX327758 VRT327758 WBP327758 WLL327758 WVH327758 C393294 IV393294 SR393294 ACN393294 AMJ393294 AWF393294 BGB393294 BPX393294 BZT393294 CJP393294 CTL393294 DDH393294 DND393294 DWZ393294 EGV393294 EQR393294 FAN393294 FKJ393294 FUF393294 GEB393294 GNX393294 GXT393294 HHP393294 HRL393294 IBH393294 ILD393294 IUZ393294 JEV393294 JOR393294 JYN393294 KIJ393294 KSF393294 LCB393294 LLX393294 LVT393294 MFP393294 MPL393294 MZH393294 NJD393294 NSZ393294 OCV393294 OMR393294 OWN393294 PGJ393294 PQF393294 QAB393294 QJX393294 QTT393294 RDP393294 RNL393294 RXH393294 SHD393294 SQZ393294 TAV393294 TKR393294 TUN393294 UEJ393294 UOF393294 UYB393294 VHX393294 VRT393294 WBP393294 WLL393294 WVH393294 C458830 IV458830 SR458830 ACN458830 AMJ458830 AWF458830 BGB458830 BPX458830 BZT458830 CJP458830 CTL458830 DDH458830 DND458830 DWZ458830 EGV458830 EQR458830 FAN458830 FKJ458830 FUF458830 GEB458830 GNX458830 GXT458830 HHP458830 HRL458830 IBH458830 ILD458830 IUZ458830 JEV458830 JOR458830 JYN458830 KIJ458830 KSF458830 LCB458830 LLX458830 LVT458830 MFP458830 MPL458830 MZH458830 NJD458830 NSZ458830 OCV458830 OMR458830 OWN458830 PGJ458830 PQF458830 QAB458830 QJX458830 QTT458830 RDP458830 RNL458830 RXH458830 SHD458830 SQZ458830 TAV458830 TKR458830 TUN458830 UEJ458830 UOF458830 UYB458830 VHX458830 VRT458830 WBP458830 WLL458830 WVH458830 C524366 IV524366 SR524366 ACN524366 AMJ524366 AWF524366 BGB524366 BPX524366 BZT524366 CJP524366 CTL524366 DDH524366 DND524366 DWZ524366 EGV524366 EQR524366 FAN524366 FKJ524366 FUF524366 GEB524366 GNX524366 GXT524366 HHP524366 HRL524366 IBH524366 ILD524366 IUZ524366 JEV524366 JOR524366 JYN524366 KIJ524366 KSF524366 LCB524366 LLX524366 LVT524366 MFP524366 MPL524366 MZH524366 NJD524366 NSZ524366 OCV524366 OMR524366 OWN524366 PGJ524366 PQF524366 QAB524366 QJX524366 QTT524366 RDP524366 RNL524366 RXH524366 SHD524366 SQZ524366 TAV524366 TKR524366 TUN524366 UEJ524366 UOF524366 UYB524366 VHX524366 VRT524366 WBP524366 WLL524366 WVH524366 C589902 IV589902 SR589902 ACN589902 AMJ589902 AWF589902 BGB589902 BPX589902 BZT589902 CJP589902 CTL589902 DDH589902 DND589902 DWZ589902 EGV589902 EQR589902 FAN589902 FKJ589902 FUF589902 GEB589902 GNX589902 GXT589902 HHP589902 HRL589902 IBH589902 ILD589902 IUZ589902 JEV589902 JOR589902 JYN589902 KIJ589902 KSF589902 LCB589902 LLX589902 LVT589902 MFP589902 MPL589902 MZH589902 NJD589902 NSZ589902 OCV589902 OMR589902 OWN589902 PGJ589902 PQF589902 QAB589902 QJX589902 QTT589902 RDP589902 RNL589902 RXH589902 SHD589902 SQZ589902 TAV589902 TKR589902 TUN589902 UEJ589902 UOF589902 UYB589902 VHX589902 VRT589902 WBP589902 WLL589902 WVH589902 C655438 IV655438 SR655438 ACN655438 AMJ655438 AWF655438 BGB655438 BPX655438 BZT655438 CJP655438 CTL655438 DDH655438 DND655438 DWZ655438 EGV655438 EQR655438 FAN655438 FKJ655438 FUF655438 GEB655438 GNX655438 GXT655438 HHP655438 HRL655438 IBH655438 ILD655438 IUZ655438 JEV655438 JOR655438 JYN655438 KIJ655438 KSF655438 LCB655438 LLX655438 LVT655438 MFP655438 MPL655438 MZH655438 NJD655438 NSZ655438 OCV655438 OMR655438 OWN655438 PGJ655438 PQF655438 QAB655438 QJX655438 QTT655438 RDP655438 RNL655438 RXH655438 SHD655438 SQZ655438 TAV655438 TKR655438 TUN655438 UEJ655438 UOF655438 UYB655438 VHX655438 VRT655438 WBP655438 WLL655438 WVH655438 C720974 IV720974 SR720974 ACN720974 AMJ720974 AWF720974 BGB720974 BPX720974 BZT720974 CJP720974 CTL720974 DDH720974 DND720974 DWZ720974 EGV720974 EQR720974 FAN720974 FKJ720974 FUF720974 GEB720974 GNX720974 GXT720974 HHP720974 HRL720974 IBH720974 ILD720974 IUZ720974 JEV720974 JOR720974 JYN720974 KIJ720974 KSF720974 LCB720974 LLX720974 LVT720974 MFP720974 MPL720974 MZH720974 NJD720974 NSZ720974 OCV720974 OMR720974 OWN720974 PGJ720974 PQF720974 QAB720974 QJX720974 QTT720974 RDP720974 RNL720974 RXH720974 SHD720974 SQZ720974 TAV720974 TKR720974 TUN720974 UEJ720974 UOF720974 UYB720974 VHX720974 VRT720974 WBP720974 WLL720974 WVH720974 C786510 IV786510 SR786510 ACN786510 AMJ786510 AWF786510 BGB786510 BPX786510 BZT786510 CJP786510 CTL786510 DDH786510 DND786510 DWZ786510 EGV786510 EQR786510 FAN786510 FKJ786510 FUF786510 GEB786510 GNX786510 GXT786510 HHP786510 HRL786510 IBH786510 ILD786510 IUZ786510 JEV786510 JOR786510 JYN786510 KIJ786510 KSF786510 LCB786510 LLX786510 LVT786510 MFP786510 MPL786510 MZH786510 NJD786510 NSZ786510 OCV786510 OMR786510 OWN786510 PGJ786510 PQF786510 QAB786510 QJX786510 QTT786510 RDP786510 RNL786510 RXH786510 SHD786510 SQZ786510 TAV786510 TKR786510 TUN786510 UEJ786510 UOF786510 UYB786510 VHX786510 VRT786510 WBP786510 WLL786510 WVH786510 C852046 IV852046 SR852046 ACN852046 AMJ852046 AWF852046 BGB852046 BPX852046 BZT852046 CJP852046 CTL852046 DDH852046 DND852046 DWZ852046 EGV852046 EQR852046 FAN852046 FKJ852046 FUF852046 GEB852046 GNX852046 GXT852046 HHP852046 HRL852046 IBH852046 ILD852046 IUZ852046 JEV852046 JOR852046 JYN852046 KIJ852046 KSF852046 LCB852046 LLX852046 LVT852046 MFP852046 MPL852046 MZH852046 NJD852046 NSZ852046 OCV852046 OMR852046 OWN852046 PGJ852046 PQF852046 QAB852046 QJX852046 QTT852046 RDP852046 RNL852046 RXH852046 SHD852046 SQZ852046 TAV852046 TKR852046 TUN852046 UEJ852046 UOF852046 UYB852046 VHX852046 VRT852046 WBP852046 WLL852046 WVH852046 C917582 IV917582 SR917582 ACN917582 AMJ917582 AWF917582 BGB917582 BPX917582 BZT917582 CJP917582 CTL917582 DDH917582 DND917582 DWZ917582 EGV917582 EQR917582 FAN917582 FKJ917582 FUF917582 GEB917582 GNX917582 GXT917582 HHP917582 HRL917582 IBH917582 ILD917582 IUZ917582 JEV917582 JOR917582 JYN917582 KIJ917582 KSF917582 LCB917582 LLX917582 LVT917582 MFP917582 MPL917582 MZH917582 NJD917582 NSZ917582 OCV917582 OMR917582 OWN917582 PGJ917582 PQF917582 QAB917582 QJX917582 QTT917582 RDP917582 RNL917582 RXH917582 SHD917582 SQZ917582 TAV917582 TKR917582 TUN917582 UEJ917582 UOF917582 UYB917582 VHX917582 VRT917582 WBP917582 WLL917582 WVH917582 C983118 IV983118 SR983118 ACN983118 AMJ983118 AWF983118 BGB983118 BPX983118 BZT983118 CJP983118 CTL983118 DDH983118 DND983118 DWZ983118 EGV983118 EQR983118 FAN983118 FKJ983118 FUF983118 GEB983118 GNX983118 GXT983118 HHP983118 HRL983118 IBH983118 ILD983118 IUZ983118 JEV983118 JOR983118 JYN983118 KIJ983118 KSF983118 LCB983118 LLX983118 LVT983118 MFP983118 MPL983118 MZH983118 NJD983118 NSZ983118 OCV983118 OMR983118 OWN983118 PGJ983118 PQF983118 QAB983118 QJX983118 QTT983118 RDP983118 RNL983118 RXH983118 SHD983118 SQZ983118 TAV983118 TKR983118 TUN983118 UEJ983118 UOF983118 UYB983118 VHX983118 VRT983118 WBP983118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118 A65614 IS65614 SO65614 ACK65614 AMG65614 AWC65614 BFY65614 BPU65614 BZQ65614 CJM65614 CTI65614 DDE65614 DNA65614 DWW65614 EGS65614 EQO65614 FAK65614 FKG65614 FUC65614 GDY65614 GNU65614 GXQ65614 HHM65614 HRI65614 IBE65614 ILA65614 IUW65614 JES65614 JOO65614 JYK65614 KIG65614 KSC65614 LBY65614 LLU65614 LVQ65614 MFM65614 MPI65614 MZE65614 NJA65614 NSW65614 OCS65614 OMO65614 OWK65614 PGG65614 PQC65614 PZY65614 QJU65614 QTQ65614 RDM65614 RNI65614 RXE65614 SHA65614 SQW65614 TAS65614 TKO65614 TUK65614 UEG65614 UOC65614 UXY65614 VHU65614 VRQ65614 WBM65614 WLI65614 WVE65614 A131150 IS131150 SO131150 ACK131150 AMG131150 AWC131150 BFY131150 BPU131150 BZQ131150 CJM131150 CTI131150 DDE131150 DNA131150 DWW131150 EGS131150 EQO131150 FAK131150 FKG131150 FUC131150 GDY131150 GNU131150 GXQ131150 HHM131150 HRI131150 IBE131150 ILA131150 IUW131150 JES131150 JOO131150 JYK131150 KIG131150 KSC131150 LBY131150 LLU131150 LVQ131150 MFM131150 MPI131150 MZE131150 NJA131150 NSW131150 OCS131150 OMO131150 OWK131150 PGG131150 PQC131150 PZY131150 QJU131150 QTQ131150 RDM131150 RNI131150 RXE131150 SHA131150 SQW131150 TAS131150 TKO131150 TUK131150 UEG131150 UOC131150 UXY131150 VHU131150 VRQ131150 WBM131150 WLI131150 WVE131150 A196686 IS196686 SO196686 ACK196686 AMG196686 AWC196686 BFY196686 BPU196686 BZQ196686 CJM196686 CTI196686 DDE196686 DNA196686 DWW196686 EGS196686 EQO196686 FAK196686 FKG196686 FUC196686 GDY196686 GNU196686 GXQ196686 HHM196686 HRI196686 IBE196686 ILA196686 IUW196686 JES196686 JOO196686 JYK196686 KIG196686 KSC196686 LBY196686 LLU196686 LVQ196686 MFM196686 MPI196686 MZE196686 NJA196686 NSW196686 OCS196686 OMO196686 OWK196686 PGG196686 PQC196686 PZY196686 QJU196686 QTQ196686 RDM196686 RNI196686 RXE196686 SHA196686 SQW196686 TAS196686 TKO196686 TUK196686 UEG196686 UOC196686 UXY196686 VHU196686 VRQ196686 WBM196686 WLI196686 WVE196686 A262222 IS262222 SO262222 ACK262222 AMG262222 AWC262222 BFY262222 BPU262222 BZQ262222 CJM262222 CTI262222 DDE262222 DNA262222 DWW262222 EGS262222 EQO262222 FAK262222 FKG262222 FUC262222 GDY262222 GNU262222 GXQ262222 HHM262222 HRI262222 IBE262222 ILA262222 IUW262222 JES262222 JOO262222 JYK262222 KIG262222 KSC262222 LBY262222 LLU262222 LVQ262222 MFM262222 MPI262222 MZE262222 NJA262222 NSW262222 OCS262222 OMO262222 OWK262222 PGG262222 PQC262222 PZY262222 QJU262222 QTQ262222 RDM262222 RNI262222 RXE262222 SHA262222 SQW262222 TAS262222 TKO262222 TUK262222 UEG262222 UOC262222 UXY262222 VHU262222 VRQ262222 WBM262222 WLI262222 WVE262222 A327758 IS327758 SO327758 ACK327758 AMG327758 AWC327758 BFY327758 BPU327758 BZQ327758 CJM327758 CTI327758 DDE327758 DNA327758 DWW327758 EGS327758 EQO327758 FAK327758 FKG327758 FUC327758 GDY327758 GNU327758 GXQ327758 HHM327758 HRI327758 IBE327758 ILA327758 IUW327758 JES327758 JOO327758 JYK327758 KIG327758 KSC327758 LBY327758 LLU327758 LVQ327758 MFM327758 MPI327758 MZE327758 NJA327758 NSW327758 OCS327758 OMO327758 OWK327758 PGG327758 PQC327758 PZY327758 QJU327758 QTQ327758 RDM327758 RNI327758 RXE327758 SHA327758 SQW327758 TAS327758 TKO327758 TUK327758 UEG327758 UOC327758 UXY327758 VHU327758 VRQ327758 WBM327758 WLI327758 WVE327758 A393294 IS393294 SO393294 ACK393294 AMG393294 AWC393294 BFY393294 BPU393294 BZQ393294 CJM393294 CTI393294 DDE393294 DNA393294 DWW393294 EGS393294 EQO393294 FAK393294 FKG393294 FUC393294 GDY393294 GNU393294 GXQ393294 HHM393294 HRI393294 IBE393294 ILA393294 IUW393294 JES393294 JOO393294 JYK393294 KIG393294 KSC393294 LBY393294 LLU393294 LVQ393294 MFM393294 MPI393294 MZE393294 NJA393294 NSW393294 OCS393294 OMO393294 OWK393294 PGG393294 PQC393294 PZY393294 QJU393294 QTQ393294 RDM393294 RNI393294 RXE393294 SHA393294 SQW393294 TAS393294 TKO393294 TUK393294 UEG393294 UOC393294 UXY393294 VHU393294 VRQ393294 WBM393294 WLI393294 WVE393294 A458830 IS458830 SO458830 ACK458830 AMG458830 AWC458830 BFY458830 BPU458830 BZQ458830 CJM458830 CTI458830 DDE458830 DNA458830 DWW458830 EGS458830 EQO458830 FAK458830 FKG458830 FUC458830 GDY458830 GNU458830 GXQ458830 HHM458830 HRI458830 IBE458830 ILA458830 IUW458830 JES458830 JOO458830 JYK458830 KIG458830 KSC458830 LBY458830 LLU458830 LVQ458830 MFM458830 MPI458830 MZE458830 NJA458830 NSW458830 OCS458830 OMO458830 OWK458830 PGG458830 PQC458830 PZY458830 QJU458830 QTQ458830 RDM458830 RNI458830 RXE458830 SHA458830 SQW458830 TAS458830 TKO458830 TUK458830 UEG458830 UOC458830 UXY458830 VHU458830 VRQ458830 WBM458830 WLI458830 WVE458830 A524366 IS524366 SO524366 ACK524366 AMG524366 AWC524366 BFY524366 BPU524366 BZQ524366 CJM524366 CTI524366 DDE524366 DNA524366 DWW524366 EGS524366 EQO524366 FAK524366 FKG524366 FUC524366 GDY524366 GNU524366 GXQ524366 HHM524366 HRI524366 IBE524366 ILA524366 IUW524366 JES524366 JOO524366 JYK524366 KIG524366 KSC524366 LBY524366 LLU524366 LVQ524366 MFM524366 MPI524366 MZE524366 NJA524366 NSW524366 OCS524366 OMO524366 OWK524366 PGG524366 PQC524366 PZY524366 QJU524366 QTQ524366 RDM524366 RNI524366 RXE524366 SHA524366 SQW524366 TAS524366 TKO524366 TUK524366 UEG524366 UOC524366 UXY524366 VHU524366 VRQ524366 WBM524366 WLI524366 WVE524366 A589902 IS589902 SO589902 ACK589902 AMG589902 AWC589902 BFY589902 BPU589902 BZQ589902 CJM589902 CTI589902 DDE589902 DNA589902 DWW589902 EGS589902 EQO589902 FAK589902 FKG589902 FUC589902 GDY589902 GNU589902 GXQ589902 HHM589902 HRI589902 IBE589902 ILA589902 IUW589902 JES589902 JOO589902 JYK589902 KIG589902 KSC589902 LBY589902 LLU589902 LVQ589902 MFM589902 MPI589902 MZE589902 NJA589902 NSW589902 OCS589902 OMO589902 OWK589902 PGG589902 PQC589902 PZY589902 QJU589902 QTQ589902 RDM589902 RNI589902 RXE589902 SHA589902 SQW589902 TAS589902 TKO589902 TUK589902 UEG589902 UOC589902 UXY589902 VHU589902 VRQ589902 WBM589902 WLI589902 WVE589902 A655438 IS655438 SO655438 ACK655438 AMG655438 AWC655438 BFY655438 BPU655438 BZQ655438 CJM655438 CTI655438 DDE655438 DNA655438 DWW655438 EGS655438 EQO655438 FAK655438 FKG655438 FUC655438 GDY655438 GNU655438 GXQ655438 HHM655438 HRI655438 IBE655438 ILA655438 IUW655438 JES655438 JOO655438 JYK655438 KIG655438 KSC655438 LBY655438 LLU655438 LVQ655438 MFM655438 MPI655438 MZE655438 NJA655438 NSW655438 OCS655438 OMO655438 OWK655438 PGG655438 PQC655438 PZY655438 QJU655438 QTQ655438 RDM655438 RNI655438 RXE655438 SHA655438 SQW655438 TAS655438 TKO655438 TUK655438 UEG655438 UOC655438 UXY655438 VHU655438 VRQ655438 WBM655438 WLI655438 WVE655438 A720974 IS720974 SO720974 ACK720974 AMG720974 AWC720974 BFY720974 BPU720974 BZQ720974 CJM720974 CTI720974 DDE720974 DNA720974 DWW720974 EGS720974 EQO720974 FAK720974 FKG720974 FUC720974 GDY720974 GNU720974 GXQ720974 HHM720974 HRI720974 IBE720974 ILA720974 IUW720974 JES720974 JOO720974 JYK720974 KIG720974 KSC720974 LBY720974 LLU720974 LVQ720974 MFM720974 MPI720974 MZE720974 NJA720974 NSW720974 OCS720974 OMO720974 OWK720974 PGG720974 PQC720974 PZY720974 QJU720974 QTQ720974 RDM720974 RNI720974 RXE720974 SHA720974 SQW720974 TAS720974 TKO720974 TUK720974 UEG720974 UOC720974 UXY720974 VHU720974 VRQ720974 WBM720974 WLI720974 WVE720974 A786510 IS786510 SO786510 ACK786510 AMG786510 AWC786510 BFY786510 BPU786510 BZQ786510 CJM786510 CTI786510 DDE786510 DNA786510 DWW786510 EGS786510 EQO786510 FAK786510 FKG786510 FUC786510 GDY786510 GNU786510 GXQ786510 HHM786510 HRI786510 IBE786510 ILA786510 IUW786510 JES786510 JOO786510 JYK786510 KIG786510 KSC786510 LBY786510 LLU786510 LVQ786510 MFM786510 MPI786510 MZE786510 NJA786510 NSW786510 OCS786510 OMO786510 OWK786510 PGG786510 PQC786510 PZY786510 QJU786510 QTQ786510 RDM786510 RNI786510 RXE786510 SHA786510 SQW786510 TAS786510 TKO786510 TUK786510 UEG786510 UOC786510 UXY786510 VHU786510 VRQ786510 WBM786510 WLI786510 WVE786510 A852046 IS852046 SO852046 ACK852046 AMG852046 AWC852046 BFY852046 BPU852046 BZQ852046 CJM852046 CTI852046 DDE852046 DNA852046 DWW852046 EGS852046 EQO852046 FAK852046 FKG852046 FUC852046 GDY852046 GNU852046 GXQ852046 HHM852046 HRI852046 IBE852046 ILA852046 IUW852046 JES852046 JOO852046 JYK852046 KIG852046 KSC852046 LBY852046 LLU852046 LVQ852046 MFM852046 MPI852046 MZE852046 NJA852046 NSW852046 OCS852046 OMO852046 OWK852046 PGG852046 PQC852046 PZY852046 QJU852046 QTQ852046 RDM852046 RNI852046 RXE852046 SHA852046 SQW852046 TAS852046 TKO852046 TUK852046 UEG852046 UOC852046 UXY852046 VHU852046 VRQ852046 WBM852046 WLI852046 WVE852046 A917582 IS917582 SO917582 ACK917582 AMG917582 AWC917582 BFY917582 BPU917582 BZQ917582 CJM917582 CTI917582 DDE917582 DNA917582 DWW917582 EGS917582 EQO917582 FAK917582 FKG917582 FUC917582 GDY917582 GNU917582 GXQ917582 HHM917582 HRI917582 IBE917582 ILA917582 IUW917582 JES917582 JOO917582 JYK917582 KIG917582 KSC917582 LBY917582 LLU917582 LVQ917582 MFM917582 MPI917582 MZE917582 NJA917582 NSW917582 OCS917582 OMO917582 OWK917582 PGG917582 PQC917582 PZY917582 QJU917582 QTQ917582 RDM917582 RNI917582 RXE917582 SHA917582 SQW917582 TAS917582 TKO917582 TUK917582 UEG917582 UOC917582 UXY917582 VHU917582 VRQ917582 WBM917582 WLI917582 WVE917582 A983118 IS983118 SO983118 ACK983118 AMG983118 AWC983118 BFY983118 BPU983118 BZQ983118 CJM983118 CTI983118 DDE983118 DNA983118 DWW983118 EGS983118 EQO983118 FAK983118 FKG983118 FUC983118 GDY983118 GNU983118 GXQ983118 HHM983118 HRI983118 IBE983118 ILA983118 IUW983118 JES983118 JOO983118 JYK983118 KIG983118 KSC983118 LBY983118 LLU983118 LVQ983118 MFM983118 MPI983118 MZE983118 NJA983118 NSW983118 OCS983118 OMO983118 OWK983118 PGG983118 PQC983118 PZY983118 QJU983118 QTQ983118 RDM983118 RNI983118 RXE983118 SHA983118 SQW983118 TAS983118 TKO983118 TUK983118 UEG983118 UOC983118 UXY983118 VHU983118 VRQ983118 WBM983118 WLI983118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3"/>
  <sheetViews>
    <sheetView topLeftCell="A132" zoomScale="63" zoomScaleNormal="63" workbookViewId="0">
      <selection activeCell="A148" sqref="A148"/>
    </sheetView>
  </sheetViews>
  <sheetFormatPr baseColWidth="10" defaultRowHeight="15" x14ac:dyDescent="0.25"/>
  <cols>
    <col min="1" max="1" width="3.1406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0" width="8.85546875" style="9" customWidth="1"/>
    <col min="21"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737</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382" t="s">
        <v>94</v>
      </c>
      <c r="C14" s="382"/>
      <c r="D14" s="160" t="s">
        <v>12</v>
      </c>
      <c r="E14" s="160" t="s">
        <v>13</v>
      </c>
      <c r="F14" s="160" t="s">
        <v>29</v>
      </c>
      <c r="G14" s="82"/>
      <c r="I14" s="33"/>
      <c r="J14" s="33"/>
      <c r="K14" s="33"/>
      <c r="L14" s="33"/>
      <c r="M14" s="33"/>
      <c r="N14" s="98"/>
    </row>
    <row r="15" spans="2:16" x14ac:dyDescent="0.25">
      <c r="B15" s="382"/>
      <c r="C15" s="382"/>
      <c r="D15" s="160">
        <v>1</v>
      </c>
      <c r="E15" s="130">
        <v>1668892264</v>
      </c>
      <c r="F15" s="128">
        <f>247+454</f>
        <v>701</v>
      </c>
      <c r="G15" s="83"/>
      <c r="I15" s="34"/>
      <c r="J15" s="34"/>
      <c r="K15" s="34"/>
      <c r="L15" s="34"/>
      <c r="M15" s="34"/>
      <c r="N15" s="98"/>
    </row>
    <row r="16" spans="2:16" x14ac:dyDescent="0.25">
      <c r="B16" s="382"/>
      <c r="C16" s="382"/>
      <c r="D16" s="160">
        <v>2</v>
      </c>
      <c r="E16" s="130">
        <v>197836920</v>
      </c>
      <c r="F16" s="128">
        <f>78+163+626</f>
        <v>867</v>
      </c>
      <c r="G16" s="83"/>
      <c r="I16" s="34"/>
      <c r="J16" s="34"/>
      <c r="K16" s="34"/>
      <c r="L16" s="34"/>
      <c r="M16" s="34"/>
      <c r="N16" s="98"/>
    </row>
    <row r="17" spans="1:14" x14ac:dyDescent="0.25">
      <c r="B17" s="382"/>
      <c r="C17" s="382"/>
      <c r="D17" s="160">
        <v>5</v>
      </c>
      <c r="E17" s="130">
        <v>973655720</v>
      </c>
      <c r="F17" s="128">
        <f>60+140+200</f>
        <v>400</v>
      </c>
      <c r="G17" s="83"/>
      <c r="H17" s="9">
        <v>200</v>
      </c>
      <c r="I17" s="34">
        <f>+H17/200</f>
        <v>1</v>
      </c>
      <c r="J17" s="34"/>
      <c r="K17" s="34">
        <v>200</v>
      </c>
      <c r="L17" s="34">
        <f>+K17/300</f>
        <v>0.66666666666666663</v>
      </c>
      <c r="M17" s="34"/>
      <c r="N17" s="98"/>
    </row>
    <row r="18" spans="1:14" x14ac:dyDescent="0.25">
      <c r="B18" s="382"/>
      <c r="C18" s="382"/>
      <c r="D18" s="160">
        <v>6</v>
      </c>
      <c r="E18" s="130">
        <v>104414050</v>
      </c>
      <c r="F18" s="128">
        <v>50</v>
      </c>
      <c r="G18" s="83"/>
      <c r="H18" s="22"/>
      <c r="I18" s="34"/>
      <c r="J18" s="34"/>
      <c r="K18" s="34"/>
      <c r="L18" s="34">
        <f>+L17*2</f>
        <v>1.3333333333333333</v>
      </c>
      <c r="M18" s="34"/>
      <c r="N18" s="20"/>
    </row>
    <row r="19" spans="1:14" x14ac:dyDescent="0.25">
      <c r="B19" s="382"/>
      <c r="C19" s="382"/>
      <c r="D19" s="160">
        <v>7</v>
      </c>
      <c r="E19" s="130">
        <v>104414050</v>
      </c>
      <c r="F19" s="128">
        <v>50</v>
      </c>
      <c r="G19" s="83"/>
      <c r="H19" s="22"/>
      <c r="I19" s="36"/>
      <c r="J19" s="36"/>
      <c r="K19" s="36"/>
      <c r="L19" s="36"/>
      <c r="M19" s="36"/>
      <c r="N19" s="20"/>
    </row>
    <row r="20" spans="1:14" x14ac:dyDescent="0.25">
      <c r="B20" s="382"/>
      <c r="C20" s="382"/>
      <c r="D20" s="160">
        <v>8</v>
      </c>
      <c r="E20" s="130">
        <v>3223311221</v>
      </c>
      <c r="F20" s="128">
        <f>299+65+1041</f>
        <v>1405</v>
      </c>
      <c r="G20" s="83"/>
      <c r="H20" s="22"/>
      <c r="I20" s="97"/>
      <c r="J20" s="97"/>
      <c r="K20" s="97"/>
      <c r="L20" s="97"/>
      <c r="M20" s="97"/>
      <c r="N20" s="20"/>
    </row>
    <row r="21" spans="1:14" x14ac:dyDescent="0.25">
      <c r="B21" s="382"/>
      <c r="C21" s="382"/>
      <c r="D21" s="160">
        <v>9</v>
      </c>
      <c r="E21" s="130">
        <v>1451607014</v>
      </c>
      <c r="F21" s="128">
        <f>182+458</f>
        <v>640</v>
      </c>
      <c r="G21" s="83"/>
      <c r="H21" s="22"/>
      <c r="I21" s="97"/>
      <c r="J21" s="97"/>
      <c r="K21" s="97"/>
      <c r="L21" s="97"/>
      <c r="M21" s="97"/>
      <c r="N21" s="20"/>
    </row>
    <row r="22" spans="1:14" x14ac:dyDescent="0.25">
      <c r="B22" s="382"/>
      <c r="C22" s="382"/>
      <c r="D22" s="160">
        <v>10</v>
      </c>
      <c r="E22" s="130">
        <v>1933441497</v>
      </c>
      <c r="F22" s="128">
        <f>208+169+415</f>
        <v>792</v>
      </c>
      <c r="G22" s="83"/>
      <c r="H22" s="22"/>
      <c r="I22" s="97"/>
      <c r="J22" s="97"/>
      <c r="K22" s="97"/>
      <c r="L22" s="97"/>
      <c r="M22" s="97"/>
      <c r="N22" s="20"/>
    </row>
    <row r="23" spans="1:14" x14ac:dyDescent="0.25">
      <c r="B23" s="382"/>
      <c r="C23" s="382"/>
      <c r="D23" s="160">
        <v>11</v>
      </c>
      <c r="E23" s="130">
        <v>3066349260</v>
      </c>
      <c r="F23" s="128">
        <f>200+584+428</f>
        <v>1212</v>
      </c>
      <c r="G23" s="83"/>
      <c r="H23" s="22"/>
      <c r="I23" s="97"/>
      <c r="J23" s="97"/>
      <c r="K23" s="97"/>
      <c r="L23" s="97"/>
      <c r="M23" s="97"/>
      <c r="N23" s="20"/>
    </row>
    <row r="24" spans="1:14" x14ac:dyDescent="0.25">
      <c r="B24" s="382"/>
      <c r="C24" s="382"/>
      <c r="D24" s="160">
        <v>12</v>
      </c>
      <c r="E24" s="130">
        <v>1568813116</v>
      </c>
      <c r="F24" s="128">
        <f>156+548</f>
        <v>704</v>
      </c>
      <c r="G24" s="83"/>
      <c r="H24" s="22"/>
      <c r="I24" s="97"/>
      <c r="J24" s="97"/>
      <c r="K24" s="97"/>
      <c r="L24" s="97"/>
      <c r="M24" s="97"/>
      <c r="N24" s="20"/>
    </row>
    <row r="25" spans="1:14" x14ac:dyDescent="0.25">
      <c r="B25" s="162"/>
      <c r="C25" s="163"/>
      <c r="D25" s="160">
        <v>13</v>
      </c>
      <c r="E25" s="130">
        <v>877985654</v>
      </c>
      <c r="F25" s="128">
        <f>117+268</f>
        <v>385</v>
      </c>
      <c r="G25" s="83"/>
      <c r="H25" s="22"/>
      <c r="I25" s="97"/>
      <c r="J25" s="97"/>
      <c r="K25" s="97"/>
      <c r="L25" s="97"/>
      <c r="M25" s="97"/>
      <c r="N25" s="20"/>
    </row>
    <row r="26" spans="1:14" ht="30" customHeight="1" thickBot="1" x14ac:dyDescent="0.3">
      <c r="B26" s="387" t="s">
        <v>14</v>
      </c>
      <c r="C26" s="388"/>
      <c r="D26" s="160"/>
      <c r="E26" s="130">
        <f>SUM(E15:E25)</f>
        <v>15170720766</v>
      </c>
      <c r="F26" s="128">
        <f>SUM(F15:F25)</f>
        <v>7206</v>
      </c>
      <c r="G26" s="83"/>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c r="N27" s="20"/>
    </row>
    <row r="28" spans="1:14" ht="15.75" thickBot="1" x14ac:dyDescent="0.3">
      <c r="A28" s="39">
        <v>1</v>
      </c>
      <c r="C28" s="41">
        <f>+F17*0.8</f>
        <v>320</v>
      </c>
      <c r="D28" s="37"/>
      <c r="E28" s="40">
        <f>E17</f>
        <v>973655720</v>
      </c>
      <c r="F28" s="35"/>
      <c r="G28" s="35"/>
      <c r="H28" s="35"/>
      <c r="I28" s="23"/>
      <c r="J28" s="23"/>
      <c r="K28" s="23"/>
      <c r="L28" s="23"/>
      <c r="M28" s="23"/>
      <c r="N28" s="20"/>
    </row>
    <row r="29" spans="1:14" x14ac:dyDescent="0.25">
      <c r="A29" s="89"/>
      <c r="C29" s="90"/>
      <c r="D29" s="34"/>
      <c r="E29" s="91"/>
      <c r="F29" s="35"/>
      <c r="G29" s="35"/>
      <c r="H29" s="35"/>
      <c r="I29" s="23"/>
      <c r="J29" s="23"/>
      <c r="K29" s="23"/>
      <c r="L29" s="23"/>
      <c r="M29" s="23"/>
      <c r="N29" s="20"/>
    </row>
    <row r="30" spans="1:14" x14ac:dyDescent="0.25">
      <c r="A30" s="89"/>
      <c r="C30" s="90"/>
      <c r="D30" s="34"/>
      <c r="E30" s="91"/>
      <c r="F30" s="35"/>
      <c r="G30" s="35"/>
      <c r="H30" s="35"/>
      <c r="I30" s="23"/>
      <c r="J30" s="23"/>
      <c r="K30" s="23"/>
      <c r="L30" s="23"/>
      <c r="M30" s="23"/>
      <c r="N30" s="20"/>
    </row>
    <row r="31" spans="1:14" x14ac:dyDescent="0.25">
      <c r="A31" s="89"/>
      <c r="B31" s="112" t="s">
        <v>1257</v>
      </c>
      <c r="C31" s="94"/>
      <c r="D31" s="94"/>
      <c r="E31" s="94"/>
      <c r="F31" s="94"/>
      <c r="G31" s="94"/>
      <c r="H31" s="94"/>
      <c r="I31" s="97"/>
      <c r="J31" s="97"/>
      <c r="K31" s="97"/>
      <c r="L31" s="97"/>
      <c r="M31" s="97"/>
      <c r="N31" s="20"/>
    </row>
    <row r="32" spans="1:14" x14ac:dyDescent="0.25">
      <c r="A32" s="89"/>
      <c r="B32" s="94"/>
      <c r="C32" s="94"/>
      <c r="D32" s="94"/>
      <c r="E32" s="94"/>
      <c r="F32" s="94"/>
      <c r="G32" s="94"/>
      <c r="H32" s="94"/>
      <c r="I32" s="97"/>
      <c r="J32" s="97"/>
      <c r="K32" s="97"/>
      <c r="L32" s="97"/>
      <c r="M32" s="97"/>
      <c r="N32" s="20"/>
    </row>
    <row r="33" spans="1:14" x14ac:dyDescent="0.25">
      <c r="A33" s="89"/>
      <c r="B33" s="115" t="s">
        <v>33</v>
      </c>
      <c r="C33" s="115" t="s">
        <v>130</v>
      </c>
      <c r="D33" s="115" t="s">
        <v>131</v>
      </c>
      <c r="E33" s="94"/>
      <c r="F33" s="94"/>
      <c r="G33" s="94"/>
      <c r="H33" s="94"/>
      <c r="I33" s="97"/>
      <c r="J33" s="97"/>
      <c r="K33" s="97"/>
      <c r="L33" s="97"/>
      <c r="M33" s="97"/>
      <c r="N33" s="20"/>
    </row>
    <row r="34" spans="1:14" x14ac:dyDescent="0.25">
      <c r="A34" s="89"/>
      <c r="B34" s="111" t="s">
        <v>132</v>
      </c>
      <c r="C34" s="252" t="s">
        <v>795</v>
      </c>
      <c r="D34" s="252"/>
      <c r="E34" s="94"/>
      <c r="F34" s="94"/>
      <c r="G34" s="94"/>
      <c r="H34" s="94"/>
      <c r="I34" s="97"/>
      <c r="J34" s="97"/>
      <c r="K34" s="97"/>
      <c r="L34" s="97"/>
      <c r="M34" s="97"/>
      <c r="N34" s="20"/>
    </row>
    <row r="35" spans="1:14" x14ac:dyDescent="0.25">
      <c r="A35" s="89"/>
      <c r="B35" s="111" t="s">
        <v>133</v>
      </c>
      <c r="C35" s="252"/>
      <c r="D35" s="252" t="s">
        <v>795</v>
      </c>
      <c r="E35" s="94"/>
      <c r="F35" s="94"/>
      <c r="G35" s="94"/>
      <c r="H35" s="94"/>
      <c r="I35" s="97"/>
      <c r="J35" s="97"/>
      <c r="K35" s="97"/>
      <c r="L35" s="97"/>
      <c r="M35" s="97"/>
      <c r="N35" s="20"/>
    </row>
    <row r="36" spans="1:14" x14ac:dyDescent="0.25">
      <c r="A36" s="89"/>
      <c r="B36" s="111" t="s">
        <v>134</v>
      </c>
      <c r="C36" s="252"/>
      <c r="D36" s="252" t="s">
        <v>795</v>
      </c>
      <c r="E36" s="94"/>
      <c r="F36" s="94"/>
      <c r="G36" s="94"/>
      <c r="H36" s="94"/>
      <c r="I36" s="97"/>
      <c r="J36" s="97"/>
      <c r="K36" s="97"/>
      <c r="L36" s="97"/>
      <c r="M36" s="97"/>
      <c r="N36" s="20"/>
    </row>
    <row r="37" spans="1:14" x14ac:dyDescent="0.25">
      <c r="A37" s="89"/>
      <c r="B37" s="111" t="s">
        <v>135</v>
      </c>
      <c r="C37" s="252"/>
      <c r="D37" s="252" t="s">
        <v>795</v>
      </c>
      <c r="E37" s="94"/>
      <c r="F37" s="94"/>
      <c r="G37" s="94"/>
      <c r="H37" s="94"/>
      <c r="I37" s="97"/>
      <c r="J37" s="97"/>
      <c r="K37" s="97"/>
      <c r="L37" s="97"/>
      <c r="M37" s="97"/>
      <c r="N37" s="20"/>
    </row>
    <row r="38" spans="1:14" x14ac:dyDescent="0.25">
      <c r="A38" s="89"/>
      <c r="B38" s="94"/>
      <c r="C38" s="94"/>
      <c r="D38" s="94"/>
      <c r="E38" s="94"/>
      <c r="F38" s="94"/>
      <c r="G38" s="94"/>
      <c r="H38" s="94"/>
      <c r="I38" s="97"/>
      <c r="J38" s="97"/>
      <c r="K38" s="97"/>
      <c r="L38" s="97"/>
      <c r="M38" s="97"/>
      <c r="N38" s="20"/>
    </row>
    <row r="39" spans="1:14" x14ac:dyDescent="0.25">
      <c r="A39" s="89"/>
      <c r="B39" s="94"/>
      <c r="C39" s="94"/>
      <c r="D39" s="94"/>
      <c r="E39" s="94"/>
      <c r="F39" s="94"/>
      <c r="G39" s="94"/>
      <c r="H39" s="94"/>
      <c r="I39" s="97"/>
      <c r="J39" s="97"/>
      <c r="K39" s="97"/>
      <c r="L39" s="97"/>
      <c r="M39" s="97"/>
      <c r="N39" s="20"/>
    </row>
    <row r="40" spans="1:14" x14ac:dyDescent="0.25">
      <c r="A40" s="89"/>
      <c r="B40" s="112" t="s">
        <v>136</v>
      </c>
      <c r="C40" s="94"/>
      <c r="D40" s="94"/>
      <c r="E40" s="94"/>
      <c r="F40" s="94"/>
      <c r="G40" s="94"/>
      <c r="H40" s="94"/>
      <c r="I40" s="97"/>
      <c r="J40" s="97"/>
      <c r="K40" s="97"/>
      <c r="L40" s="97"/>
      <c r="M40" s="97"/>
      <c r="N40" s="20"/>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164">
        <v>0</v>
      </c>
      <c r="E44" s="368">
        <f>+D44+D45</f>
        <v>0</v>
      </c>
      <c r="F44" s="94"/>
      <c r="G44" s="94"/>
      <c r="H44" s="94"/>
      <c r="I44" s="97"/>
      <c r="J44" s="97"/>
      <c r="K44" s="97"/>
      <c r="L44" s="97"/>
      <c r="M44" s="97"/>
      <c r="N44" s="98"/>
    </row>
    <row r="45" spans="1:14" ht="57" x14ac:dyDescent="0.25">
      <c r="A45" s="89"/>
      <c r="B45" s="95" t="s">
        <v>138</v>
      </c>
      <c r="C45" s="96">
        <v>60</v>
      </c>
      <c r="D45" s="164">
        <f>+F142</f>
        <v>0</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109" t="s">
        <v>19</v>
      </c>
      <c r="R52" s="109" t="s">
        <v>724</v>
      </c>
    </row>
    <row r="53" spans="1:26" s="103" customFormat="1" x14ac:dyDescent="0.25">
      <c r="A53" s="42">
        <v>1</v>
      </c>
      <c r="B53" s="104" t="s">
        <v>151</v>
      </c>
      <c r="C53" s="105" t="s">
        <v>153</v>
      </c>
      <c r="D53" s="104" t="s">
        <v>156</v>
      </c>
      <c r="E53" s="131">
        <v>2012001</v>
      </c>
      <c r="F53" s="100" t="s">
        <v>130</v>
      </c>
      <c r="G53" s="119">
        <v>1</v>
      </c>
      <c r="H53" s="101">
        <v>40973</v>
      </c>
      <c r="I53" s="101">
        <v>41338</v>
      </c>
      <c r="J53" s="101" t="s">
        <v>157</v>
      </c>
      <c r="K53" s="92">
        <v>12</v>
      </c>
      <c r="L53" s="101"/>
      <c r="M53" s="131">
        <v>0</v>
      </c>
      <c r="N53" s="131">
        <f t="shared" ref="N53" si="0">+M53*G53</f>
        <v>0</v>
      </c>
      <c r="O53" s="134">
        <v>887571000</v>
      </c>
      <c r="P53" s="133">
        <v>3091.3083000000001</v>
      </c>
      <c r="Q53" s="120" t="s">
        <v>162</v>
      </c>
      <c r="R53" s="102"/>
      <c r="S53" s="102"/>
      <c r="T53" s="102"/>
      <c r="U53" s="102"/>
      <c r="V53" s="102"/>
      <c r="W53" s="102"/>
      <c r="X53" s="102"/>
      <c r="Y53" s="102"/>
      <c r="Z53" s="102"/>
    </row>
    <row r="54" spans="1:26" s="103" customFormat="1" ht="25.5" customHeight="1" x14ac:dyDescent="0.25">
      <c r="A54" s="42">
        <v>2</v>
      </c>
      <c r="B54" s="104" t="s">
        <v>151</v>
      </c>
      <c r="C54" s="105" t="s">
        <v>152</v>
      </c>
      <c r="D54" s="104" t="s">
        <v>158</v>
      </c>
      <c r="E54" s="131" t="s">
        <v>792</v>
      </c>
      <c r="F54" s="100" t="s">
        <v>130</v>
      </c>
      <c r="G54" s="119">
        <v>1</v>
      </c>
      <c r="H54" s="101">
        <v>40329</v>
      </c>
      <c r="I54" s="101">
        <v>40637</v>
      </c>
      <c r="J54" s="101" t="s">
        <v>157</v>
      </c>
      <c r="K54" s="92">
        <v>11</v>
      </c>
      <c r="L54" s="101"/>
      <c r="M54" s="131">
        <v>0</v>
      </c>
      <c r="N54" s="131">
        <f t="shared" ref="N54" si="1">+M54*G54</f>
        <v>0</v>
      </c>
      <c r="O54" s="134">
        <v>1118247463</v>
      </c>
      <c r="P54" s="133" t="s">
        <v>793</v>
      </c>
      <c r="Q54" s="120"/>
      <c r="R54" s="102"/>
      <c r="S54" s="102"/>
      <c r="T54" s="102"/>
      <c r="U54" s="102"/>
      <c r="V54" s="102"/>
      <c r="W54" s="102"/>
      <c r="X54" s="102"/>
      <c r="Y54" s="102"/>
      <c r="Z54" s="102"/>
    </row>
    <row r="55" spans="1:26" s="103" customFormat="1" ht="18.75" customHeight="1" x14ac:dyDescent="0.25">
      <c r="A55" s="42">
        <v>3</v>
      </c>
      <c r="B55" s="104" t="s">
        <v>151</v>
      </c>
      <c r="C55" s="105" t="s">
        <v>152</v>
      </c>
      <c r="D55" s="104" t="s">
        <v>154</v>
      </c>
      <c r="E55" s="131">
        <v>24</v>
      </c>
      <c r="F55" s="100" t="s">
        <v>130</v>
      </c>
      <c r="G55" s="119">
        <v>1</v>
      </c>
      <c r="H55" s="101">
        <v>40940</v>
      </c>
      <c r="I55" s="101">
        <v>41273</v>
      </c>
      <c r="J55" s="101" t="s">
        <v>157</v>
      </c>
      <c r="K55" s="92">
        <v>11</v>
      </c>
      <c r="L55" s="101"/>
      <c r="M55" s="131">
        <v>200</v>
      </c>
      <c r="N55" s="131">
        <f t="shared" ref="N55" si="2">+M55*G55</f>
        <v>200</v>
      </c>
      <c r="O55" s="134">
        <v>165175561</v>
      </c>
      <c r="P55" s="133" t="s">
        <v>791</v>
      </c>
      <c r="Q55" s="120"/>
      <c r="R55" s="102"/>
      <c r="S55" s="102"/>
      <c r="T55" s="102"/>
      <c r="U55" s="102"/>
      <c r="V55" s="102"/>
      <c r="W55" s="102"/>
      <c r="X55" s="102"/>
      <c r="Y55" s="102"/>
      <c r="Z55" s="102"/>
    </row>
    <row r="56" spans="1:26" s="103" customFormat="1" x14ac:dyDescent="0.25">
      <c r="A56" s="42">
        <v>4</v>
      </c>
      <c r="B56" s="104" t="s">
        <v>151</v>
      </c>
      <c r="C56" s="105" t="s">
        <v>152</v>
      </c>
      <c r="D56" s="104" t="s">
        <v>159</v>
      </c>
      <c r="E56" s="131">
        <v>2111252</v>
      </c>
      <c r="F56" s="100" t="s">
        <v>130</v>
      </c>
      <c r="G56" s="119">
        <v>1</v>
      </c>
      <c r="H56" s="101">
        <v>40781</v>
      </c>
      <c r="I56" s="101">
        <v>40955</v>
      </c>
      <c r="J56" s="101" t="s">
        <v>157</v>
      </c>
      <c r="K56" s="92">
        <v>5</v>
      </c>
      <c r="L56" s="101"/>
      <c r="M56" s="131">
        <v>0</v>
      </c>
      <c r="N56" s="131">
        <f t="shared" ref="N56" si="3">+M56*G56</f>
        <v>0</v>
      </c>
      <c r="O56" s="134">
        <v>40658940</v>
      </c>
      <c r="P56" s="133">
        <v>839</v>
      </c>
      <c r="Q56" s="120" t="s">
        <v>169</v>
      </c>
      <c r="R56" s="102"/>
      <c r="S56" s="102"/>
      <c r="T56" s="102"/>
      <c r="U56" s="102"/>
      <c r="V56" s="102"/>
      <c r="W56" s="102"/>
      <c r="X56" s="102"/>
      <c r="Y56" s="102"/>
      <c r="Z56" s="102"/>
    </row>
    <row r="57" spans="1:26" s="103" customFormat="1" x14ac:dyDescent="0.25">
      <c r="A57" s="42"/>
      <c r="B57" s="45" t="s">
        <v>16</v>
      </c>
      <c r="C57" s="105"/>
      <c r="D57" s="104"/>
      <c r="E57" s="131"/>
      <c r="F57" s="100"/>
      <c r="G57" s="119"/>
      <c r="H57" s="101"/>
      <c r="I57" s="101"/>
      <c r="J57" s="101"/>
      <c r="K57" s="106">
        <f>SUM(K53:K56)</f>
        <v>39</v>
      </c>
      <c r="L57" s="106">
        <f>SUM(L53:L56)</f>
        <v>0</v>
      </c>
      <c r="M57" s="118">
        <f>SUM(M53:M56)</f>
        <v>200</v>
      </c>
      <c r="N57" s="106">
        <f>SUM(N53:N56)</f>
        <v>200</v>
      </c>
      <c r="O57" s="26"/>
      <c r="P57" s="133"/>
      <c r="Q57" s="121"/>
    </row>
    <row r="58" spans="1:26" s="29" customFormat="1" x14ac:dyDescent="0.25">
      <c r="E58" s="30"/>
    </row>
    <row r="59" spans="1:26" s="29" customFormat="1" x14ac:dyDescent="0.25">
      <c r="B59" s="385" t="s">
        <v>28</v>
      </c>
      <c r="C59" s="385" t="s">
        <v>27</v>
      </c>
      <c r="D59" s="383" t="s">
        <v>34</v>
      </c>
      <c r="E59" s="383"/>
    </row>
    <row r="60" spans="1:26" s="29" customFormat="1" x14ac:dyDescent="0.25">
      <c r="B60" s="386"/>
      <c r="C60" s="386"/>
      <c r="D60" s="161" t="s">
        <v>23</v>
      </c>
      <c r="E60" s="57" t="s">
        <v>24</v>
      </c>
    </row>
    <row r="61" spans="1:26" s="29" customFormat="1" ht="30.6" customHeight="1" x14ac:dyDescent="0.25">
      <c r="B61" s="54" t="s">
        <v>21</v>
      </c>
      <c r="C61" s="55">
        <f>+K57</f>
        <v>39</v>
      </c>
      <c r="D61" s="207" t="s">
        <v>795</v>
      </c>
      <c r="E61" s="207"/>
      <c r="F61" s="31"/>
      <c r="G61" s="31"/>
      <c r="H61" s="31"/>
      <c r="I61" s="31"/>
      <c r="J61" s="31"/>
      <c r="K61" s="31"/>
      <c r="L61" s="31"/>
      <c r="M61" s="31"/>
    </row>
    <row r="62" spans="1:26" s="29" customFormat="1" ht="30" customHeight="1" x14ac:dyDescent="0.25">
      <c r="B62" s="54" t="s">
        <v>25</v>
      </c>
      <c r="C62" s="55">
        <f>+M57</f>
        <v>200</v>
      </c>
      <c r="D62" s="207"/>
      <c r="E62" s="207" t="s">
        <v>795</v>
      </c>
    </row>
    <row r="63" spans="1:26" s="29" customFormat="1" x14ac:dyDescent="0.25">
      <c r="B63" s="32"/>
      <c r="C63" s="381"/>
      <c r="D63" s="381"/>
      <c r="E63" s="381"/>
      <c r="F63" s="381"/>
      <c r="G63" s="381"/>
      <c r="H63" s="381"/>
      <c r="I63" s="381"/>
      <c r="J63" s="381"/>
      <c r="K63" s="381"/>
      <c r="L63" s="381"/>
      <c r="M63" s="381"/>
      <c r="N63" s="381"/>
    </row>
    <row r="64" spans="1:26" ht="28.15" customHeight="1" thickBot="1" x14ac:dyDescent="0.3"/>
    <row r="65" spans="2:18" ht="27" thickBot="1" x14ac:dyDescent="0.3">
      <c r="B65" s="380" t="s">
        <v>97</v>
      </c>
      <c r="C65" s="380"/>
      <c r="D65" s="380"/>
      <c r="E65" s="380"/>
      <c r="F65" s="380"/>
      <c r="G65" s="380"/>
      <c r="H65" s="380"/>
      <c r="I65" s="380"/>
      <c r="J65" s="380"/>
      <c r="K65" s="380"/>
      <c r="L65" s="380"/>
      <c r="M65" s="380"/>
      <c r="N65" s="380"/>
    </row>
    <row r="68" spans="2:18" ht="69" customHeight="1" x14ac:dyDescent="0.25">
      <c r="B68" s="110" t="s">
        <v>716</v>
      </c>
      <c r="C68" s="62" t="s">
        <v>2</v>
      </c>
      <c r="D68" s="62" t="s">
        <v>99</v>
      </c>
      <c r="E68" s="62" t="s">
        <v>98</v>
      </c>
      <c r="F68" s="62" t="s">
        <v>100</v>
      </c>
      <c r="G68" s="62" t="s">
        <v>101</v>
      </c>
      <c r="H68" s="62" t="s">
        <v>217</v>
      </c>
      <c r="I68" s="62" t="s">
        <v>102</v>
      </c>
      <c r="J68" s="62" t="s">
        <v>103</v>
      </c>
      <c r="K68" s="62" t="s">
        <v>104</v>
      </c>
      <c r="L68" s="62" t="s">
        <v>105</v>
      </c>
      <c r="M68" s="86" t="s">
        <v>106</v>
      </c>
      <c r="N68" s="86" t="s">
        <v>107</v>
      </c>
      <c r="O68" s="378" t="s">
        <v>3</v>
      </c>
      <c r="P68" s="379"/>
      <c r="Q68" s="62" t="s">
        <v>18</v>
      </c>
    </row>
    <row r="69" spans="2:18" x14ac:dyDescent="0.25">
      <c r="B69" s="53" t="s">
        <v>327</v>
      </c>
      <c r="C69" s="3" t="s">
        <v>216</v>
      </c>
      <c r="D69" s="111" t="s">
        <v>328</v>
      </c>
      <c r="E69" s="111">
        <v>50</v>
      </c>
      <c r="F69" s="4" t="s">
        <v>131</v>
      </c>
      <c r="G69" s="4" t="s">
        <v>131</v>
      </c>
      <c r="H69" s="4" t="s">
        <v>131</v>
      </c>
      <c r="I69" s="4" t="s">
        <v>131</v>
      </c>
      <c r="J69" s="87" t="s">
        <v>130</v>
      </c>
      <c r="K69" s="111" t="s">
        <v>130</v>
      </c>
      <c r="L69" s="111" t="s">
        <v>130</v>
      </c>
      <c r="M69" s="111" t="s">
        <v>130</v>
      </c>
      <c r="N69" s="111" t="s">
        <v>130</v>
      </c>
      <c r="O69" s="158" t="s">
        <v>218</v>
      </c>
      <c r="P69" s="159"/>
      <c r="Q69" s="111" t="s">
        <v>131</v>
      </c>
    </row>
    <row r="70" spans="2:18" x14ac:dyDescent="0.25">
      <c r="B70" s="53" t="s">
        <v>329</v>
      </c>
      <c r="C70" s="3" t="s">
        <v>166</v>
      </c>
      <c r="D70" s="53" t="s">
        <v>336</v>
      </c>
      <c r="E70" s="111">
        <v>140</v>
      </c>
      <c r="F70" s="4" t="s">
        <v>131</v>
      </c>
      <c r="G70" s="4" t="s">
        <v>131</v>
      </c>
      <c r="H70" s="4" t="s">
        <v>131</v>
      </c>
      <c r="I70" s="4" t="s">
        <v>131</v>
      </c>
      <c r="J70" s="87" t="s">
        <v>130</v>
      </c>
      <c r="K70" s="111" t="s">
        <v>130</v>
      </c>
      <c r="L70" s="111" t="s">
        <v>130</v>
      </c>
      <c r="M70" s="111" t="s">
        <v>130</v>
      </c>
      <c r="N70" s="111" t="s">
        <v>130</v>
      </c>
      <c r="O70" s="158" t="s">
        <v>219</v>
      </c>
      <c r="P70" s="159"/>
      <c r="Q70" s="111" t="s">
        <v>131</v>
      </c>
    </row>
    <row r="71" spans="2:18" x14ac:dyDescent="0.25">
      <c r="B71" s="53" t="s">
        <v>330</v>
      </c>
      <c r="C71" s="3" t="s">
        <v>166</v>
      </c>
      <c r="D71" s="53" t="s">
        <v>337</v>
      </c>
      <c r="E71" s="111">
        <v>60</v>
      </c>
      <c r="F71" s="4" t="s">
        <v>131</v>
      </c>
      <c r="G71" s="4" t="s">
        <v>131</v>
      </c>
      <c r="H71" s="4" t="s">
        <v>131</v>
      </c>
      <c r="I71" s="4" t="s">
        <v>131</v>
      </c>
      <c r="J71" s="87" t="s">
        <v>130</v>
      </c>
      <c r="K71" s="111" t="s">
        <v>130</v>
      </c>
      <c r="L71" s="111" t="s">
        <v>130</v>
      </c>
      <c r="M71" s="111" t="s">
        <v>130</v>
      </c>
      <c r="N71" s="111" t="s">
        <v>130</v>
      </c>
      <c r="O71" s="158" t="s">
        <v>219</v>
      </c>
      <c r="P71" s="159"/>
      <c r="Q71" s="111" t="s">
        <v>131</v>
      </c>
    </row>
    <row r="72" spans="2:18" x14ac:dyDescent="0.25">
      <c r="B72" s="53" t="s">
        <v>331</v>
      </c>
      <c r="C72" s="3" t="s">
        <v>216</v>
      </c>
      <c r="D72" s="111" t="s">
        <v>338</v>
      </c>
      <c r="E72" s="111">
        <v>50</v>
      </c>
      <c r="F72" s="4" t="s">
        <v>131</v>
      </c>
      <c r="G72" s="4" t="s">
        <v>131</v>
      </c>
      <c r="H72" s="4" t="s">
        <v>131</v>
      </c>
      <c r="I72" s="4" t="s">
        <v>131</v>
      </c>
      <c r="J72" s="87" t="s">
        <v>130</v>
      </c>
      <c r="K72" s="111" t="s">
        <v>130</v>
      </c>
      <c r="L72" s="111" t="s">
        <v>130</v>
      </c>
      <c r="M72" s="111" t="s">
        <v>130</v>
      </c>
      <c r="N72" s="111" t="s">
        <v>130</v>
      </c>
      <c r="O72" s="158" t="s">
        <v>218</v>
      </c>
      <c r="P72" s="159"/>
      <c r="Q72" s="111" t="s">
        <v>131</v>
      </c>
    </row>
    <row r="73" spans="2:18" x14ac:dyDescent="0.25">
      <c r="B73" s="53" t="s">
        <v>332</v>
      </c>
      <c r="C73" s="3" t="s">
        <v>216</v>
      </c>
      <c r="D73" s="111" t="s">
        <v>338</v>
      </c>
      <c r="E73" s="111">
        <v>50</v>
      </c>
      <c r="F73" s="4" t="s">
        <v>131</v>
      </c>
      <c r="G73" s="4" t="s">
        <v>131</v>
      </c>
      <c r="H73" s="4" t="s">
        <v>131</v>
      </c>
      <c r="I73" s="4" t="s">
        <v>131</v>
      </c>
      <c r="J73" s="87" t="s">
        <v>130</v>
      </c>
      <c r="K73" s="111" t="s">
        <v>130</v>
      </c>
      <c r="L73" s="111" t="s">
        <v>130</v>
      </c>
      <c r="M73" s="111" t="s">
        <v>130</v>
      </c>
      <c r="N73" s="111" t="s">
        <v>130</v>
      </c>
      <c r="O73" s="158" t="s">
        <v>218</v>
      </c>
      <c r="P73" s="159"/>
      <c r="Q73" s="111" t="s">
        <v>131</v>
      </c>
    </row>
    <row r="74" spans="2:18" x14ac:dyDescent="0.25">
      <c r="B74" s="53" t="s">
        <v>333</v>
      </c>
      <c r="C74" s="3" t="s">
        <v>216</v>
      </c>
      <c r="D74" s="111" t="s">
        <v>338</v>
      </c>
      <c r="E74" s="111">
        <v>50</v>
      </c>
      <c r="F74" s="4" t="s">
        <v>131</v>
      </c>
      <c r="G74" s="4" t="s">
        <v>131</v>
      </c>
      <c r="H74" s="4" t="s">
        <v>131</v>
      </c>
      <c r="I74" s="4" t="s">
        <v>131</v>
      </c>
      <c r="J74" s="87" t="s">
        <v>130</v>
      </c>
      <c r="K74" s="111" t="s">
        <v>130</v>
      </c>
      <c r="L74" s="111" t="s">
        <v>130</v>
      </c>
      <c r="M74" s="111" t="s">
        <v>130</v>
      </c>
      <c r="N74" s="111" t="s">
        <v>130</v>
      </c>
      <c r="O74" s="158" t="s">
        <v>218</v>
      </c>
      <c r="P74" s="159"/>
      <c r="Q74" s="111" t="s">
        <v>131</v>
      </c>
    </row>
    <row r="75" spans="2:18" x14ac:dyDescent="0.2">
      <c r="B75" s="142"/>
      <c r="C75" s="143"/>
      <c r="D75" s="142"/>
      <c r="E75" s="111"/>
      <c r="F75" s="111"/>
      <c r="G75" s="111"/>
      <c r="H75" s="111"/>
      <c r="I75" s="111"/>
      <c r="J75" s="111"/>
      <c r="K75" s="111"/>
      <c r="L75" s="111"/>
      <c r="M75" s="111"/>
      <c r="N75" s="111"/>
      <c r="O75" s="111"/>
      <c r="P75" s="111"/>
      <c r="Q75" s="111"/>
      <c r="R75" s="111"/>
    </row>
    <row r="76" spans="2:18" x14ac:dyDescent="0.25">
      <c r="B76" s="9" t="s">
        <v>1</v>
      </c>
    </row>
    <row r="77" spans="2:18" x14ac:dyDescent="0.25">
      <c r="B77" s="9" t="s">
        <v>37</v>
      </c>
    </row>
    <row r="78" spans="2:18" x14ac:dyDescent="0.25">
      <c r="B78" s="9" t="s">
        <v>60</v>
      </c>
    </row>
    <row r="80" spans="2:18" ht="15.75" thickBot="1" x14ac:dyDescent="0.3"/>
    <row r="81" spans="2:17" ht="27" thickBot="1" x14ac:dyDescent="0.3">
      <c r="B81" s="372" t="s">
        <v>38</v>
      </c>
      <c r="C81" s="373"/>
      <c r="D81" s="373"/>
      <c r="E81" s="373"/>
      <c r="F81" s="373"/>
      <c r="G81" s="373"/>
      <c r="H81" s="373"/>
      <c r="I81" s="373"/>
      <c r="J81" s="373"/>
      <c r="K81" s="373"/>
      <c r="L81" s="373"/>
      <c r="M81" s="373"/>
      <c r="N81" s="374"/>
    </row>
    <row r="85" spans="2:17" x14ac:dyDescent="0.25">
      <c r="B85" s="9" t="s">
        <v>736</v>
      </c>
    </row>
    <row r="86" spans="2:17" ht="76.5" customHeight="1" x14ac:dyDescent="0.25">
      <c r="B86" s="110" t="s">
        <v>0</v>
      </c>
      <c r="C86" s="110" t="s">
        <v>39</v>
      </c>
      <c r="D86" s="110" t="s">
        <v>40</v>
      </c>
      <c r="E86" s="110" t="s">
        <v>108</v>
      </c>
      <c r="F86" s="110" t="s">
        <v>110</v>
      </c>
      <c r="G86" s="110" t="s">
        <v>111</v>
      </c>
      <c r="H86" s="110" t="s">
        <v>112</v>
      </c>
      <c r="I86" s="110" t="s">
        <v>109</v>
      </c>
      <c r="J86" s="378" t="s">
        <v>113</v>
      </c>
      <c r="K86" s="397"/>
      <c r="L86" s="379"/>
      <c r="M86" s="110" t="s">
        <v>117</v>
      </c>
      <c r="N86" s="110" t="s">
        <v>41</v>
      </c>
      <c r="O86" s="110" t="s">
        <v>42</v>
      </c>
      <c r="P86" s="378" t="s">
        <v>3</v>
      </c>
      <c r="Q86" s="379"/>
    </row>
    <row r="87" spans="2:17" ht="60.75" customHeight="1" x14ac:dyDescent="0.25">
      <c r="B87" s="157" t="s">
        <v>43</v>
      </c>
      <c r="C87" s="157" t="s">
        <v>735</v>
      </c>
      <c r="D87" s="175" t="s">
        <v>750</v>
      </c>
      <c r="E87" s="176">
        <v>69008302</v>
      </c>
      <c r="F87" s="175" t="s">
        <v>738</v>
      </c>
      <c r="G87" s="53" t="s">
        <v>650</v>
      </c>
      <c r="H87" s="177">
        <v>38324</v>
      </c>
      <c r="I87" s="53" t="s">
        <v>739</v>
      </c>
      <c r="J87" s="178" t="s">
        <v>740</v>
      </c>
      <c r="K87" s="179" t="s">
        <v>741</v>
      </c>
      <c r="L87" s="179" t="s">
        <v>742</v>
      </c>
      <c r="M87" s="53" t="s">
        <v>130</v>
      </c>
      <c r="N87" s="53" t="s">
        <v>130</v>
      </c>
      <c r="O87" s="53" t="s">
        <v>130</v>
      </c>
      <c r="P87" s="401" t="s">
        <v>743</v>
      </c>
      <c r="Q87" s="401"/>
    </row>
    <row r="88" spans="2:17" ht="60.75" customHeight="1" x14ac:dyDescent="0.25">
      <c r="B88" s="157" t="s">
        <v>44</v>
      </c>
      <c r="C88" s="157" t="s">
        <v>735</v>
      </c>
      <c r="D88" s="87" t="s">
        <v>744</v>
      </c>
      <c r="E88" s="87">
        <v>1116245104</v>
      </c>
      <c r="F88" s="87" t="s">
        <v>738</v>
      </c>
      <c r="G88" s="88" t="s">
        <v>745</v>
      </c>
      <c r="H88" s="180">
        <v>41258</v>
      </c>
      <c r="I88" s="5" t="s">
        <v>130</v>
      </c>
      <c r="J88" s="88" t="s">
        <v>746</v>
      </c>
      <c r="K88" s="181" t="s">
        <v>747</v>
      </c>
      <c r="L88" s="181" t="s">
        <v>748</v>
      </c>
      <c r="M88" s="53" t="s">
        <v>130</v>
      </c>
      <c r="N88" s="53" t="s">
        <v>23</v>
      </c>
      <c r="O88" s="53" t="s">
        <v>130</v>
      </c>
      <c r="P88" s="401" t="s">
        <v>749</v>
      </c>
      <c r="Q88" s="401"/>
    </row>
    <row r="89" spans="2:17" ht="33.6" customHeight="1" x14ac:dyDescent="0.25">
      <c r="B89" s="145"/>
      <c r="C89" s="145"/>
      <c r="D89" s="136"/>
      <c r="E89" s="136"/>
      <c r="F89" s="136"/>
      <c r="G89" s="136"/>
      <c r="H89" s="136"/>
      <c r="I89" s="146"/>
      <c r="J89" s="147"/>
      <c r="K89" s="137"/>
      <c r="L89" s="137"/>
      <c r="M89" s="10"/>
      <c r="N89" s="10"/>
      <c r="O89" s="10"/>
      <c r="P89" s="138"/>
      <c r="Q89" s="138"/>
    </row>
    <row r="90" spans="2:17" ht="33.6" customHeight="1" x14ac:dyDescent="0.25">
      <c r="B90" s="145" t="s">
        <v>670</v>
      </c>
      <c r="C90" s="145"/>
      <c r="D90" s="136"/>
      <c r="E90" s="136"/>
      <c r="F90" s="136"/>
      <c r="G90" s="136"/>
      <c r="H90" s="136"/>
      <c r="I90" s="146"/>
      <c r="J90" s="147"/>
      <c r="K90" s="137"/>
      <c r="L90" s="137"/>
      <c r="M90" s="10"/>
      <c r="N90" s="10"/>
      <c r="O90" s="10"/>
      <c r="P90" s="138"/>
      <c r="Q90" s="138"/>
    </row>
    <row r="91" spans="2:17" ht="33.6" customHeight="1" x14ac:dyDescent="0.25">
      <c r="B91" s="110" t="s">
        <v>0</v>
      </c>
      <c r="C91" s="110" t="s">
        <v>39</v>
      </c>
      <c r="D91" s="110" t="s">
        <v>40</v>
      </c>
      <c r="E91" s="110" t="s">
        <v>108</v>
      </c>
      <c r="F91" s="110" t="s">
        <v>110</v>
      </c>
      <c r="G91" s="110" t="s">
        <v>111</v>
      </c>
      <c r="H91" s="110" t="s">
        <v>112</v>
      </c>
      <c r="I91" s="110" t="s">
        <v>109</v>
      </c>
      <c r="J91" s="378" t="s">
        <v>113</v>
      </c>
      <c r="K91" s="397"/>
      <c r="L91" s="379"/>
      <c r="M91" s="110" t="s">
        <v>117</v>
      </c>
      <c r="N91" s="110" t="s">
        <v>41</v>
      </c>
      <c r="O91" s="110" t="s">
        <v>42</v>
      </c>
      <c r="P91" s="378" t="s">
        <v>3</v>
      </c>
      <c r="Q91" s="379"/>
    </row>
    <row r="92" spans="2:17" ht="33.6" customHeight="1" x14ac:dyDescent="0.25">
      <c r="B92" s="157" t="s">
        <v>43</v>
      </c>
      <c r="C92" s="157" t="s">
        <v>735</v>
      </c>
      <c r="D92" s="53" t="s">
        <v>751</v>
      </c>
      <c r="E92" s="176">
        <v>37083399</v>
      </c>
      <c r="F92" s="175" t="s">
        <v>752</v>
      </c>
      <c r="G92" s="53" t="s">
        <v>753</v>
      </c>
      <c r="H92" s="177">
        <v>39353</v>
      </c>
      <c r="I92" s="53" t="s">
        <v>754</v>
      </c>
      <c r="J92" s="175" t="s">
        <v>755</v>
      </c>
      <c r="K92" s="182" t="s">
        <v>756</v>
      </c>
      <c r="L92" s="182" t="s">
        <v>757</v>
      </c>
      <c r="M92" s="53" t="s">
        <v>130</v>
      </c>
      <c r="N92" s="53" t="s">
        <v>131</v>
      </c>
      <c r="O92" s="53" t="s">
        <v>131</v>
      </c>
      <c r="P92" s="401" t="s">
        <v>1259</v>
      </c>
      <c r="Q92" s="401"/>
    </row>
    <row r="93" spans="2:17" ht="33.6" customHeight="1" x14ac:dyDescent="0.25">
      <c r="B93" s="157" t="s">
        <v>44</v>
      </c>
      <c r="C93" s="157" t="s">
        <v>735</v>
      </c>
      <c r="D93" s="3" t="s">
        <v>758</v>
      </c>
      <c r="E93" s="3">
        <v>97472730</v>
      </c>
      <c r="F93" s="3" t="s">
        <v>759</v>
      </c>
      <c r="G93" s="3" t="s">
        <v>760</v>
      </c>
      <c r="H93" s="3">
        <v>39899</v>
      </c>
      <c r="I93" s="5" t="s">
        <v>130</v>
      </c>
      <c r="J93" s="157" t="s">
        <v>761</v>
      </c>
      <c r="K93" s="88" t="s">
        <v>762</v>
      </c>
      <c r="L93" s="88" t="s">
        <v>763</v>
      </c>
      <c r="M93" s="111" t="s">
        <v>130</v>
      </c>
      <c r="N93" s="111" t="s">
        <v>130</v>
      </c>
      <c r="O93" s="111" t="s">
        <v>130</v>
      </c>
      <c r="P93" s="401" t="s">
        <v>169</v>
      </c>
      <c r="Q93" s="401"/>
    </row>
    <row r="94" spans="2:17" ht="33.6" customHeight="1" x14ac:dyDescent="0.25">
      <c r="B94" s="205" t="s">
        <v>44</v>
      </c>
      <c r="C94" s="157"/>
      <c r="D94" s="3" t="s">
        <v>764</v>
      </c>
      <c r="E94" s="3">
        <v>41182734</v>
      </c>
      <c r="F94" s="3" t="s">
        <v>738</v>
      </c>
      <c r="G94" s="3" t="s">
        <v>765</v>
      </c>
      <c r="H94" s="3">
        <v>39899</v>
      </c>
      <c r="I94" s="5" t="s">
        <v>130</v>
      </c>
      <c r="J94" s="157" t="s">
        <v>766</v>
      </c>
      <c r="K94" s="88" t="s">
        <v>767</v>
      </c>
      <c r="L94" s="88" t="s">
        <v>768</v>
      </c>
      <c r="M94" s="111" t="s">
        <v>130</v>
      </c>
      <c r="N94" s="111" t="s">
        <v>130</v>
      </c>
      <c r="O94" s="111" t="s">
        <v>130</v>
      </c>
      <c r="P94" s="401" t="s">
        <v>169</v>
      </c>
      <c r="Q94" s="401"/>
    </row>
    <row r="95" spans="2:17" ht="33.6" customHeight="1" x14ac:dyDescent="0.25">
      <c r="B95" s="157"/>
      <c r="C95" s="157"/>
      <c r="D95" s="3"/>
      <c r="E95" s="3"/>
      <c r="F95" s="3"/>
      <c r="G95" s="3"/>
      <c r="H95" s="3"/>
      <c r="I95" s="5"/>
      <c r="J95" s="157"/>
      <c r="K95" s="88"/>
      <c r="L95" s="88"/>
      <c r="M95" s="111"/>
      <c r="N95" s="111"/>
      <c r="O95" s="111"/>
      <c r="P95" s="396"/>
      <c r="Q95" s="396"/>
    </row>
    <row r="96" spans="2:17" ht="33.6" customHeight="1" x14ac:dyDescent="0.25">
      <c r="B96" s="157"/>
      <c r="C96" s="157"/>
      <c r="D96" s="3"/>
      <c r="E96" s="3"/>
      <c r="F96" s="3"/>
      <c r="G96" s="3"/>
      <c r="H96" s="3"/>
      <c r="I96" s="5"/>
      <c r="J96" s="157"/>
      <c r="K96" s="88"/>
      <c r="L96" s="88"/>
      <c r="M96" s="111"/>
      <c r="N96" s="111"/>
      <c r="O96" s="111"/>
      <c r="P96" s="396"/>
      <c r="Q96" s="396"/>
    </row>
    <row r="98" spans="1:26" ht="15.75" thickBot="1" x14ac:dyDescent="0.3"/>
    <row r="99" spans="1:26" ht="27" thickBot="1" x14ac:dyDescent="0.3">
      <c r="B99" s="372" t="s">
        <v>52</v>
      </c>
      <c r="C99" s="373"/>
      <c r="D99" s="373"/>
      <c r="E99" s="373"/>
      <c r="F99" s="373"/>
      <c r="G99" s="373"/>
      <c r="H99" s="373"/>
      <c r="I99" s="373"/>
      <c r="J99" s="373"/>
      <c r="K99" s="373"/>
      <c r="L99" s="373"/>
      <c r="M99" s="373"/>
      <c r="N99" s="374"/>
    </row>
    <row r="101" spans="1:26" ht="15.75" thickBot="1" x14ac:dyDescent="0.3">
      <c r="M101" s="59"/>
      <c r="N101" s="59"/>
    </row>
    <row r="102" spans="1:26" s="97" customFormat="1" ht="109.5" customHeight="1" x14ac:dyDescent="0.25">
      <c r="B102" s="108" t="s">
        <v>139</v>
      </c>
      <c r="C102" s="108" t="s">
        <v>140</v>
      </c>
      <c r="D102" s="108" t="s">
        <v>141</v>
      </c>
      <c r="E102" s="108" t="s">
        <v>45</v>
      </c>
      <c r="F102" s="108" t="s">
        <v>22</v>
      </c>
      <c r="G102" s="108" t="s">
        <v>96</v>
      </c>
      <c r="H102" s="108" t="s">
        <v>17</v>
      </c>
      <c r="I102" s="108" t="s">
        <v>10</v>
      </c>
      <c r="J102" s="108" t="s">
        <v>31</v>
      </c>
      <c r="K102" s="108" t="s">
        <v>59</v>
      </c>
      <c r="L102" s="108" t="s">
        <v>20</v>
      </c>
      <c r="M102" s="93" t="s">
        <v>26</v>
      </c>
      <c r="N102" s="108" t="s">
        <v>142</v>
      </c>
      <c r="O102" s="108" t="s">
        <v>36</v>
      </c>
      <c r="P102" s="109" t="s">
        <v>11</v>
      </c>
      <c r="Q102" s="109" t="s">
        <v>19</v>
      </c>
    </row>
    <row r="103" spans="1:26" s="103" customFormat="1" ht="30" customHeight="1" x14ac:dyDescent="0.25">
      <c r="A103" s="42">
        <v>1</v>
      </c>
      <c r="B103" s="104"/>
      <c r="C103" s="105"/>
      <c r="D103" s="104"/>
      <c r="E103" s="99"/>
      <c r="F103" s="100"/>
      <c r="G103" s="119"/>
      <c r="H103" s="107"/>
      <c r="I103" s="101"/>
      <c r="J103" s="101"/>
      <c r="K103" s="101"/>
      <c r="L103" s="101"/>
      <c r="M103" s="92"/>
      <c r="N103" s="92">
        <f>+M103*G103</f>
        <v>0</v>
      </c>
      <c r="O103" s="26"/>
      <c r="P103" s="26"/>
      <c r="Q103" s="398" t="s">
        <v>1258</v>
      </c>
      <c r="R103" s="102"/>
      <c r="S103" s="102"/>
      <c r="T103" s="102"/>
      <c r="U103" s="102"/>
      <c r="V103" s="102"/>
      <c r="W103" s="102"/>
      <c r="X103" s="102"/>
      <c r="Y103" s="102"/>
      <c r="Z103" s="102"/>
    </row>
    <row r="104" spans="1:26" s="103" customFormat="1" x14ac:dyDescent="0.25">
      <c r="A104" s="42">
        <f>+A103+1</f>
        <v>2</v>
      </c>
      <c r="B104" s="104"/>
      <c r="C104" s="105"/>
      <c r="D104" s="104"/>
      <c r="E104" s="99"/>
      <c r="F104" s="100"/>
      <c r="G104" s="100"/>
      <c r="H104" s="100"/>
      <c r="I104" s="101"/>
      <c r="J104" s="101"/>
      <c r="K104" s="101"/>
      <c r="L104" s="101"/>
      <c r="M104" s="92"/>
      <c r="N104" s="92"/>
      <c r="O104" s="26"/>
      <c r="P104" s="26"/>
      <c r="Q104" s="399"/>
      <c r="R104" s="102"/>
      <c r="S104" s="102"/>
      <c r="T104" s="102"/>
      <c r="U104" s="102"/>
      <c r="V104" s="102"/>
      <c r="W104" s="102"/>
      <c r="X104" s="102"/>
      <c r="Y104" s="102"/>
      <c r="Z104" s="102"/>
    </row>
    <row r="105" spans="1:26" s="103" customFormat="1" x14ac:dyDescent="0.25">
      <c r="A105" s="42">
        <f t="shared" ref="A105:A110" si="4">+A104+1</f>
        <v>3</v>
      </c>
      <c r="B105" s="104"/>
      <c r="C105" s="105"/>
      <c r="D105" s="104"/>
      <c r="E105" s="99"/>
      <c r="F105" s="100"/>
      <c r="G105" s="100"/>
      <c r="H105" s="100"/>
      <c r="I105" s="101"/>
      <c r="J105" s="101"/>
      <c r="K105" s="101"/>
      <c r="L105" s="101"/>
      <c r="M105" s="92"/>
      <c r="N105" s="92"/>
      <c r="O105" s="26"/>
      <c r="P105" s="26"/>
      <c r="Q105" s="399"/>
      <c r="R105" s="102"/>
      <c r="S105" s="102"/>
      <c r="T105" s="102"/>
      <c r="U105" s="102"/>
      <c r="V105" s="102"/>
      <c r="W105" s="102"/>
      <c r="X105" s="102"/>
      <c r="Y105" s="102"/>
      <c r="Z105" s="102"/>
    </row>
    <row r="106" spans="1:26" s="103" customFormat="1" x14ac:dyDescent="0.25">
      <c r="A106" s="42">
        <f t="shared" si="4"/>
        <v>4</v>
      </c>
      <c r="B106" s="104"/>
      <c r="C106" s="105"/>
      <c r="D106" s="104"/>
      <c r="E106" s="99"/>
      <c r="F106" s="100"/>
      <c r="G106" s="100"/>
      <c r="H106" s="100"/>
      <c r="I106" s="101"/>
      <c r="J106" s="101"/>
      <c r="K106" s="101"/>
      <c r="L106" s="101"/>
      <c r="M106" s="92"/>
      <c r="N106" s="92"/>
      <c r="O106" s="26"/>
      <c r="P106" s="26"/>
      <c r="Q106" s="399"/>
      <c r="R106" s="102"/>
      <c r="S106" s="102"/>
      <c r="T106" s="102"/>
      <c r="U106" s="102"/>
      <c r="V106" s="102"/>
      <c r="W106" s="102"/>
      <c r="X106" s="102"/>
      <c r="Y106" s="102"/>
      <c r="Z106" s="102"/>
    </row>
    <row r="107" spans="1:26" s="103" customFormat="1" x14ac:dyDescent="0.25">
      <c r="A107" s="42">
        <f t="shared" si="4"/>
        <v>5</v>
      </c>
      <c r="B107" s="104"/>
      <c r="C107" s="105"/>
      <c r="D107" s="104"/>
      <c r="E107" s="99"/>
      <c r="F107" s="100"/>
      <c r="G107" s="100"/>
      <c r="H107" s="100"/>
      <c r="I107" s="101"/>
      <c r="J107" s="101"/>
      <c r="K107" s="101"/>
      <c r="L107" s="101"/>
      <c r="M107" s="92"/>
      <c r="N107" s="92"/>
      <c r="O107" s="26"/>
      <c r="P107" s="26"/>
      <c r="Q107" s="399"/>
      <c r="R107" s="102"/>
      <c r="S107" s="102"/>
      <c r="T107" s="102"/>
      <c r="U107" s="102"/>
      <c r="V107" s="102"/>
      <c r="W107" s="102"/>
      <c r="X107" s="102"/>
      <c r="Y107" s="102"/>
      <c r="Z107" s="102"/>
    </row>
    <row r="108" spans="1:26" s="103" customFormat="1" x14ac:dyDescent="0.25">
      <c r="A108" s="42">
        <f t="shared" si="4"/>
        <v>6</v>
      </c>
      <c r="B108" s="104"/>
      <c r="C108" s="105"/>
      <c r="D108" s="104"/>
      <c r="E108" s="99"/>
      <c r="F108" s="100"/>
      <c r="G108" s="100"/>
      <c r="H108" s="100"/>
      <c r="I108" s="101"/>
      <c r="J108" s="101"/>
      <c r="K108" s="101"/>
      <c r="L108" s="101"/>
      <c r="M108" s="92"/>
      <c r="N108" s="92"/>
      <c r="O108" s="26"/>
      <c r="P108" s="26"/>
      <c r="Q108" s="399"/>
      <c r="R108" s="102"/>
      <c r="S108" s="102"/>
      <c r="T108" s="102"/>
      <c r="U108" s="102"/>
      <c r="V108" s="102"/>
      <c r="W108" s="102"/>
      <c r="X108" s="102"/>
      <c r="Y108" s="102"/>
      <c r="Z108" s="102"/>
    </row>
    <row r="109" spans="1:26" s="103" customFormat="1" x14ac:dyDescent="0.25">
      <c r="A109" s="42">
        <f t="shared" si="4"/>
        <v>7</v>
      </c>
      <c r="B109" s="104"/>
      <c r="C109" s="105"/>
      <c r="D109" s="104"/>
      <c r="E109" s="99"/>
      <c r="F109" s="100"/>
      <c r="G109" s="100"/>
      <c r="H109" s="100"/>
      <c r="I109" s="101"/>
      <c r="J109" s="101"/>
      <c r="K109" s="101"/>
      <c r="L109" s="101"/>
      <c r="M109" s="92"/>
      <c r="N109" s="92"/>
      <c r="O109" s="26"/>
      <c r="P109" s="26"/>
      <c r="Q109" s="399"/>
      <c r="R109" s="102"/>
      <c r="S109" s="102"/>
      <c r="T109" s="102"/>
      <c r="U109" s="102"/>
      <c r="V109" s="102"/>
      <c r="W109" s="102"/>
      <c r="X109" s="102"/>
      <c r="Y109" s="102"/>
      <c r="Z109" s="102"/>
    </row>
    <row r="110" spans="1:26" s="103" customFormat="1" x14ac:dyDescent="0.25">
      <c r="A110" s="42">
        <f t="shared" si="4"/>
        <v>8</v>
      </c>
      <c r="B110" s="104"/>
      <c r="C110" s="105"/>
      <c r="D110" s="104"/>
      <c r="E110" s="99"/>
      <c r="F110" s="100"/>
      <c r="G110" s="100"/>
      <c r="H110" s="100"/>
      <c r="I110" s="101"/>
      <c r="J110" s="101"/>
      <c r="K110" s="101"/>
      <c r="L110" s="101"/>
      <c r="M110" s="92"/>
      <c r="N110" s="92"/>
      <c r="O110" s="26"/>
      <c r="P110" s="26"/>
      <c r="Q110" s="400"/>
      <c r="R110" s="102"/>
      <c r="S110" s="102"/>
      <c r="T110" s="102"/>
      <c r="U110" s="102"/>
      <c r="V110" s="102"/>
      <c r="W110" s="102"/>
      <c r="X110" s="102"/>
      <c r="Y110" s="102"/>
      <c r="Z110" s="102"/>
    </row>
    <row r="111" spans="1:26" s="103" customFormat="1" x14ac:dyDescent="0.25">
      <c r="A111" s="42"/>
      <c r="B111" s="45" t="s">
        <v>16</v>
      </c>
      <c r="C111" s="105"/>
      <c r="D111" s="104"/>
      <c r="E111" s="99"/>
      <c r="F111" s="100"/>
      <c r="G111" s="100"/>
      <c r="H111" s="100"/>
      <c r="I111" s="101"/>
      <c r="J111" s="101"/>
      <c r="K111" s="106">
        <f t="shared" ref="K111:N111" si="5">SUM(K103:K110)</f>
        <v>0</v>
      </c>
      <c r="L111" s="106">
        <f t="shared" si="5"/>
        <v>0</v>
      </c>
      <c r="M111" s="118">
        <f t="shared" si="5"/>
        <v>0</v>
      </c>
      <c r="N111" s="106">
        <f t="shared" si="5"/>
        <v>0</v>
      </c>
      <c r="O111" s="26"/>
      <c r="P111" s="26"/>
      <c r="Q111" s="121"/>
    </row>
    <row r="112" spans="1:26" x14ac:dyDescent="0.25">
      <c r="B112" s="29"/>
      <c r="C112" s="29"/>
      <c r="D112" s="29"/>
      <c r="E112" s="30"/>
      <c r="F112" s="29"/>
      <c r="G112" s="29"/>
      <c r="H112" s="29"/>
      <c r="I112" s="29"/>
      <c r="J112" s="29"/>
      <c r="K112" s="29"/>
      <c r="L112" s="29"/>
      <c r="M112" s="29"/>
      <c r="N112" s="29"/>
      <c r="O112" s="29"/>
      <c r="P112" s="29"/>
    </row>
    <row r="113" spans="2:17" ht="18.75" x14ac:dyDescent="0.25">
      <c r="B113" s="54" t="s">
        <v>32</v>
      </c>
      <c r="C113" s="66">
        <f>+K111</f>
        <v>0</v>
      </c>
      <c r="H113" s="31"/>
      <c r="I113" s="31"/>
      <c r="J113" s="31"/>
      <c r="K113" s="31"/>
      <c r="L113" s="31"/>
      <c r="M113" s="31"/>
      <c r="N113" s="29"/>
      <c r="O113" s="29"/>
      <c r="P113" s="29"/>
    </row>
    <row r="115" spans="2:17" ht="15.75" thickBot="1" x14ac:dyDescent="0.3"/>
    <row r="116" spans="2:17" ht="37.15" customHeight="1" thickBot="1" x14ac:dyDescent="0.3">
      <c r="B116" s="69" t="s">
        <v>47</v>
      </c>
      <c r="C116" s="70" t="s">
        <v>48</v>
      </c>
      <c r="D116" s="69" t="s">
        <v>49</v>
      </c>
      <c r="E116" s="70" t="s">
        <v>53</v>
      </c>
    </row>
    <row r="117" spans="2:17" ht="41.45" customHeight="1" x14ac:dyDescent="0.25">
      <c r="B117" s="61" t="s">
        <v>118</v>
      </c>
      <c r="C117" s="63">
        <v>20</v>
      </c>
      <c r="D117" s="63">
        <v>0</v>
      </c>
      <c r="E117" s="375">
        <f>+D117+D118+D119</f>
        <v>0</v>
      </c>
    </row>
    <row r="118" spans="2:17" x14ac:dyDescent="0.25">
      <c r="B118" s="61" t="s">
        <v>119</v>
      </c>
      <c r="C118" s="52">
        <v>30</v>
      </c>
      <c r="D118" s="164">
        <v>0</v>
      </c>
      <c r="E118" s="376"/>
    </row>
    <row r="119" spans="2:17" ht="15.75" thickBot="1" x14ac:dyDescent="0.3">
      <c r="B119" s="61" t="s">
        <v>120</v>
      </c>
      <c r="C119" s="65">
        <v>40</v>
      </c>
      <c r="D119" s="65">
        <v>0</v>
      </c>
      <c r="E119" s="377"/>
    </row>
    <row r="121" spans="2:17" ht="15.75" thickBot="1" x14ac:dyDescent="0.3"/>
    <row r="122" spans="2:17" ht="27" thickBot="1" x14ac:dyDescent="0.3">
      <c r="B122" s="372" t="s">
        <v>50</v>
      </c>
      <c r="C122" s="373"/>
      <c r="D122" s="373"/>
      <c r="E122" s="373"/>
      <c r="F122" s="373"/>
      <c r="G122" s="373"/>
      <c r="H122" s="373"/>
      <c r="I122" s="373"/>
      <c r="J122" s="373"/>
      <c r="K122" s="373"/>
      <c r="L122" s="373"/>
      <c r="M122" s="373"/>
      <c r="N122" s="374"/>
    </row>
    <row r="124" spans="2:17" ht="76.5" customHeight="1" x14ac:dyDescent="0.25">
      <c r="B124" s="110" t="s">
        <v>0</v>
      </c>
      <c r="C124" s="110" t="s">
        <v>39</v>
      </c>
      <c r="D124" s="110" t="s">
        <v>40</v>
      </c>
      <c r="E124" s="110" t="s">
        <v>108</v>
      </c>
      <c r="F124" s="110" t="s">
        <v>110</v>
      </c>
      <c r="G124" s="110" t="s">
        <v>111</v>
      </c>
      <c r="H124" s="110" t="s">
        <v>112</v>
      </c>
      <c r="I124" s="110" t="s">
        <v>109</v>
      </c>
      <c r="J124" s="378" t="s">
        <v>113</v>
      </c>
      <c r="K124" s="397"/>
      <c r="L124" s="379"/>
      <c r="M124" s="110" t="s">
        <v>117</v>
      </c>
      <c r="N124" s="110" t="s">
        <v>41</v>
      </c>
      <c r="O124" s="110" t="s">
        <v>42</v>
      </c>
      <c r="P124" s="378" t="s">
        <v>3</v>
      </c>
      <c r="Q124" s="379"/>
    </row>
    <row r="125" spans="2:17" ht="60.75" customHeight="1" x14ac:dyDescent="0.25">
      <c r="B125" s="157" t="s">
        <v>861</v>
      </c>
      <c r="C125" s="157" t="s">
        <v>769</v>
      </c>
      <c r="D125" s="3" t="s">
        <v>771</v>
      </c>
      <c r="E125" s="3">
        <v>37080362</v>
      </c>
      <c r="F125" s="3" t="s">
        <v>772</v>
      </c>
      <c r="G125" s="3" t="s">
        <v>773</v>
      </c>
      <c r="H125" s="3" t="s">
        <v>774</v>
      </c>
      <c r="I125" s="5" t="s">
        <v>754</v>
      </c>
      <c r="J125" s="1"/>
      <c r="K125" s="88"/>
      <c r="L125" s="87"/>
      <c r="M125" s="111" t="s">
        <v>131</v>
      </c>
      <c r="N125" s="111" t="s">
        <v>131</v>
      </c>
      <c r="O125" s="111" t="s">
        <v>131</v>
      </c>
      <c r="P125" s="349" t="s">
        <v>1279</v>
      </c>
      <c r="Q125" s="351"/>
    </row>
    <row r="126" spans="2:17" ht="60.75" customHeight="1" x14ac:dyDescent="0.25">
      <c r="B126" s="157" t="s">
        <v>125</v>
      </c>
      <c r="C126" s="157" t="s">
        <v>769</v>
      </c>
      <c r="D126" s="3" t="s">
        <v>775</v>
      </c>
      <c r="E126" s="3">
        <v>39847866</v>
      </c>
      <c r="F126" s="3" t="s">
        <v>776</v>
      </c>
      <c r="G126" s="3" t="s">
        <v>777</v>
      </c>
      <c r="H126" s="183">
        <v>40523</v>
      </c>
      <c r="I126" s="5" t="s">
        <v>754</v>
      </c>
      <c r="J126" s="1" t="s">
        <v>778</v>
      </c>
      <c r="K126" s="88" t="s">
        <v>779</v>
      </c>
      <c r="L126" s="87"/>
      <c r="M126" s="111" t="s">
        <v>130</v>
      </c>
      <c r="N126" s="111" t="s">
        <v>131</v>
      </c>
      <c r="O126" s="111" t="s">
        <v>131</v>
      </c>
      <c r="P126" s="396" t="s">
        <v>1278</v>
      </c>
      <c r="Q126" s="396"/>
    </row>
    <row r="127" spans="2:17" ht="33.6" customHeight="1" x14ac:dyDescent="0.25">
      <c r="B127" s="157" t="s">
        <v>126</v>
      </c>
      <c r="C127" s="157" t="s">
        <v>770</v>
      </c>
      <c r="D127" s="3" t="s">
        <v>780</v>
      </c>
      <c r="E127" s="3">
        <v>18156674</v>
      </c>
      <c r="F127" s="3" t="s">
        <v>781</v>
      </c>
      <c r="G127" s="3" t="s">
        <v>782</v>
      </c>
      <c r="H127" s="183">
        <v>39802</v>
      </c>
      <c r="I127" s="5" t="s">
        <v>130</v>
      </c>
      <c r="J127" s="157"/>
      <c r="K127" s="88"/>
      <c r="L127" s="88"/>
      <c r="M127" s="111" t="s">
        <v>130</v>
      </c>
      <c r="N127" s="111" t="s">
        <v>130</v>
      </c>
      <c r="O127" s="111" t="s">
        <v>130</v>
      </c>
      <c r="P127" s="396" t="s">
        <v>169</v>
      </c>
      <c r="Q127" s="396"/>
    </row>
    <row r="130" spans="2:7" ht="15.75" thickBot="1" x14ac:dyDescent="0.3"/>
    <row r="131" spans="2:7" ht="54" customHeight="1" x14ac:dyDescent="0.25">
      <c r="B131" s="114" t="s">
        <v>33</v>
      </c>
      <c r="C131" s="114" t="s">
        <v>47</v>
      </c>
      <c r="D131" s="110" t="s">
        <v>48</v>
      </c>
      <c r="E131" s="114" t="s">
        <v>49</v>
      </c>
      <c r="F131" s="70" t="s">
        <v>54</v>
      </c>
      <c r="G131" s="254"/>
    </row>
    <row r="132" spans="2:7" ht="120.75" customHeight="1" x14ac:dyDescent="0.2">
      <c r="B132" s="364" t="s">
        <v>51</v>
      </c>
      <c r="C132" s="6" t="s">
        <v>121</v>
      </c>
      <c r="D132" s="164">
        <v>25</v>
      </c>
      <c r="E132" s="164">
        <v>0</v>
      </c>
      <c r="F132" s="365">
        <f>+E132+E133+E134</f>
        <v>10</v>
      </c>
      <c r="G132" s="85"/>
    </row>
    <row r="133" spans="2:7" ht="76.150000000000006" customHeight="1" x14ac:dyDescent="0.2">
      <c r="B133" s="364"/>
      <c r="C133" s="6" t="s">
        <v>122</v>
      </c>
      <c r="D133" s="67">
        <v>25</v>
      </c>
      <c r="E133" s="164">
        <v>0</v>
      </c>
      <c r="F133" s="366"/>
      <c r="G133" s="85"/>
    </row>
    <row r="134" spans="2:7" ht="69" customHeight="1" x14ac:dyDescent="0.2">
      <c r="B134" s="364"/>
      <c r="C134" s="6" t="s">
        <v>123</v>
      </c>
      <c r="D134" s="164">
        <v>10</v>
      </c>
      <c r="E134" s="164">
        <v>10</v>
      </c>
      <c r="F134" s="367"/>
      <c r="G134" s="85"/>
    </row>
    <row r="135" spans="2:7" x14ac:dyDescent="0.25">
      <c r="C135" s="94"/>
    </row>
    <row r="138" spans="2:7" x14ac:dyDescent="0.25">
      <c r="B138" s="112" t="s">
        <v>55</v>
      </c>
    </row>
    <row r="141" spans="2:7" x14ac:dyDescent="0.25">
      <c r="B141" s="115" t="s">
        <v>33</v>
      </c>
      <c r="C141" s="115" t="s">
        <v>56</v>
      </c>
      <c r="D141" s="114" t="s">
        <v>49</v>
      </c>
      <c r="E141" s="114" t="s">
        <v>16</v>
      </c>
    </row>
    <row r="142" spans="2:7" ht="28.5" x14ac:dyDescent="0.25">
      <c r="B142" s="95" t="s">
        <v>57</v>
      </c>
      <c r="C142" s="96">
        <v>40</v>
      </c>
      <c r="D142" s="164">
        <f>+E117</f>
        <v>0</v>
      </c>
      <c r="E142" s="368">
        <f>+D142+D143</f>
        <v>10</v>
      </c>
    </row>
    <row r="143" spans="2:7" ht="57" x14ac:dyDescent="0.25">
      <c r="B143" s="95" t="s">
        <v>58</v>
      </c>
      <c r="C143" s="96">
        <v>60</v>
      </c>
      <c r="D143" s="164">
        <f>+F132</f>
        <v>10</v>
      </c>
      <c r="E143" s="369"/>
    </row>
  </sheetData>
  <mergeCells count="41">
    <mergeCell ref="C9:N9"/>
    <mergeCell ref="B2:P2"/>
    <mergeCell ref="B4:P4"/>
    <mergeCell ref="C6:N6"/>
    <mergeCell ref="C7:N7"/>
    <mergeCell ref="C8:N8"/>
    <mergeCell ref="C63:N63"/>
    <mergeCell ref="B65:N65"/>
    <mergeCell ref="C10:N10"/>
    <mergeCell ref="B14:C24"/>
    <mergeCell ref="B26:C26"/>
    <mergeCell ref="E44:E45"/>
    <mergeCell ref="M49:N49"/>
    <mergeCell ref="B59:B60"/>
    <mergeCell ref="C59:C60"/>
    <mergeCell ref="D59:E59"/>
    <mergeCell ref="P95:Q95"/>
    <mergeCell ref="B81:N81"/>
    <mergeCell ref="J86:L86"/>
    <mergeCell ref="P86:Q86"/>
    <mergeCell ref="O68:P68"/>
    <mergeCell ref="P87:Q87"/>
    <mergeCell ref="J91:L91"/>
    <mergeCell ref="P91:Q91"/>
    <mergeCell ref="P92:Q92"/>
    <mergeCell ref="P88:Q88"/>
    <mergeCell ref="P93:Q93"/>
    <mergeCell ref="P94:Q94"/>
    <mergeCell ref="P96:Q96"/>
    <mergeCell ref="B99:N99"/>
    <mergeCell ref="E117:E119"/>
    <mergeCell ref="B122:N122"/>
    <mergeCell ref="J124:L124"/>
    <mergeCell ref="P124:Q124"/>
    <mergeCell ref="Q103:Q110"/>
    <mergeCell ref="P125:Q125"/>
    <mergeCell ref="P127:Q127"/>
    <mergeCell ref="B132:B134"/>
    <mergeCell ref="F132:F134"/>
    <mergeCell ref="E142:E143"/>
    <mergeCell ref="P126:Q126"/>
  </mergeCells>
  <dataValidations count="2">
    <dataValidation type="decimal" allowBlank="1" showInputMessage="1" showErrorMessage="1" sqref="WVH983059 WLL983059 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059 A65555 IS65555 SO65555 ACK65555 AMG65555 AWC65555 BFY65555 BPU65555 BZQ65555 CJM65555 CTI65555 DDE65555 DNA65555 DWW65555 EGS65555 EQO65555 FAK65555 FKG65555 FUC65555 GDY65555 GNU65555 GXQ65555 HHM65555 HRI65555 IBE65555 ILA65555 IUW65555 JES65555 JOO65555 JYK65555 KIG65555 KSC65555 LBY65555 LLU65555 LVQ65555 MFM65555 MPI65555 MZE65555 NJA65555 NSW65555 OCS65555 OMO65555 OWK65555 PGG65555 PQC65555 PZY65555 QJU65555 QTQ65555 RDM65555 RNI65555 RXE65555 SHA65555 SQW65555 TAS65555 TKO65555 TUK65555 UEG65555 UOC65555 UXY65555 VHU65555 VRQ65555 WBM65555 WLI65555 WVE65555 A131091 IS131091 SO131091 ACK131091 AMG131091 AWC131091 BFY131091 BPU131091 BZQ131091 CJM131091 CTI131091 DDE131091 DNA131091 DWW131091 EGS131091 EQO131091 FAK131091 FKG131091 FUC131091 GDY131091 GNU131091 GXQ131091 HHM131091 HRI131091 IBE131091 ILA131091 IUW131091 JES131091 JOO131091 JYK131091 KIG131091 KSC131091 LBY131091 LLU131091 LVQ131091 MFM131091 MPI131091 MZE131091 NJA131091 NSW131091 OCS131091 OMO131091 OWK131091 PGG131091 PQC131091 PZY131091 QJU131091 QTQ131091 RDM131091 RNI131091 RXE131091 SHA131091 SQW131091 TAS131091 TKO131091 TUK131091 UEG131091 UOC131091 UXY131091 VHU131091 VRQ131091 WBM131091 WLI131091 WVE131091 A196627 IS196627 SO196627 ACK196627 AMG196627 AWC196627 BFY196627 BPU196627 BZQ196627 CJM196627 CTI196627 DDE196627 DNA196627 DWW196627 EGS196627 EQO196627 FAK196627 FKG196627 FUC196627 GDY196627 GNU196627 GXQ196627 HHM196627 HRI196627 IBE196627 ILA196627 IUW196627 JES196627 JOO196627 JYK196627 KIG196627 KSC196627 LBY196627 LLU196627 LVQ196627 MFM196627 MPI196627 MZE196627 NJA196627 NSW196627 OCS196627 OMO196627 OWK196627 PGG196627 PQC196627 PZY196627 QJU196627 QTQ196627 RDM196627 RNI196627 RXE196627 SHA196627 SQW196627 TAS196627 TKO196627 TUK196627 UEG196627 UOC196627 UXY196627 VHU196627 VRQ196627 WBM196627 WLI196627 WVE196627 A262163 IS262163 SO262163 ACK262163 AMG262163 AWC262163 BFY262163 BPU262163 BZQ262163 CJM262163 CTI262163 DDE262163 DNA262163 DWW262163 EGS262163 EQO262163 FAK262163 FKG262163 FUC262163 GDY262163 GNU262163 GXQ262163 HHM262163 HRI262163 IBE262163 ILA262163 IUW262163 JES262163 JOO262163 JYK262163 KIG262163 KSC262163 LBY262163 LLU262163 LVQ262163 MFM262163 MPI262163 MZE262163 NJA262163 NSW262163 OCS262163 OMO262163 OWK262163 PGG262163 PQC262163 PZY262163 QJU262163 QTQ262163 RDM262163 RNI262163 RXE262163 SHA262163 SQW262163 TAS262163 TKO262163 TUK262163 UEG262163 UOC262163 UXY262163 VHU262163 VRQ262163 WBM262163 WLI262163 WVE262163 A327699 IS327699 SO327699 ACK327699 AMG327699 AWC327699 BFY327699 BPU327699 BZQ327699 CJM327699 CTI327699 DDE327699 DNA327699 DWW327699 EGS327699 EQO327699 FAK327699 FKG327699 FUC327699 GDY327699 GNU327699 GXQ327699 HHM327699 HRI327699 IBE327699 ILA327699 IUW327699 JES327699 JOO327699 JYK327699 KIG327699 KSC327699 LBY327699 LLU327699 LVQ327699 MFM327699 MPI327699 MZE327699 NJA327699 NSW327699 OCS327699 OMO327699 OWK327699 PGG327699 PQC327699 PZY327699 QJU327699 QTQ327699 RDM327699 RNI327699 RXE327699 SHA327699 SQW327699 TAS327699 TKO327699 TUK327699 UEG327699 UOC327699 UXY327699 VHU327699 VRQ327699 WBM327699 WLI327699 WVE327699 A393235 IS393235 SO393235 ACK393235 AMG393235 AWC393235 BFY393235 BPU393235 BZQ393235 CJM393235 CTI393235 DDE393235 DNA393235 DWW393235 EGS393235 EQO393235 FAK393235 FKG393235 FUC393235 GDY393235 GNU393235 GXQ393235 HHM393235 HRI393235 IBE393235 ILA393235 IUW393235 JES393235 JOO393235 JYK393235 KIG393235 KSC393235 LBY393235 LLU393235 LVQ393235 MFM393235 MPI393235 MZE393235 NJA393235 NSW393235 OCS393235 OMO393235 OWK393235 PGG393235 PQC393235 PZY393235 QJU393235 QTQ393235 RDM393235 RNI393235 RXE393235 SHA393235 SQW393235 TAS393235 TKO393235 TUK393235 UEG393235 UOC393235 UXY393235 VHU393235 VRQ393235 WBM393235 WLI393235 WVE393235 A458771 IS458771 SO458771 ACK458771 AMG458771 AWC458771 BFY458771 BPU458771 BZQ458771 CJM458771 CTI458771 DDE458771 DNA458771 DWW458771 EGS458771 EQO458771 FAK458771 FKG458771 FUC458771 GDY458771 GNU458771 GXQ458771 HHM458771 HRI458771 IBE458771 ILA458771 IUW458771 JES458771 JOO458771 JYK458771 KIG458771 KSC458771 LBY458771 LLU458771 LVQ458771 MFM458771 MPI458771 MZE458771 NJA458771 NSW458771 OCS458771 OMO458771 OWK458771 PGG458771 PQC458771 PZY458771 QJU458771 QTQ458771 RDM458771 RNI458771 RXE458771 SHA458771 SQW458771 TAS458771 TKO458771 TUK458771 UEG458771 UOC458771 UXY458771 VHU458771 VRQ458771 WBM458771 WLI458771 WVE458771 A524307 IS524307 SO524307 ACK524307 AMG524307 AWC524307 BFY524307 BPU524307 BZQ524307 CJM524307 CTI524307 DDE524307 DNA524307 DWW524307 EGS524307 EQO524307 FAK524307 FKG524307 FUC524307 GDY524307 GNU524307 GXQ524307 HHM524307 HRI524307 IBE524307 ILA524307 IUW524307 JES524307 JOO524307 JYK524307 KIG524307 KSC524307 LBY524307 LLU524307 LVQ524307 MFM524307 MPI524307 MZE524307 NJA524307 NSW524307 OCS524307 OMO524307 OWK524307 PGG524307 PQC524307 PZY524307 QJU524307 QTQ524307 RDM524307 RNI524307 RXE524307 SHA524307 SQW524307 TAS524307 TKO524307 TUK524307 UEG524307 UOC524307 UXY524307 VHU524307 VRQ524307 WBM524307 WLI524307 WVE524307 A589843 IS589843 SO589843 ACK589843 AMG589843 AWC589843 BFY589843 BPU589843 BZQ589843 CJM589843 CTI589843 DDE589843 DNA589843 DWW589843 EGS589843 EQO589843 FAK589843 FKG589843 FUC589843 GDY589843 GNU589843 GXQ589843 HHM589843 HRI589843 IBE589843 ILA589843 IUW589843 JES589843 JOO589843 JYK589843 KIG589843 KSC589843 LBY589843 LLU589843 LVQ589843 MFM589843 MPI589843 MZE589843 NJA589843 NSW589843 OCS589843 OMO589843 OWK589843 PGG589843 PQC589843 PZY589843 QJU589843 QTQ589843 RDM589843 RNI589843 RXE589843 SHA589843 SQW589843 TAS589843 TKO589843 TUK589843 UEG589843 UOC589843 UXY589843 VHU589843 VRQ589843 WBM589843 WLI589843 WVE589843 A655379 IS655379 SO655379 ACK655379 AMG655379 AWC655379 BFY655379 BPU655379 BZQ655379 CJM655379 CTI655379 DDE655379 DNA655379 DWW655379 EGS655379 EQO655379 FAK655379 FKG655379 FUC655379 GDY655379 GNU655379 GXQ655379 HHM655379 HRI655379 IBE655379 ILA655379 IUW655379 JES655379 JOO655379 JYK655379 KIG655379 KSC655379 LBY655379 LLU655379 LVQ655379 MFM655379 MPI655379 MZE655379 NJA655379 NSW655379 OCS655379 OMO655379 OWK655379 PGG655379 PQC655379 PZY655379 QJU655379 QTQ655379 RDM655379 RNI655379 RXE655379 SHA655379 SQW655379 TAS655379 TKO655379 TUK655379 UEG655379 UOC655379 UXY655379 VHU655379 VRQ655379 WBM655379 WLI655379 WVE655379 A720915 IS720915 SO720915 ACK720915 AMG720915 AWC720915 BFY720915 BPU720915 BZQ720915 CJM720915 CTI720915 DDE720915 DNA720915 DWW720915 EGS720915 EQO720915 FAK720915 FKG720915 FUC720915 GDY720915 GNU720915 GXQ720915 HHM720915 HRI720915 IBE720915 ILA720915 IUW720915 JES720915 JOO720915 JYK720915 KIG720915 KSC720915 LBY720915 LLU720915 LVQ720915 MFM720915 MPI720915 MZE720915 NJA720915 NSW720915 OCS720915 OMO720915 OWK720915 PGG720915 PQC720915 PZY720915 QJU720915 QTQ720915 RDM720915 RNI720915 RXE720915 SHA720915 SQW720915 TAS720915 TKO720915 TUK720915 UEG720915 UOC720915 UXY720915 VHU720915 VRQ720915 WBM720915 WLI720915 WVE720915 A786451 IS786451 SO786451 ACK786451 AMG786451 AWC786451 BFY786451 BPU786451 BZQ786451 CJM786451 CTI786451 DDE786451 DNA786451 DWW786451 EGS786451 EQO786451 FAK786451 FKG786451 FUC786451 GDY786451 GNU786451 GXQ786451 HHM786451 HRI786451 IBE786451 ILA786451 IUW786451 JES786451 JOO786451 JYK786451 KIG786451 KSC786451 LBY786451 LLU786451 LVQ786451 MFM786451 MPI786451 MZE786451 NJA786451 NSW786451 OCS786451 OMO786451 OWK786451 PGG786451 PQC786451 PZY786451 QJU786451 QTQ786451 RDM786451 RNI786451 RXE786451 SHA786451 SQW786451 TAS786451 TKO786451 TUK786451 UEG786451 UOC786451 UXY786451 VHU786451 VRQ786451 WBM786451 WLI786451 WVE786451 A851987 IS851987 SO851987 ACK851987 AMG851987 AWC851987 BFY851987 BPU851987 BZQ851987 CJM851987 CTI851987 DDE851987 DNA851987 DWW851987 EGS851987 EQO851987 FAK851987 FKG851987 FUC851987 GDY851987 GNU851987 GXQ851987 HHM851987 HRI851987 IBE851987 ILA851987 IUW851987 JES851987 JOO851987 JYK851987 KIG851987 KSC851987 LBY851987 LLU851987 LVQ851987 MFM851987 MPI851987 MZE851987 NJA851987 NSW851987 OCS851987 OMO851987 OWK851987 PGG851987 PQC851987 PZY851987 QJU851987 QTQ851987 RDM851987 RNI851987 RXE851987 SHA851987 SQW851987 TAS851987 TKO851987 TUK851987 UEG851987 UOC851987 UXY851987 VHU851987 VRQ851987 WBM851987 WLI851987 WVE851987 A917523 IS917523 SO917523 ACK917523 AMG917523 AWC917523 BFY917523 BPU917523 BZQ917523 CJM917523 CTI917523 DDE917523 DNA917523 DWW917523 EGS917523 EQO917523 FAK917523 FKG917523 FUC917523 GDY917523 GNU917523 GXQ917523 HHM917523 HRI917523 IBE917523 ILA917523 IUW917523 JES917523 JOO917523 JYK917523 KIG917523 KSC917523 LBY917523 LLU917523 LVQ917523 MFM917523 MPI917523 MZE917523 NJA917523 NSW917523 OCS917523 OMO917523 OWK917523 PGG917523 PQC917523 PZY917523 QJU917523 QTQ917523 RDM917523 RNI917523 RXE917523 SHA917523 SQW917523 TAS917523 TKO917523 TUK917523 UEG917523 UOC917523 UXY917523 VHU917523 VRQ917523 WBM917523 WLI917523 WVE917523 A983059 IS983059 SO983059 ACK983059 AMG983059 AWC983059 BFY983059 BPU983059 BZQ983059 CJM983059 CTI983059 DDE983059 DNA983059 DWW983059 EGS983059 EQO983059 FAK983059 FKG983059 FUC983059 GDY983059 GNU983059 GXQ983059 HHM983059 HRI983059 IBE983059 ILA983059 IUW983059 JES983059 JOO983059 JYK983059 KIG983059 KSC983059 LBY983059 LLU983059 LVQ983059 MFM983059 MPI983059 MZE983059 NJA983059 NSW983059 OCS983059 OMO983059 OWK983059 PGG983059 PQC983059 PZY983059 QJU983059 QTQ983059 RDM983059 RNI983059 RXE983059 SHA983059 SQW983059 TAS983059 TKO983059 TUK983059 UEG983059 UOC983059 UXY983059 VHU983059 VRQ983059 WBM983059 WLI983059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3"/>
  <sheetViews>
    <sheetView zoomScale="56" zoomScaleNormal="56" workbookViewId="0"/>
  </sheetViews>
  <sheetFormatPr baseColWidth="10" defaultRowHeight="15" x14ac:dyDescent="0.25"/>
  <cols>
    <col min="1" max="1" width="3.1406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783</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382" t="s">
        <v>94</v>
      </c>
      <c r="C14" s="382"/>
      <c r="D14" s="160" t="s">
        <v>12</v>
      </c>
      <c r="E14" s="160" t="s">
        <v>13</v>
      </c>
      <c r="F14" s="160" t="s">
        <v>29</v>
      </c>
      <c r="G14" s="82"/>
      <c r="I14" s="33"/>
      <c r="J14" s="33"/>
      <c r="K14" s="33"/>
      <c r="L14" s="33"/>
      <c r="M14" s="33"/>
      <c r="N14" s="98"/>
    </row>
    <row r="15" spans="2:16" x14ac:dyDescent="0.25">
      <c r="B15" s="382"/>
      <c r="C15" s="382"/>
      <c r="D15" s="160">
        <v>1</v>
      </c>
      <c r="E15" s="130">
        <v>1668892264</v>
      </c>
      <c r="F15" s="128">
        <f>247+454</f>
        <v>701</v>
      </c>
      <c r="G15" s="83"/>
      <c r="I15" s="34"/>
      <c r="J15" s="34"/>
      <c r="K15" s="34"/>
      <c r="L15" s="34"/>
      <c r="M15" s="34"/>
      <c r="N15" s="98"/>
    </row>
    <row r="16" spans="2:16" x14ac:dyDescent="0.25">
      <c r="B16" s="382"/>
      <c r="C16" s="382"/>
      <c r="D16" s="160">
        <v>2</v>
      </c>
      <c r="E16" s="130">
        <v>197836920</v>
      </c>
      <c r="F16" s="128">
        <f>78+163+626</f>
        <v>867</v>
      </c>
      <c r="G16" s="83"/>
      <c r="I16" s="34"/>
      <c r="J16" s="34"/>
      <c r="K16" s="34"/>
      <c r="L16" s="34"/>
      <c r="M16" s="34"/>
      <c r="N16" s="98"/>
    </row>
    <row r="17" spans="1:14" x14ac:dyDescent="0.25">
      <c r="B17" s="382"/>
      <c r="C17" s="382"/>
      <c r="D17" s="160">
        <v>5</v>
      </c>
      <c r="E17" s="130">
        <v>973655720</v>
      </c>
      <c r="F17" s="128">
        <f>60+140+200</f>
        <v>400</v>
      </c>
      <c r="G17" s="83"/>
      <c r="I17" s="34"/>
      <c r="J17" s="34"/>
      <c r="K17" s="34"/>
      <c r="L17" s="34"/>
      <c r="M17" s="34"/>
      <c r="N17" s="98"/>
    </row>
    <row r="18" spans="1:14" x14ac:dyDescent="0.25">
      <c r="B18" s="382"/>
      <c r="C18" s="382"/>
      <c r="D18" s="160">
        <v>6</v>
      </c>
      <c r="E18" s="130">
        <v>104414050</v>
      </c>
      <c r="F18" s="128">
        <v>50</v>
      </c>
      <c r="G18" s="83"/>
      <c r="H18" s="9">
        <v>0</v>
      </c>
      <c r="I18" s="34">
        <f>+H18/200</f>
        <v>0</v>
      </c>
      <c r="J18" s="34"/>
      <c r="K18" s="34">
        <v>50</v>
      </c>
      <c r="L18" s="34">
        <f>+K18/300</f>
        <v>0.16666666666666666</v>
      </c>
      <c r="M18" s="34"/>
      <c r="N18" s="20"/>
    </row>
    <row r="19" spans="1:14" x14ac:dyDescent="0.25">
      <c r="B19" s="382"/>
      <c r="C19" s="382"/>
      <c r="D19" s="160">
        <v>7</v>
      </c>
      <c r="E19" s="130">
        <v>104414050</v>
      </c>
      <c r="F19" s="128">
        <v>50</v>
      </c>
      <c r="G19" s="83"/>
      <c r="H19" s="22"/>
      <c r="I19" s="34"/>
      <c r="J19" s="34"/>
      <c r="K19" s="34"/>
      <c r="L19" s="34">
        <f>+L18*2</f>
        <v>0.33333333333333331</v>
      </c>
      <c r="M19" s="36"/>
      <c r="N19" s="20"/>
    </row>
    <row r="20" spans="1:14" x14ac:dyDescent="0.25">
      <c r="B20" s="382"/>
      <c r="C20" s="382"/>
      <c r="D20" s="160">
        <v>8</v>
      </c>
      <c r="E20" s="130">
        <v>3223311221</v>
      </c>
      <c r="F20" s="128">
        <f>299+65+1041</f>
        <v>1405</v>
      </c>
      <c r="G20" s="83"/>
      <c r="H20" s="22"/>
      <c r="I20" s="97"/>
      <c r="J20" s="97"/>
      <c r="K20" s="97"/>
      <c r="L20" s="97"/>
      <c r="M20" s="97"/>
      <c r="N20" s="20"/>
    </row>
    <row r="21" spans="1:14" x14ac:dyDescent="0.25">
      <c r="B21" s="382"/>
      <c r="C21" s="382"/>
      <c r="D21" s="160">
        <v>9</v>
      </c>
      <c r="E21" s="130">
        <v>1451607014</v>
      </c>
      <c r="F21" s="128">
        <f>182+458</f>
        <v>640</v>
      </c>
      <c r="G21" s="83"/>
      <c r="H21" s="22"/>
      <c r="I21" s="97"/>
      <c r="J21" s="97"/>
      <c r="K21" s="97"/>
      <c r="L21" s="97"/>
      <c r="M21" s="97"/>
      <c r="N21" s="20"/>
    </row>
    <row r="22" spans="1:14" x14ac:dyDescent="0.25">
      <c r="B22" s="382"/>
      <c r="C22" s="382"/>
      <c r="D22" s="160">
        <v>10</v>
      </c>
      <c r="E22" s="130">
        <v>1933441497</v>
      </c>
      <c r="F22" s="128">
        <f>208+169+415</f>
        <v>792</v>
      </c>
      <c r="G22" s="83"/>
      <c r="H22" s="22"/>
      <c r="I22" s="97"/>
      <c r="J22" s="97"/>
      <c r="K22" s="97"/>
      <c r="L22" s="97"/>
      <c r="M22" s="97"/>
      <c r="N22" s="20"/>
    </row>
    <row r="23" spans="1:14" x14ac:dyDescent="0.25">
      <c r="B23" s="382"/>
      <c r="C23" s="382"/>
      <c r="D23" s="160">
        <v>11</v>
      </c>
      <c r="E23" s="130">
        <v>3066349260</v>
      </c>
      <c r="F23" s="128">
        <f>200+584+428</f>
        <v>1212</v>
      </c>
      <c r="G23" s="83"/>
      <c r="H23" s="22"/>
      <c r="I23" s="97"/>
      <c r="J23" s="97"/>
      <c r="K23" s="97"/>
      <c r="L23" s="97"/>
      <c r="M23" s="97"/>
      <c r="N23" s="20"/>
    </row>
    <row r="24" spans="1:14" x14ac:dyDescent="0.25">
      <c r="B24" s="382"/>
      <c r="C24" s="382"/>
      <c r="D24" s="160">
        <v>12</v>
      </c>
      <c r="E24" s="130">
        <v>1568813116</v>
      </c>
      <c r="F24" s="128">
        <f>156+548</f>
        <v>704</v>
      </c>
      <c r="G24" s="83"/>
      <c r="H24" s="22"/>
      <c r="I24" s="97"/>
      <c r="J24" s="97"/>
      <c r="K24" s="97"/>
      <c r="L24" s="97"/>
      <c r="M24" s="97"/>
      <c r="N24" s="20"/>
    </row>
    <row r="25" spans="1:14" x14ac:dyDescent="0.25">
      <c r="B25" s="162"/>
      <c r="C25" s="163"/>
      <c r="D25" s="160">
        <v>13</v>
      </c>
      <c r="E25" s="130">
        <v>877985654</v>
      </c>
      <c r="F25" s="128">
        <f>117+268</f>
        <v>385</v>
      </c>
      <c r="G25" s="83"/>
      <c r="H25" s="22"/>
      <c r="I25" s="97"/>
      <c r="J25" s="97"/>
      <c r="K25" s="97"/>
      <c r="L25" s="97"/>
      <c r="M25" s="97"/>
      <c r="N25" s="20"/>
    </row>
    <row r="26" spans="1:14" ht="30" customHeight="1" thickBot="1" x14ac:dyDescent="0.3">
      <c r="B26" s="387" t="s">
        <v>14</v>
      </c>
      <c r="C26" s="388"/>
      <c r="D26" s="160"/>
      <c r="E26" s="130">
        <f>SUM(E15:E25)</f>
        <v>15170720766</v>
      </c>
      <c r="F26" s="128">
        <f>SUM(F15:F25)</f>
        <v>7206</v>
      </c>
      <c r="G26" s="83"/>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+F18*0.8</f>
        <v>40</v>
      </c>
      <c r="D28" s="37"/>
      <c r="E28" s="40">
        <f>+E18</f>
        <v>104414050</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129</v>
      </c>
      <c r="C31" s="94"/>
      <c r="D31" s="94"/>
      <c r="E31" s="94"/>
      <c r="F31" s="94"/>
      <c r="G31" s="94"/>
      <c r="H31" s="94"/>
      <c r="I31" s="97"/>
      <c r="J31" s="97"/>
      <c r="K31" s="97"/>
      <c r="L31" s="97"/>
      <c r="M31" s="97"/>
      <c r="N31" s="98"/>
    </row>
    <row r="32" spans="1:14" x14ac:dyDescent="0.25">
      <c r="A32" s="89"/>
      <c r="B32" s="94"/>
      <c r="C32" s="94"/>
      <c r="D32" s="94"/>
      <c r="E32" s="94"/>
      <c r="F32" s="94"/>
      <c r="G32" s="94"/>
      <c r="H32" s="94"/>
      <c r="I32" s="97"/>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111"/>
      <c r="D34" s="252" t="s">
        <v>795</v>
      </c>
      <c r="E34" s="94"/>
      <c r="F34" s="94"/>
      <c r="G34" s="94"/>
      <c r="H34" s="94"/>
      <c r="I34" s="97"/>
      <c r="J34" s="97"/>
      <c r="K34" s="97"/>
      <c r="L34" s="97"/>
      <c r="M34" s="97"/>
      <c r="N34" s="98"/>
    </row>
    <row r="35" spans="1:14" x14ac:dyDescent="0.25">
      <c r="A35" s="89"/>
      <c r="B35" s="111" t="s">
        <v>133</v>
      </c>
      <c r="C35" s="111"/>
      <c r="D35" s="252" t="s">
        <v>795</v>
      </c>
      <c r="E35" s="94"/>
      <c r="F35" s="94"/>
      <c r="G35" s="94"/>
      <c r="H35" s="94"/>
      <c r="I35" s="97"/>
      <c r="J35" s="97"/>
      <c r="K35" s="97"/>
      <c r="L35" s="97"/>
      <c r="M35" s="97"/>
      <c r="N35" s="98"/>
    </row>
    <row r="36" spans="1:14" x14ac:dyDescent="0.25">
      <c r="A36" s="89"/>
      <c r="B36" s="111" t="s">
        <v>134</v>
      </c>
      <c r="C36" s="253"/>
      <c r="D36" s="252" t="s">
        <v>795</v>
      </c>
      <c r="E36" s="94"/>
      <c r="F36" s="94"/>
      <c r="G36" s="94"/>
      <c r="H36" s="94"/>
      <c r="I36" s="97"/>
      <c r="J36" s="97"/>
      <c r="K36" s="97"/>
      <c r="L36" s="97"/>
      <c r="M36" s="97"/>
      <c r="N36" s="98"/>
    </row>
    <row r="37" spans="1:14" x14ac:dyDescent="0.25">
      <c r="A37" s="89"/>
      <c r="B37" s="111" t="s">
        <v>135</v>
      </c>
      <c r="C37" s="253"/>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164">
        <v>0</v>
      </c>
      <c r="E44" s="368">
        <f>+D44+D45</f>
        <v>0</v>
      </c>
      <c r="F44" s="94"/>
      <c r="G44" s="94"/>
      <c r="H44" s="94"/>
      <c r="I44" s="97"/>
      <c r="J44" s="97"/>
      <c r="K44" s="97"/>
      <c r="L44" s="97"/>
      <c r="M44" s="97"/>
      <c r="N44" s="98"/>
    </row>
    <row r="45" spans="1:14" ht="57" x14ac:dyDescent="0.25">
      <c r="A45" s="89"/>
      <c r="B45" s="95" t="s">
        <v>138</v>
      </c>
      <c r="C45" s="96">
        <v>60</v>
      </c>
      <c r="D45" s="164">
        <f>+F132</f>
        <v>0</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110" t="s">
        <v>19</v>
      </c>
      <c r="R52" s="254"/>
    </row>
    <row r="53" spans="1:26" s="103" customFormat="1" ht="90" x14ac:dyDescent="0.25">
      <c r="A53" s="42">
        <v>1</v>
      </c>
      <c r="B53" s="104" t="s">
        <v>151</v>
      </c>
      <c r="C53" s="105" t="s">
        <v>153</v>
      </c>
      <c r="D53" s="104" t="s">
        <v>156</v>
      </c>
      <c r="E53" s="131">
        <v>2012001</v>
      </c>
      <c r="F53" s="100" t="s">
        <v>130</v>
      </c>
      <c r="G53" s="119">
        <v>1</v>
      </c>
      <c r="H53" s="101">
        <v>40973</v>
      </c>
      <c r="I53" s="101">
        <v>41338</v>
      </c>
      <c r="J53" s="101" t="s">
        <v>157</v>
      </c>
      <c r="K53" s="92">
        <v>0</v>
      </c>
      <c r="L53" s="101"/>
      <c r="M53" s="131">
        <v>0</v>
      </c>
      <c r="N53" s="131">
        <f t="shared" ref="N53:N56" si="0">+M53*G53</f>
        <v>0</v>
      </c>
      <c r="O53" s="134">
        <v>887571000</v>
      </c>
      <c r="P53" s="133">
        <v>3091.3083000000001</v>
      </c>
      <c r="Q53" s="120" t="s">
        <v>794</v>
      </c>
      <c r="R53" s="102"/>
      <c r="S53" s="102"/>
      <c r="T53" s="102"/>
      <c r="U53" s="102"/>
      <c r="V53" s="102"/>
      <c r="W53" s="102"/>
      <c r="X53" s="102"/>
      <c r="Y53" s="102"/>
      <c r="Z53" s="102"/>
    </row>
    <row r="54" spans="1:26" s="103" customFormat="1" ht="25.5" customHeight="1" x14ac:dyDescent="0.25">
      <c r="A54" s="42">
        <v>2</v>
      </c>
      <c r="B54" s="104" t="s">
        <v>151</v>
      </c>
      <c r="C54" s="105" t="s">
        <v>152</v>
      </c>
      <c r="D54" s="104" t="s">
        <v>158</v>
      </c>
      <c r="E54" s="131" t="s">
        <v>792</v>
      </c>
      <c r="F54" s="100" t="s">
        <v>130</v>
      </c>
      <c r="G54" s="119">
        <v>1</v>
      </c>
      <c r="H54" s="101">
        <v>40329</v>
      </c>
      <c r="I54" s="101">
        <v>40637</v>
      </c>
      <c r="J54" s="101" t="s">
        <v>157</v>
      </c>
      <c r="K54" s="92">
        <v>0</v>
      </c>
      <c r="L54" s="101"/>
      <c r="M54" s="131">
        <v>0</v>
      </c>
      <c r="N54" s="131">
        <f t="shared" si="0"/>
        <v>0</v>
      </c>
      <c r="O54" s="134">
        <v>1118247463</v>
      </c>
      <c r="P54" s="133" t="s">
        <v>793</v>
      </c>
      <c r="Q54" s="120" t="s">
        <v>794</v>
      </c>
      <c r="R54" s="102"/>
      <c r="S54" s="102"/>
      <c r="T54" s="102"/>
      <c r="U54" s="102"/>
      <c r="V54" s="102"/>
      <c r="W54" s="102"/>
      <c r="X54" s="102"/>
      <c r="Y54" s="102"/>
      <c r="Z54" s="102"/>
    </row>
    <row r="55" spans="1:26" s="103" customFormat="1" ht="18.75" customHeight="1" x14ac:dyDescent="0.25">
      <c r="A55" s="42">
        <v>3</v>
      </c>
      <c r="B55" s="104" t="s">
        <v>151</v>
      </c>
      <c r="C55" s="105" t="s">
        <v>152</v>
      </c>
      <c r="D55" s="104" t="s">
        <v>154</v>
      </c>
      <c r="E55" s="131">
        <v>24</v>
      </c>
      <c r="F55" s="100" t="s">
        <v>130</v>
      </c>
      <c r="G55" s="119">
        <v>1</v>
      </c>
      <c r="H55" s="101">
        <v>40940</v>
      </c>
      <c r="I55" s="101">
        <v>41273</v>
      </c>
      <c r="J55" s="101" t="s">
        <v>157</v>
      </c>
      <c r="K55" s="92">
        <v>0</v>
      </c>
      <c r="L55" s="101"/>
      <c r="M55" s="131">
        <v>200</v>
      </c>
      <c r="N55" s="131">
        <v>50</v>
      </c>
      <c r="O55" s="134">
        <v>165175561</v>
      </c>
      <c r="P55" s="133" t="s">
        <v>791</v>
      </c>
      <c r="Q55" s="120" t="s">
        <v>794</v>
      </c>
      <c r="R55" s="102"/>
      <c r="S55" s="102"/>
      <c r="T55" s="102"/>
      <c r="U55" s="102"/>
      <c r="V55" s="102"/>
      <c r="W55" s="102"/>
      <c r="X55" s="102"/>
      <c r="Y55" s="102"/>
      <c r="Z55" s="102"/>
    </row>
    <row r="56" spans="1:26" s="103" customFormat="1" ht="90" x14ac:dyDescent="0.25">
      <c r="A56" s="42">
        <v>4</v>
      </c>
      <c r="B56" s="104" t="s">
        <v>151</v>
      </c>
      <c r="C56" s="105" t="s">
        <v>152</v>
      </c>
      <c r="D56" s="104" t="s">
        <v>159</v>
      </c>
      <c r="E56" s="131">
        <v>2111252</v>
      </c>
      <c r="F56" s="100" t="s">
        <v>130</v>
      </c>
      <c r="G56" s="119">
        <v>1</v>
      </c>
      <c r="H56" s="101">
        <v>40781</v>
      </c>
      <c r="I56" s="101">
        <v>40955</v>
      </c>
      <c r="J56" s="101" t="s">
        <v>157</v>
      </c>
      <c r="K56" s="92">
        <v>0</v>
      </c>
      <c r="L56" s="101"/>
      <c r="M56" s="131">
        <v>0</v>
      </c>
      <c r="N56" s="131">
        <f t="shared" si="0"/>
        <v>0</v>
      </c>
      <c r="O56" s="134">
        <v>40658940</v>
      </c>
      <c r="P56" s="133">
        <v>839</v>
      </c>
      <c r="Q56" s="120" t="s">
        <v>794</v>
      </c>
      <c r="R56" s="102"/>
      <c r="S56" s="102"/>
      <c r="T56" s="102"/>
      <c r="U56" s="102"/>
      <c r="V56" s="102"/>
      <c r="W56" s="102"/>
      <c r="X56" s="102"/>
      <c r="Y56" s="102"/>
      <c r="Z56" s="102"/>
    </row>
    <row r="57" spans="1:26" s="103" customFormat="1" x14ac:dyDescent="0.25">
      <c r="A57" s="42"/>
      <c r="B57" s="45" t="s">
        <v>16</v>
      </c>
      <c r="C57" s="105"/>
      <c r="D57" s="104"/>
      <c r="E57" s="131"/>
      <c r="F57" s="100"/>
      <c r="G57" s="119"/>
      <c r="H57" s="101"/>
      <c r="I57" s="101"/>
      <c r="J57" s="101"/>
      <c r="K57" s="118">
        <f>SUM(K53:K56)</f>
        <v>0</v>
      </c>
      <c r="L57" s="118">
        <f t="shared" ref="L57:N57" si="1">SUM(L53:L56)</f>
        <v>0</v>
      </c>
      <c r="M57" s="118">
        <f t="shared" si="1"/>
        <v>200</v>
      </c>
      <c r="N57" s="118">
        <f t="shared" si="1"/>
        <v>50</v>
      </c>
      <c r="O57" s="26"/>
      <c r="P57" s="133"/>
      <c r="Q57" s="121"/>
    </row>
    <row r="58" spans="1:26" s="29" customFormat="1" x14ac:dyDescent="0.25">
      <c r="E58" s="30"/>
    </row>
    <row r="59" spans="1:26" s="29" customFormat="1" x14ac:dyDescent="0.25">
      <c r="B59" s="385" t="s">
        <v>28</v>
      </c>
      <c r="C59" s="385" t="s">
        <v>27</v>
      </c>
      <c r="D59" s="383" t="s">
        <v>34</v>
      </c>
      <c r="E59" s="383"/>
    </row>
    <row r="60" spans="1:26" s="29" customFormat="1" x14ac:dyDescent="0.25">
      <c r="B60" s="386"/>
      <c r="C60" s="386"/>
      <c r="D60" s="161" t="s">
        <v>23</v>
      </c>
      <c r="E60" s="57" t="s">
        <v>24</v>
      </c>
    </row>
    <row r="61" spans="1:26" s="29" customFormat="1" ht="30.6" customHeight="1" x14ac:dyDescent="0.25">
      <c r="B61" s="54" t="s">
        <v>21</v>
      </c>
      <c r="C61" s="135">
        <f>+K57</f>
        <v>0</v>
      </c>
      <c r="D61" s="53"/>
      <c r="E61" s="207" t="s">
        <v>795</v>
      </c>
      <c r="F61" s="31"/>
      <c r="G61" s="31"/>
      <c r="H61" s="31"/>
      <c r="I61" s="31"/>
      <c r="J61" s="31"/>
      <c r="K61" s="31"/>
      <c r="L61" s="31"/>
      <c r="M61" s="31"/>
    </row>
    <row r="62" spans="1:26" s="29" customFormat="1" ht="30" customHeight="1" x14ac:dyDescent="0.25">
      <c r="B62" s="54" t="s">
        <v>25</v>
      </c>
      <c r="C62" s="55">
        <f>+M57</f>
        <v>200</v>
      </c>
      <c r="D62" s="53"/>
      <c r="E62" s="207" t="s">
        <v>795</v>
      </c>
    </row>
    <row r="63" spans="1:26" s="29" customFormat="1" x14ac:dyDescent="0.25">
      <c r="B63" s="32"/>
      <c r="C63" s="381"/>
      <c r="D63" s="381"/>
      <c r="E63" s="381"/>
      <c r="F63" s="381"/>
      <c r="G63" s="381"/>
      <c r="H63" s="381"/>
      <c r="I63" s="381"/>
      <c r="J63" s="381"/>
      <c r="K63" s="381"/>
      <c r="L63" s="381"/>
      <c r="M63" s="381"/>
      <c r="N63" s="381"/>
    </row>
    <row r="64" spans="1:26" ht="28.15" customHeight="1" thickBot="1" x14ac:dyDescent="0.3"/>
    <row r="65" spans="2:17" ht="27" thickBot="1" x14ac:dyDescent="0.3">
      <c r="B65" s="380" t="s">
        <v>97</v>
      </c>
      <c r="C65" s="380"/>
      <c r="D65" s="380"/>
      <c r="E65" s="380"/>
      <c r="F65" s="380"/>
      <c r="G65" s="380"/>
      <c r="H65" s="380"/>
      <c r="I65" s="380"/>
      <c r="J65" s="380"/>
      <c r="K65" s="380"/>
      <c r="L65" s="380"/>
      <c r="M65" s="380"/>
      <c r="N65" s="380"/>
    </row>
    <row r="68" spans="2:17" ht="79.5" customHeight="1" x14ac:dyDescent="0.25">
      <c r="B68" s="110" t="s">
        <v>717</v>
      </c>
      <c r="C68" s="62" t="s">
        <v>2</v>
      </c>
      <c r="D68" s="62" t="s">
        <v>99</v>
      </c>
      <c r="E68" s="62" t="s">
        <v>98</v>
      </c>
      <c r="F68" s="62" t="s">
        <v>100</v>
      </c>
      <c r="G68" s="62" t="s">
        <v>101</v>
      </c>
      <c r="H68" s="62" t="s">
        <v>217</v>
      </c>
      <c r="I68" s="62" t="s">
        <v>102</v>
      </c>
      <c r="J68" s="62" t="s">
        <v>103</v>
      </c>
      <c r="K68" s="62" t="s">
        <v>104</v>
      </c>
      <c r="L68" s="62" t="s">
        <v>105</v>
      </c>
      <c r="M68" s="86" t="s">
        <v>106</v>
      </c>
      <c r="N68" s="86" t="s">
        <v>107</v>
      </c>
      <c r="O68" s="378" t="s">
        <v>3</v>
      </c>
      <c r="P68" s="379"/>
      <c r="Q68" s="62" t="s">
        <v>18</v>
      </c>
    </row>
    <row r="69" spans="2:17" x14ac:dyDescent="0.25">
      <c r="B69" s="53" t="s">
        <v>334</v>
      </c>
      <c r="C69" s="3" t="s">
        <v>216</v>
      </c>
      <c r="D69" s="111" t="s">
        <v>339</v>
      </c>
      <c r="E69" s="111">
        <v>50</v>
      </c>
      <c r="F69" s="4" t="s">
        <v>131</v>
      </c>
      <c r="G69" s="4" t="s">
        <v>131</v>
      </c>
      <c r="H69" s="4" t="s">
        <v>131</v>
      </c>
      <c r="I69" s="4" t="s">
        <v>131</v>
      </c>
      <c r="J69" s="87" t="s">
        <v>130</v>
      </c>
      <c r="K69" s="111" t="s">
        <v>130</v>
      </c>
      <c r="L69" s="111" t="s">
        <v>130</v>
      </c>
      <c r="M69" s="111" t="s">
        <v>130</v>
      </c>
      <c r="N69" s="111" t="s">
        <v>130</v>
      </c>
      <c r="O69" s="158" t="s">
        <v>218</v>
      </c>
      <c r="P69" s="159"/>
      <c r="Q69" s="111" t="s">
        <v>131</v>
      </c>
    </row>
    <row r="70" spans="2:17" x14ac:dyDescent="0.25">
      <c r="B70" s="53"/>
      <c r="C70" s="3"/>
      <c r="D70" s="111"/>
      <c r="E70" s="111"/>
      <c r="F70" s="4"/>
      <c r="G70" s="4"/>
      <c r="H70" s="4"/>
      <c r="I70" s="4"/>
      <c r="J70" s="87"/>
      <c r="K70" s="111"/>
      <c r="L70" s="111"/>
      <c r="M70" s="111"/>
      <c r="N70" s="111"/>
      <c r="O70" s="158"/>
      <c r="P70" s="159"/>
      <c r="Q70" s="111"/>
    </row>
    <row r="71" spans="2:17" x14ac:dyDescent="0.25">
      <c r="B71" s="9" t="s">
        <v>1</v>
      </c>
    </row>
    <row r="72" spans="2:17" x14ac:dyDescent="0.25">
      <c r="B72" s="9" t="s">
        <v>37</v>
      </c>
    </row>
    <row r="73" spans="2:17" x14ac:dyDescent="0.25">
      <c r="B73" s="9" t="s">
        <v>60</v>
      </c>
    </row>
    <row r="75" spans="2:17" ht="15.75" thickBot="1" x14ac:dyDescent="0.3"/>
    <row r="76" spans="2:17" ht="27" thickBot="1" x14ac:dyDescent="0.3">
      <c r="B76" s="372" t="s">
        <v>38</v>
      </c>
      <c r="C76" s="373"/>
      <c r="D76" s="373"/>
      <c r="E76" s="373"/>
      <c r="F76" s="373"/>
      <c r="G76" s="373"/>
      <c r="H76" s="373"/>
      <c r="I76" s="373"/>
      <c r="J76" s="373"/>
      <c r="K76" s="373"/>
      <c r="L76" s="373"/>
      <c r="M76" s="373"/>
      <c r="N76" s="374"/>
    </row>
    <row r="81" spans="1:26" ht="76.5" customHeight="1" x14ac:dyDescent="0.25">
      <c r="B81" s="110" t="s">
        <v>0</v>
      </c>
      <c r="C81" s="110" t="s">
        <v>39</v>
      </c>
      <c r="D81" s="110" t="s">
        <v>40</v>
      </c>
      <c r="E81" s="110" t="s">
        <v>108</v>
      </c>
      <c r="F81" s="110" t="s">
        <v>110</v>
      </c>
      <c r="G81" s="110" t="s">
        <v>111</v>
      </c>
      <c r="H81" s="110" t="s">
        <v>112</v>
      </c>
      <c r="I81" s="110" t="s">
        <v>109</v>
      </c>
      <c r="J81" s="378" t="s">
        <v>113</v>
      </c>
      <c r="K81" s="397"/>
      <c r="L81" s="379"/>
      <c r="M81" s="110" t="s">
        <v>117</v>
      </c>
      <c r="N81" s="110" t="s">
        <v>41</v>
      </c>
      <c r="O81" s="110" t="s">
        <v>42</v>
      </c>
      <c r="P81" s="378" t="s">
        <v>3</v>
      </c>
      <c r="Q81" s="379"/>
    </row>
    <row r="82" spans="1:26" ht="60.75" customHeight="1" x14ac:dyDescent="0.25">
      <c r="B82" s="157" t="s">
        <v>43</v>
      </c>
      <c r="C82" s="157"/>
      <c r="D82" s="3"/>
      <c r="E82" s="3"/>
      <c r="F82" s="3"/>
      <c r="G82" s="3"/>
      <c r="H82" s="3"/>
      <c r="I82" s="5"/>
      <c r="J82" s="1"/>
      <c r="K82" s="88"/>
      <c r="L82" s="87"/>
      <c r="M82" s="111"/>
      <c r="N82" s="111"/>
      <c r="O82" s="111"/>
      <c r="P82" s="412" t="s">
        <v>1262</v>
      </c>
      <c r="Q82" s="413"/>
    </row>
    <row r="83" spans="1:26" ht="60.75" customHeight="1" x14ac:dyDescent="0.25">
      <c r="B83" s="157" t="s">
        <v>43</v>
      </c>
      <c r="C83" s="157"/>
      <c r="D83" s="3"/>
      <c r="E83" s="3"/>
      <c r="F83" s="3"/>
      <c r="G83" s="3"/>
      <c r="H83" s="3"/>
      <c r="I83" s="5"/>
      <c r="J83" s="1"/>
      <c r="K83" s="88"/>
      <c r="L83" s="87"/>
      <c r="M83" s="111"/>
      <c r="N83" s="111"/>
      <c r="O83" s="111"/>
      <c r="P83" s="414"/>
      <c r="Q83" s="415"/>
    </row>
    <row r="84" spans="1:26" ht="60.75" customHeight="1" x14ac:dyDescent="0.25">
      <c r="B84" s="157" t="s">
        <v>44</v>
      </c>
      <c r="C84" s="157"/>
      <c r="D84" s="3"/>
      <c r="E84" s="3"/>
      <c r="F84" s="3"/>
      <c r="G84" s="3"/>
      <c r="H84" s="3"/>
      <c r="I84" s="5"/>
      <c r="J84" s="1"/>
      <c r="K84" s="88"/>
      <c r="L84" s="87"/>
      <c r="M84" s="111"/>
      <c r="N84" s="111"/>
      <c r="O84" s="111"/>
      <c r="P84" s="414"/>
      <c r="Q84" s="415"/>
    </row>
    <row r="85" spans="1:26" ht="33.6" customHeight="1" x14ac:dyDescent="0.25">
      <c r="B85" s="157" t="s">
        <v>44</v>
      </c>
      <c r="C85" s="157"/>
      <c r="D85" s="3"/>
      <c r="E85" s="3"/>
      <c r="F85" s="3"/>
      <c r="G85" s="3"/>
      <c r="H85" s="3"/>
      <c r="I85" s="5"/>
      <c r="J85" s="1"/>
      <c r="K85" s="87"/>
      <c r="L85" s="87"/>
      <c r="M85" s="111"/>
      <c r="N85" s="111"/>
      <c r="O85" s="111"/>
      <c r="P85" s="416"/>
      <c r="Q85" s="417"/>
    </row>
    <row r="86" spans="1:26" ht="33.6" customHeight="1" x14ac:dyDescent="0.25">
      <c r="B86" s="145"/>
      <c r="C86" s="145"/>
      <c r="D86" s="136"/>
      <c r="E86" s="136"/>
      <c r="F86" s="136"/>
      <c r="G86" s="136"/>
      <c r="H86" s="136"/>
      <c r="I86" s="146"/>
      <c r="J86" s="147"/>
      <c r="K86" s="137"/>
      <c r="L86" s="137"/>
      <c r="M86" s="10"/>
      <c r="N86" s="10"/>
      <c r="O86" s="10"/>
      <c r="P86" s="138"/>
      <c r="Q86" s="138"/>
    </row>
    <row r="87" spans="1:26" ht="15.75" thickBot="1" x14ac:dyDescent="0.3"/>
    <row r="88" spans="1:26" ht="27" thickBot="1" x14ac:dyDescent="0.3">
      <c r="B88" s="372" t="s">
        <v>52</v>
      </c>
      <c r="C88" s="373"/>
      <c r="D88" s="373"/>
      <c r="E88" s="373"/>
      <c r="F88" s="373"/>
      <c r="G88" s="373"/>
      <c r="H88" s="373"/>
      <c r="I88" s="373"/>
      <c r="J88" s="373"/>
      <c r="K88" s="373"/>
      <c r="L88" s="373"/>
      <c r="M88" s="373"/>
      <c r="N88" s="374"/>
    </row>
    <row r="90" spans="1:26" ht="15.75" thickBot="1" x14ac:dyDescent="0.3">
      <c r="M90" s="59"/>
      <c r="N90" s="59"/>
    </row>
    <row r="91" spans="1:26" s="97" customFormat="1" ht="109.5" customHeight="1" x14ac:dyDescent="0.25">
      <c r="B91" s="108" t="s">
        <v>139</v>
      </c>
      <c r="C91" s="108" t="s">
        <v>140</v>
      </c>
      <c r="D91" s="108" t="s">
        <v>141</v>
      </c>
      <c r="E91" s="108" t="s">
        <v>45</v>
      </c>
      <c r="F91" s="108" t="s">
        <v>22</v>
      </c>
      <c r="G91" s="108" t="s">
        <v>96</v>
      </c>
      <c r="H91" s="108" t="s">
        <v>17</v>
      </c>
      <c r="I91" s="108" t="s">
        <v>10</v>
      </c>
      <c r="J91" s="108" t="s">
        <v>31</v>
      </c>
      <c r="K91" s="108" t="s">
        <v>59</v>
      </c>
      <c r="L91" s="108" t="s">
        <v>20</v>
      </c>
      <c r="M91" s="93" t="s">
        <v>26</v>
      </c>
      <c r="N91" s="108" t="s">
        <v>142</v>
      </c>
      <c r="O91" s="108" t="s">
        <v>36</v>
      </c>
      <c r="P91" s="109" t="s">
        <v>11</v>
      </c>
      <c r="Q91" s="109" t="s">
        <v>19</v>
      </c>
    </row>
    <row r="92" spans="1:26" s="103" customFormat="1" ht="30" customHeight="1" x14ac:dyDescent="0.25">
      <c r="A92" s="42">
        <v>1</v>
      </c>
      <c r="B92" s="104"/>
      <c r="C92" s="105"/>
      <c r="D92" s="104"/>
      <c r="E92" s="99"/>
      <c r="F92" s="100"/>
      <c r="G92" s="119"/>
      <c r="H92" s="107"/>
      <c r="I92" s="101"/>
      <c r="J92" s="101"/>
      <c r="K92" s="101"/>
      <c r="L92" s="101"/>
      <c r="M92" s="92"/>
      <c r="N92" s="92">
        <f>+M92*G92</f>
        <v>0</v>
      </c>
      <c r="O92" s="26"/>
      <c r="P92" s="26"/>
      <c r="Q92" s="409" t="s">
        <v>1263</v>
      </c>
      <c r="R92" s="102"/>
      <c r="S92" s="102"/>
      <c r="T92" s="102"/>
      <c r="U92" s="102"/>
      <c r="V92" s="102"/>
      <c r="W92" s="102"/>
      <c r="X92" s="102"/>
      <c r="Y92" s="102"/>
      <c r="Z92" s="102"/>
    </row>
    <row r="93" spans="1:26" s="103" customFormat="1" x14ac:dyDescent="0.25">
      <c r="A93" s="42">
        <f>+A92+1</f>
        <v>2</v>
      </c>
      <c r="B93" s="104"/>
      <c r="C93" s="105"/>
      <c r="D93" s="104"/>
      <c r="E93" s="99"/>
      <c r="F93" s="100"/>
      <c r="G93" s="100"/>
      <c r="H93" s="100"/>
      <c r="I93" s="101"/>
      <c r="J93" s="101"/>
      <c r="K93" s="101"/>
      <c r="L93" s="101"/>
      <c r="M93" s="92"/>
      <c r="N93" s="92"/>
      <c r="O93" s="26"/>
      <c r="P93" s="26"/>
      <c r="Q93" s="410"/>
      <c r="R93" s="102"/>
      <c r="S93" s="102"/>
      <c r="T93" s="102"/>
      <c r="U93" s="102"/>
      <c r="V93" s="102"/>
      <c r="W93" s="102"/>
      <c r="X93" s="102"/>
      <c r="Y93" s="102"/>
      <c r="Z93" s="102"/>
    </row>
    <row r="94" spans="1:26" s="103" customFormat="1" x14ac:dyDescent="0.25">
      <c r="A94" s="42">
        <f t="shared" ref="A94:A99" si="2">+A93+1</f>
        <v>3</v>
      </c>
      <c r="B94" s="104"/>
      <c r="C94" s="105"/>
      <c r="D94" s="104"/>
      <c r="E94" s="99"/>
      <c r="F94" s="100"/>
      <c r="G94" s="100"/>
      <c r="H94" s="100"/>
      <c r="I94" s="101"/>
      <c r="J94" s="101"/>
      <c r="K94" s="101"/>
      <c r="L94" s="101"/>
      <c r="M94" s="92"/>
      <c r="N94" s="92"/>
      <c r="O94" s="26"/>
      <c r="P94" s="26"/>
      <c r="Q94" s="410"/>
      <c r="R94" s="102"/>
      <c r="S94" s="102"/>
      <c r="T94" s="102"/>
      <c r="U94" s="102"/>
      <c r="V94" s="102"/>
      <c r="W94" s="102"/>
      <c r="X94" s="102"/>
      <c r="Y94" s="102"/>
      <c r="Z94" s="102"/>
    </row>
    <row r="95" spans="1:26" s="103" customFormat="1" x14ac:dyDescent="0.25">
      <c r="A95" s="42">
        <f t="shared" si="2"/>
        <v>4</v>
      </c>
      <c r="B95" s="104"/>
      <c r="C95" s="105"/>
      <c r="D95" s="104"/>
      <c r="E95" s="99"/>
      <c r="F95" s="100"/>
      <c r="G95" s="100"/>
      <c r="H95" s="100"/>
      <c r="I95" s="101"/>
      <c r="J95" s="101"/>
      <c r="K95" s="101"/>
      <c r="L95" s="101"/>
      <c r="M95" s="92"/>
      <c r="N95" s="92"/>
      <c r="O95" s="26"/>
      <c r="P95" s="26"/>
      <c r="Q95" s="410"/>
      <c r="R95" s="102"/>
      <c r="S95" s="102"/>
      <c r="T95" s="102"/>
      <c r="U95" s="102"/>
      <c r="V95" s="102"/>
      <c r="W95" s="102"/>
      <c r="X95" s="102"/>
      <c r="Y95" s="102"/>
      <c r="Z95" s="102"/>
    </row>
    <row r="96" spans="1:26" s="103" customFormat="1" x14ac:dyDescent="0.25">
      <c r="A96" s="42">
        <f t="shared" si="2"/>
        <v>5</v>
      </c>
      <c r="B96" s="104"/>
      <c r="C96" s="105"/>
      <c r="D96" s="104"/>
      <c r="E96" s="99"/>
      <c r="F96" s="100"/>
      <c r="G96" s="100"/>
      <c r="H96" s="100"/>
      <c r="I96" s="101"/>
      <c r="J96" s="101"/>
      <c r="K96" s="101"/>
      <c r="L96" s="101"/>
      <c r="M96" s="92"/>
      <c r="N96" s="92"/>
      <c r="O96" s="26"/>
      <c r="P96" s="26"/>
      <c r="Q96" s="410"/>
      <c r="R96" s="102"/>
      <c r="S96" s="102"/>
      <c r="T96" s="102"/>
      <c r="U96" s="102"/>
      <c r="V96" s="102"/>
      <c r="W96" s="102"/>
      <c r="X96" s="102"/>
      <c r="Y96" s="102"/>
      <c r="Z96" s="102"/>
    </row>
    <row r="97" spans="1:26" s="103" customFormat="1" x14ac:dyDescent="0.25">
      <c r="A97" s="42">
        <f t="shared" si="2"/>
        <v>6</v>
      </c>
      <c r="B97" s="104"/>
      <c r="C97" s="105"/>
      <c r="D97" s="104"/>
      <c r="E97" s="99"/>
      <c r="F97" s="100"/>
      <c r="G97" s="100"/>
      <c r="H97" s="100"/>
      <c r="I97" s="101"/>
      <c r="J97" s="101"/>
      <c r="K97" s="101"/>
      <c r="L97" s="101"/>
      <c r="M97" s="92"/>
      <c r="N97" s="92"/>
      <c r="O97" s="26"/>
      <c r="P97" s="26"/>
      <c r="Q97" s="410"/>
      <c r="R97" s="102"/>
      <c r="S97" s="102"/>
      <c r="T97" s="102"/>
      <c r="U97" s="102"/>
      <c r="V97" s="102"/>
      <c r="W97" s="102"/>
      <c r="X97" s="102"/>
      <c r="Y97" s="102"/>
      <c r="Z97" s="102"/>
    </row>
    <row r="98" spans="1:26" s="103" customFormat="1" x14ac:dyDescent="0.25">
      <c r="A98" s="42">
        <f t="shared" si="2"/>
        <v>7</v>
      </c>
      <c r="B98" s="104"/>
      <c r="C98" s="105"/>
      <c r="D98" s="104"/>
      <c r="E98" s="99"/>
      <c r="F98" s="100"/>
      <c r="G98" s="100"/>
      <c r="H98" s="100"/>
      <c r="I98" s="101"/>
      <c r="J98" s="101"/>
      <c r="K98" s="101"/>
      <c r="L98" s="101"/>
      <c r="M98" s="92"/>
      <c r="N98" s="92"/>
      <c r="O98" s="26"/>
      <c r="P98" s="26"/>
      <c r="Q98" s="410"/>
      <c r="R98" s="102"/>
      <c r="S98" s="102"/>
      <c r="T98" s="102"/>
      <c r="U98" s="102"/>
      <c r="V98" s="102"/>
      <c r="W98" s="102"/>
      <c r="X98" s="102"/>
      <c r="Y98" s="102"/>
      <c r="Z98" s="102"/>
    </row>
    <row r="99" spans="1:26" s="103" customFormat="1" x14ac:dyDescent="0.25">
      <c r="A99" s="42">
        <f t="shared" si="2"/>
        <v>8</v>
      </c>
      <c r="B99" s="104"/>
      <c r="C99" s="105"/>
      <c r="D99" s="104"/>
      <c r="E99" s="99"/>
      <c r="F99" s="100"/>
      <c r="G99" s="100"/>
      <c r="H99" s="100"/>
      <c r="I99" s="101"/>
      <c r="J99" s="101"/>
      <c r="K99" s="101"/>
      <c r="L99" s="101"/>
      <c r="M99" s="92"/>
      <c r="N99" s="92"/>
      <c r="O99" s="26"/>
      <c r="P99" s="26"/>
      <c r="Q99" s="411"/>
      <c r="R99" s="102"/>
      <c r="S99" s="102"/>
      <c r="T99" s="102"/>
      <c r="U99" s="102"/>
      <c r="V99" s="102"/>
      <c r="W99" s="102"/>
      <c r="X99" s="102"/>
      <c r="Y99" s="102"/>
      <c r="Z99" s="102"/>
    </row>
    <row r="100" spans="1:26" s="103" customFormat="1" x14ac:dyDescent="0.25">
      <c r="A100" s="42"/>
      <c r="B100" s="45" t="s">
        <v>16</v>
      </c>
      <c r="C100" s="105"/>
      <c r="D100" s="104"/>
      <c r="E100" s="99"/>
      <c r="F100" s="100"/>
      <c r="G100" s="100"/>
      <c r="H100" s="100"/>
      <c r="I100" s="101"/>
      <c r="J100" s="101"/>
      <c r="K100" s="106">
        <f t="shared" ref="K100:N100" si="3">SUM(K92:K99)</f>
        <v>0</v>
      </c>
      <c r="L100" s="106">
        <f t="shared" si="3"/>
        <v>0</v>
      </c>
      <c r="M100" s="118">
        <f t="shared" si="3"/>
        <v>0</v>
      </c>
      <c r="N100" s="106">
        <f t="shared" si="3"/>
        <v>0</v>
      </c>
      <c r="O100" s="26"/>
      <c r="P100" s="26"/>
      <c r="Q100" s="121"/>
    </row>
    <row r="101" spans="1:26" x14ac:dyDescent="0.25">
      <c r="B101" s="29"/>
      <c r="C101" s="29"/>
      <c r="D101" s="29"/>
      <c r="E101" s="30"/>
      <c r="F101" s="29"/>
      <c r="G101" s="29"/>
      <c r="H101" s="29"/>
      <c r="I101" s="29"/>
      <c r="J101" s="29"/>
      <c r="K101" s="29"/>
      <c r="L101" s="29"/>
      <c r="M101" s="29"/>
      <c r="N101" s="29"/>
      <c r="O101" s="29"/>
      <c r="P101" s="29"/>
    </row>
    <row r="102" spans="1:26" ht="18.75" x14ac:dyDescent="0.25">
      <c r="B102" s="54" t="s">
        <v>32</v>
      </c>
      <c r="C102" s="66">
        <f>+K100</f>
        <v>0</v>
      </c>
      <c r="H102" s="31"/>
      <c r="I102" s="31"/>
      <c r="J102" s="31"/>
      <c r="K102" s="31"/>
      <c r="L102" s="31"/>
      <c r="M102" s="31"/>
      <c r="N102" s="29"/>
      <c r="O102" s="29"/>
      <c r="P102" s="29"/>
    </row>
    <row r="104" spans="1:26" ht="15.75" thickBot="1" x14ac:dyDescent="0.3"/>
    <row r="105" spans="1:26" ht="37.15" customHeight="1" thickBot="1" x14ac:dyDescent="0.3">
      <c r="B105" s="69" t="s">
        <v>47</v>
      </c>
      <c r="C105" s="70" t="s">
        <v>48</v>
      </c>
      <c r="D105" s="69" t="s">
        <v>49</v>
      </c>
      <c r="E105" s="70" t="s">
        <v>53</v>
      </c>
    </row>
    <row r="106" spans="1:26" ht="41.45" customHeight="1" x14ac:dyDescent="0.25">
      <c r="B106" s="61" t="s">
        <v>118</v>
      </c>
      <c r="C106" s="63">
        <v>20</v>
      </c>
      <c r="D106" s="63">
        <v>0</v>
      </c>
      <c r="E106" s="375">
        <f>+D106+D107+D108</f>
        <v>0</v>
      </c>
    </row>
    <row r="107" spans="1:26" x14ac:dyDescent="0.25">
      <c r="B107" s="61" t="s">
        <v>119</v>
      </c>
      <c r="C107" s="52">
        <v>30</v>
      </c>
      <c r="D107" s="164">
        <v>0</v>
      </c>
      <c r="E107" s="376"/>
    </row>
    <row r="108" spans="1:26" ht="15.75" thickBot="1" x14ac:dyDescent="0.3">
      <c r="B108" s="61" t="s">
        <v>120</v>
      </c>
      <c r="C108" s="65">
        <v>40</v>
      </c>
      <c r="D108" s="65">
        <v>0</v>
      </c>
      <c r="E108" s="377"/>
    </row>
    <row r="110" spans="1:26" ht="15.75" thickBot="1" x14ac:dyDescent="0.3"/>
    <row r="111" spans="1:26" ht="27" thickBot="1" x14ac:dyDescent="0.3">
      <c r="B111" s="372" t="s">
        <v>50</v>
      </c>
      <c r="C111" s="373"/>
      <c r="D111" s="373"/>
      <c r="E111" s="373"/>
      <c r="F111" s="373"/>
      <c r="G111" s="373"/>
      <c r="H111" s="373"/>
      <c r="I111" s="373"/>
      <c r="J111" s="373"/>
      <c r="K111" s="373"/>
      <c r="L111" s="373"/>
      <c r="M111" s="373"/>
      <c r="N111" s="374"/>
    </row>
    <row r="113" spans="2:17" ht="76.5" customHeight="1" x14ac:dyDescent="0.25">
      <c r="B113" s="110" t="s">
        <v>0</v>
      </c>
      <c r="C113" s="110" t="s">
        <v>39</v>
      </c>
      <c r="D113" s="110" t="s">
        <v>40</v>
      </c>
      <c r="E113" s="110" t="s">
        <v>108</v>
      </c>
      <c r="F113" s="110" t="s">
        <v>110</v>
      </c>
      <c r="G113" s="110" t="s">
        <v>111</v>
      </c>
      <c r="H113" s="110" t="s">
        <v>112</v>
      </c>
      <c r="I113" s="110" t="s">
        <v>109</v>
      </c>
      <c r="J113" s="378" t="s">
        <v>113</v>
      </c>
      <c r="K113" s="397"/>
      <c r="L113" s="379"/>
      <c r="M113" s="110" t="s">
        <v>117</v>
      </c>
      <c r="N113" s="110" t="s">
        <v>41</v>
      </c>
      <c r="O113" s="110" t="s">
        <v>42</v>
      </c>
      <c r="P113" s="378" t="s">
        <v>3</v>
      </c>
      <c r="Q113" s="379"/>
    </row>
    <row r="114" spans="2:17" ht="60.75" customHeight="1" x14ac:dyDescent="0.25">
      <c r="B114" s="157" t="s">
        <v>124</v>
      </c>
      <c r="C114" s="157"/>
      <c r="D114" s="3"/>
      <c r="E114" s="3"/>
      <c r="F114" s="3"/>
      <c r="G114" s="3"/>
      <c r="H114" s="3"/>
      <c r="I114" s="5"/>
      <c r="J114" s="1"/>
      <c r="K114" s="88"/>
      <c r="L114" s="87"/>
      <c r="M114" s="111"/>
      <c r="N114" s="111"/>
      <c r="O114" s="111"/>
      <c r="P114" s="403" t="s">
        <v>1262</v>
      </c>
      <c r="Q114" s="404"/>
    </row>
    <row r="115" spans="2:17" ht="60.75" customHeight="1" x14ac:dyDescent="0.25">
      <c r="B115" s="157" t="s">
        <v>124</v>
      </c>
      <c r="C115" s="157"/>
      <c r="D115" s="3"/>
      <c r="E115" s="3"/>
      <c r="F115" s="3"/>
      <c r="G115" s="3"/>
      <c r="H115" s="3"/>
      <c r="I115" s="5"/>
      <c r="J115" s="1"/>
      <c r="K115" s="88"/>
      <c r="L115" s="87"/>
      <c r="M115" s="111"/>
      <c r="N115" s="111"/>
      <c r="O115" s="111"/>
      <c r="P115" s="405"/>
      <c r="Q115" s="406"/>
    </row>
    <row r="116" spans="2:17" ht="60.75" customHeight="1" x14ac:dyDescent="0.25">
      <c r="B116" s="157" t="s">
        <v>125</v>
      </c>
      <c r="C116" s="157"/>
      <c r="D116" s="3"/>
      <c r="E116" s="3"/>
      <c r="F116" s="3"/>
      <c r="G116" s="3"/>
      <c r="H116" s="3"/>
      <c r="I116" s="5"/>
      <c r="J116" s="1"/>
      <c r="K116" s="88"/>
      <c r="L116" s="87"/>
      <c r="M116" s="111"/>
      <c r="N116" s="111"/>
      <c r="O116" s="111"/>
      <c r="P116" s="405"/>
      <c r="Q116" s="406"/>
    </row>
    <row r="117" spans="2:17" ht="33.6" customHeight="1" x14ac:dyDescent="0.25">
      <c r="B117" s="157" t="s">
        <v>126</v>
      </c>
      <c r="C117" s="157"/>
      <c r="D117" s="3"/>
      <c r="E117" s="3"/>
      <c r="F117" s="3"/>
      <c r="G117" s="3"/>
      <c r="H117" s="3"/>
      <c r="I117" s="5"/>
      <c r="J117" s="157"/>
      <c r="K117" s="88"/>
      <c r="L117" s="88"/>
      <c r="M117" s="111"/>
      <c r="N117" s="111"/>
      <c r="O117" s="111"/>
      <c r="P117" s="407"/>
      <c r="Q117" s="408"/>
    </row>
    <row r="120" spans="2:17" ht="15.75" thickBot="1" x14ac:dyDescent="0.3"/>
    <row r="121" spans="2:17" ht="54" customHeight="1" x14ac:dyDescent="0.25">
      <c r="B121" s="114" t="s">
        <v>33</v>
      </c>
      <c r="C121" s="114" t="s">
        <v>47</v>
      </c>
      <c r="D121" s="110" t="s">
        <v>48</v>
      </c>
      <c r="E121" s="114" t="s">
        <v>49</v>
      </c>
      <c r="F121" s="70" t="s">
        <v>54</v>
      </c>
      <c r="G121" s="254"/>
    </row>
    <row r="122" spans="2:17" ht="120.75" customHeight="1" x14ac:dyDescent="0.2">
      <c r="B122" s="364" t="s">
        <v>51</v>
      </c>
      <c r="C122" s="6" t="s">
        <v>121</v>
      </c>
      <c r="D122" s="164">
        <v>25</v>
      </c>
      <c r="E122" s="164"/>
      <c r="F122" s="365">
        <f>+E122+E123+E124</f>
        <v>0</v>
      </c>
      <c r="G122" s="85"/>
    </row>
    <row r="123" spans="2:17" ht="76.150000000000006" customHeight="1" x14ac:dyDescent="0.2">
      <c r="B123" s="364"/>
      <c r="C123" s="6" t="s">
        <v>122</v>
      </c>
      <c r="D123" s="67">
        <v>25</v>
      </c>
      <c r="E123" s="164"/>
      <c r="F123" s="366"/>
      <c r="G123" s="85"/>
    </row>
    <row r="124" spans="2:17" ht="69" customHeight="1" x14ac:dyDescent="0.2">
      <c r="B124" s="364"/>
      <c r="C124" s="6" t="s">
        <v>123</v>
      </c>
      <c r="D124" s="164">
        <v>10</v>
      </c>
      <c r="E124" s="164"/>
      <c r="F124" s="367"/>
      <c r="G124" s="85"/>
    </row>
    <row r="125" spans="2:17" x14ac:dyDescent="0.25">
      <c r="C125" s="94"/>
    </row>
    <row r="128" spans="2:17" x14ac:dyDescent="0.25">
      <c r="B128" s="112" t="s">
        <v>55</v>
      </c>
    </row>
    <row r="131" spans="2:5" x14ac:dyDescent="0.25">
      <c r="B131" s="115" t="s">
        <v>33</v>
      </c>
      <c r="C131" s="115" t="s">
        <v>56</v>
      </c>
      <c r="D131" s="114" t="s">
        <v>49</v>
      </c>
      <c r="E131" s="114" t="s">
        <v>16</v>
      </c>
    </row>
    <row r="132" spans="2:5" ht="28.5" x14ac:dyDescent="0.25">
      <c r="B132" s="95" t="s">
        <v>57</v>
      </c>
      <c r="C132" s="96">
        <v>40</v>
      </c>
      <c r="D132" s="164">
        <f>+E106</f>
        <v>0</v>
      </c>
      <c r="E132" s="368">
        <f>+D132+D133</f>
        <v>0</v>
      </c>
    </row>
    <row r="133" spans="2:5" ht="57" x14ac:dyDescent="0.25">
      <c r="B133" s="95" t="s">
        <v>58</v>
      </c>
      <c r="C133" s="96">
        <v>60</v>
      </c>
      <c r="D133" s="164">
        <f>+F122</f>
        <v>0</v>
      </c>
      <c r="E133" s="369"/>
    </row>
  </sheetData>
  <mergeCells count="31">
    <mergeCell ref="P82:Q85"/>
    <mergeCell ref="C9:N9"/>
    <mergeCell ref="B2:P2"/>
    <mergeCell ref="B4:P4"/>
    <mergeCell ref="C6:N6"/>
    <mergeCell ref="C7:N7"/>
    <mergeCell ref="C8:N8"/>
    <mergeCell ref="C63:N63"/>
    <mergeCell ref="B65:N65"/>
    <mergeCell ref="C10:N10"/>
    <mergeCell ref="B14:C24"/>
    <mergeCell ref="B26:C26"/>
    <mergeCell ref="E44:E45"/>
    <mergeCell ref="M49:N49"/>
    <mergeCell ref="B59:B60"/>
    <mergeCell ref="C59:C60"/>
    <mergeCell ref="D59:E59"/>
    <mergeCell ref="B76:N76"/>
    <mergeCell ref="J81:L81"/>
    <mergeCell ref="P81:Q81"/>
    <mergeCell ref="O68:P68"/>
    <mergeCell ref="B122:B124"/>
    <mergeCell ref="F122:F124"/>
    <mergeCell ref="E132:E133"/>
    <mergeCell ref="P114:Q117"/>
    <mergeCell ref="B88:N88"/>
    <mergeCell ref="E106:E108"/>
    <mergeCell ref="B111:N111"/>
    <mergeCell ref="J113:L113"/>
    <mergeCell ref="P113:Q113"/>
    <mergeCell ref="Q92:Q99"/>
  </mergeCells>
  <dataValidations count="2">
    <dataValidation type="decimal" allowBlank="1" showInputMessage="1" showErrorMessage="1" sqref="WVH983049 WLL983049 C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C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C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C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C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C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C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C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C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C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C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C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C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C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C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049 A65545 IS65545 SO65545 ACK65545 AMG65545 AWC65545 BFY65545 BPU65545 BZQ65545 CJM65545 CTI65545 DDE65545 DNA65545 DWW65545 EGS65545 EQO65545 FAK65545 FKG65545 FUC65545 GDY65545 GNU65545 GXQ65545 HHM65545 HRI65545 IBE65545 ILA65545 IUW65545 JES65545 JOO65545 JYK65545 KIG65545 KSC65545 LBY65545 LLU65545 LVQ65545 MFM65545 MPI65545 MZE65545 NJA65545 NSW65545 OCS65545 OMO65545 OWK65545 PGG65545 PQC65545 PZY65545 QJU65545 QTQ65545 RDM65545 RNI65545 RXE65545 SHA65545 SQW65545 TAS65545 TKO65545 TUK65545 UEG65545 UOC65545 UXY65545 VHU65545 VRQ65545 WBM65545 WLI65545 WVE65545 A131081 IS131081 SO131081 ACK131081 AMG131081 AWC131081 BFY131081 BPU131081 BZQ131081 CJM131081 CTI131081 DDE131081 DNA131081 DWW131081 EGS131081 EQO131081 FAK131081 FKG131081 FUC131081 GDY131081 GNU131081 GXQ131081 HHM131081 HRI131081 IBE131081 ILA131081 IUW131081 JES131081 JOO131081 JYK131081 KIG131081 KSC131081 LBY131081 LLU131081 LVQ131081 MFM131081 MPI131081 MZE131081 NJA131081 NSW131081 OCS131081 OMO131081 OWK131081 PGG131081 PQC131081 PZY131081 QJU131081 QTQ131081 RDM131081 RNI131081 RXE131081 SHA131081 SQW131081 TAS131081 TKO131081 TUK131081 UEG131081 UOC131081 UXY131081 VHU131081 VRQ131081 WBM131081 WLI131081 WVE131081 A196617 IS196617 SO196617 ACK196617 AMG196617 AWC196617 BFY196617 BPU196617 BZQ196617 CJM196617 CTI196617 DDE196617 DNA196617 DWW196617 EGS196617 EQO196617 FAK196617 FKG196617 FUC196617 GDY196617 GNU196617 GXQ196617 HHM196617 HRI196617 IBE196617 ILA196617 IUW196617 JES196617 JOO196617 JYK196617 KIG196617 KSC196617 LBY196617 LLU196617 LVQ196617 MFM196617 MPI196617 MZE196617 NJA196617 NSW196617 OCS196617 OMO196617 OWK196617 PGG196617 PQC196617 PZY196617 QJU196617 QTQ196617 RDM196617 RNI196617 RXE196617 SHA196617 SQW196617 TAS196617 TKO196617 TUK196617 UEG196617 UOC196617 UXY196617 VHU196617 VRQ196617 WBM196617 WLI196617 WVE196617 A262153 IS262153 SO262153 ACK262153 AMG262153 AWC262153 BFY262153 BPU262153 BZQ262153 CJM262153 CTI262153 DDE262153 DNA262153 DWW262153 EGS262153 EQO262153 FAK262153 FKG262153 FUC262153 GDY262153 GNU262153 GXQ262153 HHM262153 HRI262153 IBE262153 ILA262153 IUW262153 JES262153 JOO262153 JYK262153 KIG262153 KSC262153 LBY262153 LLU262153 LVQ262153 MFM262153 MPI262153 MZE262153 NJA262153 NSW262153 OCS262153 OMO262153 OWK262153 PGG262153 PQC262153 PZY262153 QJU262153 QTQ262153 RDM262153 RNI262153 RXE262153 SHA262153 SQW262153 TAS262153 TKO262153 TUK262153 UEG262153 UOC262153 UXY262153 VHU262153 VRQ262153 WBM262153 WLI262153 WVE262153 A327689 IS327689 SO327689 ACK327689 AMG327689 AWC327689 BFY327689 BPU327689 BZQ327689 CJM327689 CTI327689 DDE327689 DNA327689 DWW327689 EGS327689 EQO327689 FAK327689 FKG327689 FUC327689 GDY327689 GNU327689 GXQ327689 HHM327689 HRI327689 IBE327689 ILA327689 IUW327689 JES327689 JOO327689 JYK327689 KIG327689 KSC327689 LBY327689 LLU327689 LVQ327689 MFM327689 MPI327689 MZE327689 NJA327689 NSW327689 OCS327689 OMO327689 OWK327689 PGG327689 PQC327689 PZY327689 QJU327689 QTQ327689 RDM327689 RNI327689 RXE327689 SHA327689 SQW327689 TAS327689 TKO327689 TUK327689 UEG327689 UOC327689 UXY327689 VHU327689 VRQ327689 WBM327689 WLI327689 WVE327689 A393225 IS393225 SO393225 ACK393225 AMG393225 AWC393225 BFY393225 BPU393225 BZQ393225 CJM393225 CTI393225 DDE393225 DNA393225 DWW393225 EGS393225 EQO393225 FAK393225 FKG393225 FUC393225 GDY393225 GNU393225 GXQ393225 HHM393225 HRI393225 IBE393225 ILA393225 IUW393225 JES393225 JOO393225 JYK393225 KIG393225 KSC393225 LBY393225 LLU393225 LVQ393225 MFM393225 MPI393225 MZE393225 NJA393225 NSW393225 OCS393225 OMO393225 OWK393225 PGG393225 PQC393225 PZY393225 QJU393225 QTQ393225 RDM393225 RNI393225 RXE393225 SHA393225 SQW393225 TAS393225 TKO393225 TUK393225 UEG393225 UOC393225 UXY393225 VHU393225 VRQ393225 WBM393225 WLI393225 WVE393225 A458761 IS458761 SO458761 ACK458761 AMG458761 AWC458761 BFY458761 BPU458761 BZQ458761 CJM458761 CTI458761 DDE458761 DNA458761 DWW458761 EGS458761 EQO458761 FAK458761 FKG458761 FUC458761 GDY458761 GNU458761 GXQ458761 HHM458761 HRI458761 IBE458761 ILA458761 IUW458761 JES458761 JOO458761 JYK458761 KIG458761 KSC458761 LBY458761 LLU458761 LVQ458761 MFM458761 MPI458761 MZE458761 NJA458761 NSW458761 OCS458761 OMO458761 OWK458761 PGG458761 PQC458761 PZY458761 QJU458761 QTQ458761 RDM458761 RNI458761 RXE458761 SHA458761 SQW458761 TAS458761 TKO458761 TUK458761 UEG458761 UOC458761 UXY458761 VHU458761 VRQ458761 WBM458761 WLI458761 WVE458761 A524297 IS524297 SO524297 ACK524297 AMG524297 AWC524297 BFY524297 BPU524297 BZQ524297 CJM524297 CTI524297 DDE524297 DNA524297 DWW524297 EGS524297 EQO524297 FAK524297 FKG524297 FUC524297 GDY524297 GNU524297 GXQ524297 HHM524297 HRI524297 IBE524297 ILA524297 IUW524297 JES524297 JOO524297 JYK524297 KIG524297 KSC524297 LBY524297 LLU524297 LVQ524297 MFM524297 MPI524297 MZE524297 NJA524297 NSW524297 OCS524297 OMO524297 OWK524297 PGG524297 PQC524297 PZY524297 QJU524297 QTQ524297 RDM524297 RNI524297 RXE524297 SHA524297 SQW524297 TAS524297 TKO524297 TUK524297 UEG524297 UOC524297 UXY524297 VHU524297 VRQ524297 WBM524297 WLI524297 WVE524297 A589833 IS589833 SO589833 ACK589833 AMG589833 AWC589833 BFY589833 BPU589833 BZQ589833 CJM589833 CTI589833 DDE589833 DNA589833 DWW589833 EGS589833 EQO589833 FAK589833 FKG589833 FUC589833 GDY589833 GNU589833 GXQ589833 HHM589833 HRI589833 IBE589833 ILA589833 IUW589833 JES589833 JOO589833 JYK589833 KIG589833 KSC589833 LBY589833 LLU589833 LVQ589833 MFM589833 MPI589833 MZE589833 NJA589833 NSW589833 OCS589833 OMO589833 OWK589833 PGG589833 PQC589833 PZY589833 QJU589833 QTQ589833 RDM589833 RNI589833 RXE589833 SHA589833 SQW589833 TAS589833 TKO589833 TUK589833 UEG589833 UOC589833 UXY589833 VHU589833 VRQ589833 WBM589833 WLI589833 WVE589833 A655369 IS655369 SO655369 ACK655369 AMG655369 AWC655369 BFY655369 BPU655369 BZQ655369 CJM655369 CTI655369 DDE655369 DNA655369 DWW655369 EGS655369 EQO655369 FAK655369 FKG655369 FUC655369 GDY655369 GNU655369 GXQ655369 HHM655369 HRI655369 IBE655369 ILA655369 IUW655369 JES655369 JOO655369 JYK655369 KIG655369 KSC655369 LBY655369 LLU655369 LVQ655369 MFM655369 MPI655369 MZE655369 NJA655369 NSW655369 OCS655369 OMO655369 OWK655369 PGG655369 PQC655369 PZY655369 QJU655369 QTQ655369 RDM655369 RNI655369 RXE655369 SHA655369 SQW655369 TAS655369 TKO655369 TUK655369 UEG655369 UOC655369 UXY655369 VHU655369 VRQ655369 WBM655369 WLI655369 WVE655369 A720905 IS720905 SO720905 ACK720905 AMG720905 AWC720905 BFY720905 BPU720905 BZQ720905 CJM720905 CTI720905 DDE720905 DNA720905 DWW720905 EGS720905 EQO720905 FAK720905 FKG720905 FUC720905 GDY720905 GNU720905 GXQ720905 HHM720905 HRI720905 IBE720905 ILA720905 IUW720905 JES720905 JOO720905 JYK720905 KIG720905 KSC720905 LBY720905 LLU720905 LVQ720905 MFM720905 MPI720905 MZE720905 NJA720905 NSW720905 OCS720905 OMO720905 OWK720905 PGG720905 PQC720905 PZY720905 QJU720905 QTQ720905 RDM720905 RNI720905 RXE720905 SHA720905 SQW720905 TAS720905 TKO720905 TUK720905 UEG720905 UOC720905 UXY720905 VHU720905 VRQ720905 WBM720905 WLI720905 WVE720905 A786441 IS786441 SO786441 ACK786441 AMG786441 AWC786441 BFY786441 BPU786441 BZQ786441 CJM786441 CTI786441 DDE786441 DNA786441 DWW786441 EGS786441 EQO786441 FAK786441 FKG786441 FUC786441 GDY786441 GNU786441 GXQ786441 HHM786441 HRI786441 IBE786441 ILA786441 IUW786441 JES786441 JOO786441 JYK786441 KIG786441 KSC786441 LBY786441 LLU786441 LVQ786441 MFM786441 MPI786441 MZE786441 NJA786441 NSW786441 OCS786441 OMO786441 OWK786441 PGG786441 PQC786441 PZY786441 QJU786441 QTQ786441 RDM786441 RNI786441 RXE786441 SHA786441 SQW786441 TAS786441 TKO786441 TUK786441 UEG786441 UOC786441 UXY786441 VHU786441 VRQ786441 WBM786441 WLI786441 WVE786441 A851977 IS851977 SO851977 ACK851977 AMG851977 AWC851977 BFY851977 BPU851977 BZQ851977 CJM851977 CTI851977 DDE851977 DNA851977 DWW851977 EGS851977 EQO851977 FAK851977 FKG851977 FUC851977 GDY851977 GNU851977 GXQ851977 HHM851977 HRI851977 IBE851977 ILA851977 IUW851977 JES851977 JOO851977 JYK851977 KIG851977 KSC851977 LBY851977 LLU851977 LVQ851977 MFM851977 MPI851977 MZE851977 NJA851977 NSW851977 OCS851977 OMO851977 OWK851977 PGG851977 PQC851977 PZY851977 QJU851977 QTQ851977 RDM851977 RNI851977 RXE851977 SHA851977 SQW851977 TAS851977 TKO851977 TUK851977 UEG851977 UOC851977 UXY851977 VHU851977 VRQ851977 WBM851977 WLI851977 WVE851977 A917513 IS917513 SO917513 ACK917513 AMG917513 AWC917513 BFY917513 BPU917513 BZQ917513 CJM917513 CTI917513 DDE917513 DNA917513 DWW917513 EGS917513 EQO917513 FAK917513 FKG917513 FUC917513 GDY917513 GNU917513 GXQ917513 HHM917513 HRI917513 IBE917513 ILA917513 IUW917513 JES917513 JOO917513 JYK917513 KIG917513 KSC917513 LBY917513 LLU917513 LVQ917513 MFM917513 MPI917513 MZE917513 NJA917513 NSW917513 OCS917513 OMO917513 OWK917513 PGG917513 PQC917513 PZY917513 QJU917513 QTQ917513 RDM917513 RNI917513 RXE917513 SHA917513 SQW917513 TAS917513 TKO917513 TUK917513 UEG917513 UOC917513 UXY917513 VHU917513 VRQ917513 WBM917513 WLI917513 WVE917513 A983049 IS983049 SO983049 ACK983049 AMG983049 AWC983049 BFY983049 BPU983049 BZQ983049 CJM983049 CTI983049 DDE983049 DNA983049 DWW983049 EGS983049 EQO983049 FAK983049 FKG983049 FUC983049 GDY983049 GNU983049 GXQ983049 HHM983049 HRI983049 IBE983049 ILA983049 IUW983049 JES983049 JOO983049 JYK983049 KIG983049 KSC983049 LBY983049 LLU983049 LVQ983049 MFM983049 MPI983049 MZE983049 NJA983049 NSW983049 OCS983049 OMO983049 OWK983049 PGG983049 PQC983049 PZY983049 QJU983049 QTQ983049 RDM983049 RNI983049 RXE983049 SHA983049 SQW983049 TAS983049 TKO983049 TUK983049 UEG983049 UOC983049 UXY983049 VHU983049 VRQ983049 WBM983049 WLI983049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5"/>
  <sheetViews>
    <sheetView topLeftCell="A12" zoomScale="48" zoomScaleNormal="48" workbookViewId="0">
      <selection activeCell="A12" sqref="A12"/>
    </sheetView>
  </sheetViews>
  <sheetFormatPr baseColWidth="10" defaultRowHeight="15" x14ac:dyDescent="0.25"/>
  <cols>
    <col min="1" max="1" width="3.1406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784</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382" t="s">
        <v>94</v>
      </c>
      <c r="C14" s="382"/>
      <c r="D14" s="160" t="s">
        <v>12</v>
      </c>
      <c r="E14" s="160" t="s">
        <v>13</v>
      </c>
      <c r="F14" s="160" t="s">
        <v>29</v>
      </c>
      <c r="G14" s="82"/>
      <c r="I14" s="33"/>
      <c r="J14" s="33"/>
      <c r="K14" s="33"/>
      <c r="L14" s="33"/>
      <c r="M14" s="33"/>
      <c r="N14" s="98"/>
    </row>
    <row r="15" spans="2:16" x14ac:dyDescent="0.25">
      <c r="B15" s="382"/>
      <c r="C15" s="382"/>
      <c r="D15" s="160">
        <v>1</v>
      </c>
      <c r="E15" s="130">
        <v>1668892264</v>
      </c>
      <c r="F15" s="128">
        <f>247+454</f>
        <v>701</v>
      </c>
      <c r="G15" s="83"/>
      <c r="I15" s="34"/>
      <c r="J15" s="34"/>
      <c r="K15" s="34"/>
      <c r="L15" s="34"/>
      <c r="M15" s="34"/>
      <c r="N15" s="98"/>
    </row>
    <row r="16" spans="2:16" x14ac:dyDescent="0.25">
      <c r="B16" s="382"/>
      <c r="C16" s="382"/>
      <c r="D16" s="160">
        <v>2</v>
      </c>
      <c r="E16" s="130">
        <v>197836920</v>
      </c>
      <c r="F16" s="128">
        <f>78+163+626</f>
        <v>867</v>
      </c>
      <c r="G16" s="83"/>
      <c r="I16" s="34"/>
      <c r="J16" s="34"/>
      <c r="K16" s="34"/>
      <c r="L16" s="34"/>
      <c r="M16" s="34"/>
      <c r="N16" s="98"/>
    </row>
    <row r="17" spans="1:14" x14ac:dyDescent="0.25">
      <c r="B17" s="382"/>
      <c r="C17" s="382"/>
      <c r="D17" s="160">
        <v>5</v>
      </c>
      <c r="E17" s="130">
        <v>973655720</v>
      </c>
      <c r="F17" s="128">
        <f>60+140+200</f>
        <v>400</v>
      </c>
      <c r="G17" s="83"/>
      <c r="I17" s="34"/>
      <c r="J17" s="34"/>
      <c r="K17" s="34"/>
      <c r="L17" s="34"/>
      <c r="M17" s="34"/>
      <c r="N17" s="98"/>
    </row>
    <row r="18" spans="1:14" x14ac:dyDescent="0.25">
      <c r="B18" s="382"/>
      <c r="C18" s="382"/>
      <c r="D18" s="160">
        <v>6</v>
      </c>
      <c r="E18" s="130">
        <v>104414050</v>
      </c>
      <c r="F18" s="128">
        <v>50</v>
      </c>
      <c r="G18" s="83"/>
      <c r="H18" s="22"/>
      <c r="I18" s="34"/>
      <c r="J18" s="34"/>
      <c r="K18" s="34"/>
      <c r="L18" s="34"/>
      <c r="M18" s="34"/>
      <c r="N18" s="20"/>
    </row>
    <row r="19" spans="1:14" x14ac:dyDescent="0.25">
      <c r="B19" s="382"/>
      <c r="C19" s="382"/>
      <c r="D19" s="160">
        <v>7</v>
      </c>
      <c r="E19" s="130">
        <v>104414050</v>
      </c>
      <c r="F19" s="128">
        <v>50</v>
      </c>
      <c r="G19" s="83"/>
      <c r="H19" s="22"/>
      <c r="I19" s="36"/>
      <c r="J19" s="36"/>
      <c r="K19" s="36"/>
      <c r="L19" s="36"/>
      <c r="M19" s="36"/>
      <c r="N19" s="20"/>
    </row>
    <row r="20" spans="1:14" x14ac:dyDescent="0.25">
      <c r="B20" s="382"/>
      <c r="C20" s="382"/>
      <c r="D20" s="160">
        <v>8</v>
      </c>
      <c r="E20" s="130">
        <v>3223311221</v>
      </c>
      <c r="F20" s="128">
        <f>299+65+1041</f>
        <v>1405</v>
      </c>
      <c r="G20" s="83"/>
      <c r="H20" s="9">
        <v>0</v>
      </c>
      <c r="I20" s="34">
        <f>+H20/200</f>
        <v>0</v>
      </c>
      <c r="J20" s="34"/>
      <c r="K20" s="34">
        <v>50</v>
      </c>
      <c r="L20" s="34">
        <f>+K20/300</f>
        <v>0.16666666666666666</v>
      </c>
      <c r="M20" s="97"/>
      <c r="N20" s="20"/>
    </row>
    <row r="21" spans="1:14" x14ac:dyDescent="0.25">
      <c r="B21" s="382"/>
      <c r="C21" s="382"/>
      <c r="D21" s="160">
        <v>9</v>
      </c>
      <c r="E21" s="130">
        <v>1451607014</v>
      </c>
      <c r="F21" s="128">
        <f>182+458</f>
        <v>640</v>
      </c>
      <c r="G21" s="83"/>
      <c r="H21" s="22"/>
      <c r="I21" s="34"/>
      <c r="J21" s="34"/>
      <c r="K21" s="34"/>
      <c r="L21" s="34">
        <f>+L20*2</f>
        <v>0.33333333333333331</v>
      </c>
      <c r="M21" s="97"/>
      <c r="N21" s="20"/>
    </row>
    <row r="22" spans="1:14" x14ac:dyDescent="0.25">
      <c r="B22" s="382"/>
      <c r="C22" s="382"/>
      <c r="D22" s="160">
        <v>10</v>
      </c>
      <c r="E22" s="130">
        <v>1933441497</v>
      </c>
      <c r="F22" s="128">
        <f>208+169+415</f>
        <v>792</v>
      </c>
      <c r="G22" s="83"/>
      <c r="H22" s="22"/>
      <c r="I22" s="97"/>
      <c r="J22" s="97"/>
      <c r="K22" s="97"/>
      <c r="L22" s="97"/>
      <c r="M22" s="97"/>
      <c r="N22" s="20"/>
    </row>
    <row r="23" spans="1:14" x14ac:dyDescent="0.25">
      <c r="B23" s="382"/>
      <c r="C23" s="382"/>
      <c r="D23" s="160">
        <v>11</v>
      </c>
      <c r="E23" s="130">
        <v>3066349260</v>
      </c>
      <c r="F23" s="128">
        <f>200+584+428</f>
        <v>1212</v>
      </c>
      <c r="G23" s="83"/>
      <c r="H23" s="22"/>
      <c r="I23" s="97"/>
      <c r="J23" s="97"/>
      <c r="K23" s="97"/>
      <c r="L23" s="97"/>
      <c r="M23" s="97"/>
      <c r="N23" s="20"/>
    </row>
    <row r="24" spans="1:14" x14ac:dyDescent="0.25">
      <c r="B24" s="382"/>
      <c r="C24" s="382"/>
      <c r="D24" s="160">
        <v>12</v>
      </c>
      <c r="E24" s="130">
        <v>1568813116</v>
      </c>
      <c r="F24" s="128">
        <f>156+548</f>
        <v>704</v>
      </c>
      <c r="G24" s="83"/>
      <c r="H24" s="22"/>
      <c r="I24" s="97"/>
      <c r="J24" s="97"/>
      <c r="K24" s="97"/>
      <c r="L24" s="97"/>
      <c r="M24" s="97"/>
      <c r="N24" s="20"/>
    </row>
    <row r="25" spans="1:14" x14ac:dyDescent="0.25">
      <c r="B25" s="162"/>
      <c r="C25" s="163"/>
      <c r="D25" s="160">
        <v>13</v>
      </c>
      <c r="E25" s="130">
        <v>877985654</v>
      </c>
      <c r="F25" s="128">
        <f>117+268</f>
        <v>385</v>
      </c>
      <c r="G25" s="83"/>
      <c r="H25" s="22"/>
      <c r="I25" s="97"/>
      <c r="J25" s="97"/>
      <c r="K25" s="97"/>
      <c r="L25" s="97"/>
      <c r="M25" s="97"/>
      <c r="N25" s="20"/>
    </row>
    <row r="26" spans="1:14" ht="30" customHeight="1" thickBot="1" x14ac:dyDescent="0.3">
      <c r="B26" s="387" t="s">
        <v>14</v>
      </c>
      <c r="C26" s="388"/>
      <c r="D26" s="160"/>
      <c r="E26" s="130">
        <f>SUM(E15:E25)</f>
        <v>15170720766</v>
      </c>
      <c r="F26" s="128">
        <f>SUM(F15:F25)</f>
        <v>7206</v>
      </c>
      <c r="G26" s="83"/>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+F19*0.8</f>
        <v>40</v>
      </c>
      <c r="D28" s="37"/>
      <c r="E28" s="40">
        <f>E19</f>
        <v>104414050</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129</v>
      </c>
      <c r="C31" s="94"/>
      <c r="D31" s="94"/>
      <c r="E31" s="94"/>
      <c r="F31" s="94"/>
      <c r="G31" s="94"/>
      <c r="H31" s="94"/>
      <c r="I31" s="94"/>
      <c r="J31" s="97"/>
      <c r="K31" s="97"/>
      <c r="L31" s="97"/>
      <c r="M31" s="97"/>
      <c r="N31" s="98"/>
    </row>
    <row r="32" spans="1:14" x14ac:dyDescent="0.25">
      <c r="A32" s="89"/>
      <c r="B32" s="94"/>
      <c r="C32" s="94"/>
      <c r="D32" s="94"/>
      <c r="E32" s="94"/>
      <c r="F32" s="94"/>
      <c r="G32" s="94"/>
      <c r="H32" s="94"/>
      <c r="I32" s="94"/>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111"/>
      <c r="D34" s="252" t="s">
        <v>795</v>
      </c>
      <c r="E34" s="94"/>
      <c r="F34" s="94"/>
      <c r="G34" s="94"/>
      <c r="H34" s="94"/>
      <c r="I34" s="97"/>
      <c r="J34" s="97"/>
      <c r="K34" s="97"/>
      <c r="L34" s="97"/>
      <c r="M34" s="97"/>
      <c r="N34" s="98"/>
    </row>
    <row r="35" spans="1:14" x14ac:dyDescent="0.25">
      <c r="A35" s="89"/>
      <c r="B35" s="111" t="s">
        <v>133</v>
      </c>
      <c r="C35" s="111"/>
      <c r="D35" s="252" t="s">
        <v>795</v>
      </c>
      <c r="E35" s="94"/>
      <c r="F35" s="94"/>
      <c r="G35" s="94"/>
      <c r="H35" s="94"/>
      <c r="I35" s="97"/>
      <c r="J35" s="97"/>
      <c r="K35" s="97"/>
      <c r="L35" s="97"/>
      <c r="M35" s="97"/>
      <c r="N35" s="98"/>
    </row>
    <row r="36" spans="1:14" x14ac:dyDescent="0.25">
      <c r="A36" s="89"/>
      <c r="B36" s="111" t="s">
        <v>134</v>
      </c>
      <c r="C36" s="111"/>
      <c r="D36" s="252" t="s">
        <v>795</v>
      </c>
      <c r="E36" s="94"/>
      <c r="F36" s="94"/>
      <c r="G36" s="94"/>
      <c r="H36" s="94"/>
      <c r="I36" s="97"/>
      <c r="J36" s="97"/>
      <c r="K36" s="97"/>
      <c r="L36" s="97"/>
      <c r="M36" s="97"/>
      <c r="N36" s="98"/>
    </row>
    <row r="37" spans="1:14" x14ac:dyDescent="0.25">
      <c r="A37" s="89"/>
      <c r="B37" s="111" t="s">
        <v>135</v>
      </c>
      <c r="C37" s="111"/>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164">
        <v>0</v>
      </c>
      <c r="E44" s="368">
        <f>+D44+D45</f>
        <v>0</v>
      </c>
      <c r="F44" s="94"/>
      <c r="G44" s="94"/>
      <c r="H44" s="94"/>
      <c r="I44" s="97"/>
      <c r="J44" s="97"/>
      <c r="K44" s="97"/>
      <c r="L44" s="97"/>
      <c r="M44" s="97"/>
      <c r="N44" s="98"/>
    </row>
    <row r="45" spans="1:14" ht="57" x14ac:dyDescent="0.25">
      <c r="A45" s="89"/>
      <c r="B45" s="95" t="s">
        <v>138</v>
      </c>
      <c r="C45" s="96">
        <v>60</v>
      </c>
      <c r="D45" s="164">
        <f>+F134</f>
        <v>0</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283" t="s">
        <v>19</v>
      </c>
      <c r="R52" s="284"/>
    </row>
    <row r="53" spans="1:26" s="103" customFormat="1" ht="90" x14ac:dyDescent="0.25">
      <c r="A53" s="42">
        <v>1</v>
      </c>
      <c r="B53" s="104" t="s">
        <v>151</v>
      </c>
      <c r="C53" s="105" t="s">
        <v>153</v>
      </c>
      <c r="D53" s="104" t="s">
        <v>156</v>
      </c>
      <c r="E53" s="131">
        <v>2012001</v>
      </c>
      <c r="F53" s="100" t="s">
        <v>130</v>
      </c>
      <c r="G53" s="119">
        <v>1</v>
      </c>
      <c r="H53" s="101">
        <v>40973</v>
      </c>
      <c r="I53" s="101">
        <v>41338</v>
      </c>
      <c r="J53" s="101" t="s">
        <v>157</v>
      </c>
      <c r="K53" s="92">
        <v>0</v>
      </c>
      <c r="L53" s="101"/>
      <c r="M53" s="131">
        <v>0</v>
      </c>
      <c r="N53" s="131">
        <f>+M53*G53</f>
        <v>0</v>
      </c>
      <c r="O53" s="134">
        <v>887571000</v>
      </c>
      <c r="P53" s="133">
        <v>3091.3083000000001</v>
      </c>
      <c r="Q53" s="120" t="s">
        <v>794</v>
      </c>
      <c r="R53" s="102"/>
      <c r="S53" s="102"/>
      <c r="T53" s="102"/>
      <c r="U53" s="102"/>
      <c r="V53" s="102"/>
      <c r="W53" s="102"/>
      <c r="X53" s="102"/>
      <c r="Y53" s="102"/>
      <c r="Z53" s="102"/>
    </row>
    <row r="54" spans="1:26" s="103" customFormat="1" ht="25.5" customHeight="1" x14ac:dyDescent="0.25">
      <c r="A54" s="42">
        <v>2</v>
      </c>
      <c r="B54" s="104" t="s">
        <v>151</v>
      </c>
      <c r="C54" s="105" t="s">
        <v>152</v>
      </c>
      <c r="D54" s="104" t="s">
        <v>158</v>
      </c>
      <c r="E54" s="131" t="s">
        <v>792</v>
      </c>
      <c r="F54" s="100" t="s">
        <v>130</v>
      </c>
      <c r="G54" s="119">
        <v>1</v>
      </c>
      <c r="H54" s="101">
        <v>40329</v>
      </c>
      <c r="I54" s="101">
        <v>40637</v>
      </c>
      <c r="J54" s="101" t="s">
        <v>157</v>
      </c>
      <c r="K54" s="92">
        <v>0</v>
      </c>
      <c r="L54" s="101"/>
      <c r="M54" s="131">
        <v>0</v>
      </c>
      <c r="N54" s="131">
        <f>+M54*G54</f>
        <v>0</v>
      </c>
      <c r="O54" s="134">
        <v>1118247463</v>
      </c>
      <c r="P54" s="133" t="s">
        <v>793</v>
      </c>
      <c r="Q54" s="120" t="s">
        <v>794</v>
      </c>
      <c r="R54" s="102"/>
      <c r="S54" s="102"/>
      <c r="T54" s="102"/>
      <c r="U54" s="102"/>
      <c r="V54" s="102"/>
      <c r="W54" s="102"/>
      <c r="X54" s="102"/>
      <c r="Y54" s="102"/>
      <c r="Z54" s="102"/>
    </row>
    <row r="55" spans="1:26" s="103" customFormat="1" ht="18.75" customHeight="1" x14ac:dyDescent="0.25">
      <c r="A55" s="42">
        <v>3</v>
      </c>
      <c r="B55" s="104" t="s">
        <v>151</v>
      </c>
      <c r="C55" s="105" t="s">
        <v>152</v>
      </c>
      <c r="D55" s="104" t="s">
        <v>154</v>
      </c>
      <c r="E55" s="131">
        <v>24</v>
      </c>
      <c r="F55" s="100" t="s">
        <v>130</v>
      </c>
      <c r="G55" s="119">
        <v>1</v>
      </c>
      <c r="H55" s="101">
        <v>40940</v>
      </c>
      <c r="I55" s="101">
        <v>41273</v>
      </c>
      <c r="J55" s="101" t="s">
        <v>157</v>
      </c>
      <c r="K55" s="92">
        <v>0</v>
      </c>
      <c r="L55" s="101"/>
      <c r="M55" s="131">
        <v>48</v>
      </c>
      <c r="N55" s="131">
        <f>+M55*G55</f>
        <v>48</v>
      </c>
      <c r="O55" s="134">
        <v>165175561</v>
      </c>
      <c r="P55" s="133" t="s">
        <v>791</v>
      </c>
      <c r="Q55" s="120" t="s">
        <v>794</v>
      </c>
      <c r="R55" s="102"/>
      <c r="S55" s="102"/>
      <c r="T55" s="102"/>
      <c r="U55" s="102"/>
      <c r="V55" s="102"/>
      <c r="W55" s="102"/>
      <c r="X55" s="102"/>
      <c r="Y55" s="102"/>
      <c r="Z55" s="102"/>
    </row>
    <row r="56" spans="1:26" s="103" customFormat="1" ht="90" x14ac:dyDescent="0.25">
      <c r="A56" s="42">
        <v>4</v>
      </c>
      <c r="B56" s="104" t="s">
        <v>151</v>
      </c>
      <c r="C56" s="105" t="s">
        <v>152</v>
      </c>
      <c r="D56" s="104" t="s">
        <v>159</v>
      </c>
      <c r="E56" s="131">
        <v>2111252</v>
      </c>
      <c r="F56" s="100" t="s">
        <v>130</v>
      </c>
      <c r="G56" s="119">
        <v>1</v>
      </c>
      <c r="H56" s="101">
        <v>40781</v>
      </c>
      <c r="I56" s="101">
        <v>40955</v>
      </c>
      <c r="J56" s="101" t="s">
        <v>157</v>
      </c>
      <c r="K56" s="92">
        <v>0</v>
      </c>
      <c r="L56" s="101"/>
      <c r="M56" s="131">
        <v>0</v>
      </c>
      <c r="N56" s="131">
        <f t="shared" ref="N56" si="0">+M56*G56</f>
        <v>0</v>
      </c>
      <c r="O56" s="134">
        <v>40658940</v>
      </c>
      <c r="P56" s="133">
        <v>839</v>
      </c>
      <c r="Q56" s="120" t="s">
        <v>794</v>
      </c>
      <c r="R56" s="102"/>
      <c r="S56" s="102"/>
      <c r="T56" s="102"/>
      <c r="U56" s="102"/>
      <c r="V56" s="102"/>
      <c r="W56" s="102"/>
      <c r="X56" s="102"/>
      <c r="Y56" s="102"/>
      <c r="Z56" s="102"/>
    </row>
    <row r="57" spans="1:26" s="103" customFormat="1" x14ac:dyDescent="0.25">
      <c r="A57" s="42"/>
      <c r="B57" s="45" t="s">
        <v>16</v>
      </c>
      <c r="C57" s="105"/>
      <c r="D57" s="104"/>
      <c r="E57" s="131"/>
      <c r="F57" s="100"/>
      <c r="G57" s="119"/>
      <c r="H57" s="101"/>
      <c r="I57" s="101"/>
      <c r="J57" s="101"/>
      <c r="K57" s="118">
        <f>SUM(K53:K56)</f>
        <v>0</v>
      </c>
      <c r="L57" s="118">
        <f t="shared" ref="L57:N57" si="1">SUM(L53:L56)</f>
        <v>0</v>
      </c>
      <c r="M57" s="118">
        <f t="shared" si="1"/>
        <v>48</v>
      </c>
      <c r="N57" s="118">
        <f t="shared" si="1"/>
        <v>48</v>
      </c>
      <c r="O57" s="26"/>
      <c r="P57" s="133"/>
      <c r="Q57" s="121"/>
    </row>
    <row r="58" spans="1:26" s="29" customFormat="1" x14ac:dyDescent="0.25">
      <c r="E58" s="30"/>
    </row>
    <row r="59" spans="1:26" s="29" customFormat="1" x14ac:dyDescent="0.25">
      <c r="B59" s="385" t="s">
        <v>28</v>
      </c>
      <c r="C59" s="385" t="s">
        <v>27</v>
      </c>
      <c r="D59" s="383" t="s">
        <v>34</v>
      </c>
      <c r="E59" s="383"/>
    </row>
    <row r="60" spans="1:26" s="29" customFormat="1" x14ac:dyDescent="0.25">
      <c r="B60" s="386"/>
      <c r="C60" s="386"/>
      <c r="D60" s="161" t="s">
        <v>23</v>
      </c>
      <c r="E60" s="57" t="s">
        <v>24</v>
      </c>
    </row>
    <row r="61" spans="1:26" s="29" customFormat="1" ht="30.6" customHeight="1" x14ac:dyDescent="0.25">
      <c r="B61" s="54" t="s">
        <v>21</v>
      </c>
      <c r="C61" s="135">
        <f>+K57</f>
        <v>0</v>
      </c>
      <c r="D61" s="207"/>
      <c r="E61" s="207" t="s">
        <v>795</v>
      </c>
      <c r="F61" s="31"/>
      <c r="G61" s="31"/>
      <c r="H61" s="31"/>
      <c r="I61" s="31"/>
      <c r="J61" s="31"/>
      <c r="K61" s="31"/>
      <c r="L61" s="31"/>
      <c r="M61" s="31"/>
    </row>
    <row r="62" spans="1:26" s="29" customFormat="1" ht="30" customHeight="1" x14ac:dyDescent="0.25">
      <c r="B62" s="54" t="s">
        <v>25</v>
      </c>
      <c r="C62" s="55">
        <f>+M57</f>
        <v>48</v>
      </c>
      <c r="D62" s="207" t="s">
        <v>795</v>
      </c>
      <c r="E62" s="207"/>
    </row>
    <row r="63" spans="1:26" s="29" customFormat="1" x14ac:dyDescent="0.25">
      <c r="B63" s="32"/>
      <c r="C63" s="381"/>
      <c r="D63" s="381"/>
      <c r="E63" s="381"/>
      <c r="F63" s="381"/>
      <c r="G63" s="381"/>
      <c r="H63" s="381"/>
      <c r="I63" s="381"/>
      <c r="J63" s="381"/>
      <c r="K63" s="381"/>
      <c r="L63" s="381"/>
      <c r="M63" s="381"/>
      <c r="N63" s="381"/>
    </row>
    <row r="64" spans="1:26" ht="28.15" customHeight="1" thickBot="1" x14ac:dyDescent="0.3"/>
    <row r="65" spans="2:18" ht="27" thickBot="1" x14ac:dyDescent="0.3">
      <c r="B65" s="380" t="s">
        <v>97</v>
      </c>
      <c r="C65" s="380"/>
      <c r="D65" s="380"/>
      <c r="E65" s="380"/>
      <c r="F65" s="380"/>
      <c r="G65" s="380"/>
      <c r="H65" s="380"/>
      <c r="I65" s="380"/>
      <c r="J65" s="380"/>
      <c r="K65" s="380"/>
      <c r="L65" s="380"/>
      <c r="M65" s="380"/>
      <c r="N65" s="380"/>
    </row>
    <row r="68" spans="2:18" ht="120" x14ac:dyDescent="0.25">
      <c r="B68" s="110" t="s">
        <v>718</v>
      </c>
      <c r="C68" s="62" t="s">
        <v>2</v>
      </c>
      <c r="D68" s="62" t="s">
        <v>99</v>
      </c>
      <c r="E68" s="62" t="s">
        <v>98</v>
      </c>
      <c r="F68" s="62" t="s">
        <v>100</v>
      </c>
      <c r="G68" s="62" t="s">
        <v>101</v>
      </c>
      <c r="H68" s="62" t="s">
        <v>217</v>
      </c>
      <c r="I68" s="62" t="s">
        <v>102</v>
      </c>
      <c r="J68" s="62" t="s">
        <v>103</v>
      </c>
      <c r="K68" s="62" t="s">
        <v>104</v>
      </c>
      <c r="L68" s="62" t="s">
        <v>105</v>
      </c>
      <c r="M68" s="86" t="s">
        <v>106</v>
      </c>
      <c r="N68" s="86" t="s">
        <v>107</v>
      </c>
      <c r="O68" s="378" t="s">
        <v>3</v>
      </c>
      <c r="P68" s="379"/>
      <c r="Q68" s="62" t="s">
        <v>18</v>
      </c>
    </row>
    <row r="69" spans="2:18" x14ac:dyDescent="0.25">
      <c r="B69" s="53" t="s">
        <v>335</v>
      </c>
      <c r="C69" s="3" t="s">
        <v>216</v>
      </c>
      <c r="D69" s="111" t="s">
        <v>340</v>
      </c>
      <c r="E69" s="111">
        <v>50</v>
      </c>
      <c r="F69" s="4" t="s">
        <v>131</v>
      </c>
      <c r="G69" s="4" t="s">
        <v>131</v>
      </c>
      <c r="H69" s="4" t="s">
        <v>131</v>
      </c>
      <c r="I69" s="4" t="s">
        <v>131</v>
      </c>
      <c r="J69" s="87" t="s">
        <v>130</v>
      </c>
      <c r="K69" s="111" t="s">
        <v>130</v>
      </c>
      <c r="L69" s="111" t="s">
        <v>130</v>
      </c>
      <c r="M69" s="111" t="s">
        <v>130</v>
      </c>
      <c r="N69" s="111" t="s">
        <v>130</v>
      </c>
      <c r="O69" s="158" t="s">
        <v>218</v>
      </c>
      <c r="P69" s="159"/>
      <c r="Q69" s="111" t="s">
        <v>131</v>
      </c>
    </row>
    <row r="70" spans="2:18" x14ac:dyDescent="0.25">
      <c r="B70" s="53"/>
      <c r="C70" s="3"/>
      <c r="D70" s="111"/>
      <c r="E70" s="111"/>
      <c r="F70" s="4"/>
      <c r="G70" s="4"/>
      <c r="H70" s="4"/>
      <c r="I70" s="4"/>
      <c r="J70" s="87"/>
      <c r="K70" s="111"/>
      <c r="L70" s="111"/>
      <c r="M70" s="111"/>
      <c r="N70" s="111"/>
      <c r="O70" s="158"/>
      <c r="P70" s="159"/>
      <c r="Q70" s="111"/>
      <c r="R70" s="10"/>
    </row>
    <row r="71" spans="2:18" x14ac:dyDescent="0.2">
      <c r="B71" s="142"/>
      <c r="C71" s="143"/>
      <c r="D71" s="142"/>
      <c r="E71" s="111"/>
      <c r="F71" s="111"/>
      <c r="G71" s="111"/>
      <c r="H71" s="111"/>
      <c r="I71" s="111"/>
      <c r="J71" s="111"/>
      <c r="K71" s="111"/>
      <c r="L71" s="111"/>
      <c r="M71" s="111"/>
      <c r="N71" s="111"/>
      <c r="O71" s="111"/>
      <c r="P71" s="111"/>
      <c r="Q71" s="111"/>
      <c r="R71" s="10"/>
    </row>
    <row r="72" spans="2:18" x14ac:dyDescent="0.25">
      <c r="B72" s="9" t="s">
        <v>1</v>
      </c>
      <c r="R72" s="10"/>
    </row>
    <row r="73" spans="2:18" x14ac:dyDescent="0.25">
      <c r="B73" s="9" t="s">
        <v>37</v>
      </c>
      <c r="R73" s="10"/>
    </row>
    <row r="74" spans="2:18" x14ac:dyDescent="0.25">
      <c r="B74" s="9" t="s">
        <v>60</v>
      </c>
    </row>
    <row r="76" spans="2:18" ht="15.75" thickBot="1" x14ac:dyDescent="0.3">
      <c r="O76" s="97"/>
    </row>
    <row r="77" spans="2:18" ht="27" thickBot="1" x14ac:dyDescent="0.3">
      <c r="B77" s="372" t="s">
        <v>38</v>
      </c>
      <c r="C77" s="373"/>
      <c r="D77" s="373"/>
      <c r="E77" s="373"/>
      <c r="F77" s="373"/>
      <c r="G77" s="373"/>
      <c r="H77" s="373"/>
      <c r="I77" s="373"/>
      <c r="J77" s="373"/>
      <c r="K77" s="373"/>
      <c r="L77" s="373"/>
      <c r="M77" s="373"/>
      <c r="N77" s="374"/>
    </row>
    <row r="82" spans="1:26" ht="76.5" customHeight="1" x14ac:dyDescent="0.25">
      <c r="B82" s="110" t="s">
        <v>0</v>
      </c>
      <c r="C82" s="110" t="s">
        <v>39</v>
      </c>
      <c r="D82" s="110" t="s">
        <v>40</v>
      </c>
      <c r="E82" s="110" t="s">
        <v>108</v>
      </c>
      <c r="F82" s="110" t="s">
        <v>110</v>
      </c>
      <c r="G82" s="110" t="s">
        <v>111</v>
      </c>
      <c r="H82" s="110" t="s">
        <v>112</v>
      </c>
      <c r="I82" s="110" t="s">
        <v>109</v>
      </c>
      <c r="J82" s="378" t="s">
        <v>113</v>
      </c>
      <c r="K82" s="397"/>
      <c r="L82" s="379"/>
      <c r="M82" s="110" t="s">
        <v>117</v>
      </c>
      <c r="N82" s="110" t="s">
        <v>41</v>
      </c>
      <c r="O82" s="110" t="s">
        <v>42</v>
      </c>
      <c r="P82" s="378" t="s">
        <v>3</v>
      </c>
      <c r="Q82" s="379"/>
    </row>
    <row r="83" spans="1:26" ht="60.75" customHeight="1" x14ac:dyDescent="0.25">
      <c r="B83" s="157" t="s">
        <v>43</v>
      </c>
      <c r="C83" s="157"/>
      <c r="D83" s="3"/>
      <c r="E83" s="3"/>
      <c r="F83" s="3"/>
      <c r="G83" s="3"/>
      <c r="H83" s="3"/>
      <c r="I83" s="5"/>
      <c r="J83" s="1"/>
      <c r="K83" s="88"/>
      <c r="L83" s="87"/>
      <c r="M83" s="111"/>
      <c r="N83" s="111"/>
      <c r="O83" s="111"/>
      <c r="P83" s="403" t="s">
        <v>1260</v>
      </c>
      <c r="Q83" s="404"/>
    </row>
    <row r="84" spans="1:26" ht="60.75" customHeight="1" x14ac:dyDescent="0.25">
      <c r="B84" s="157" t="s">
        <v>43</v>
      </c>
      <c r="C84" s="157"/>
      <c r="D84" s="3"/>
      <c r="E84" s="3"/>
      <c r="F84" s="3"/>
      <c r="G84" s="3"/>
      <c r="H84" s="3"/>
      <c r="I84" s="5"/>
      <c r="J84" s="1"/>
      <c r="K84" s="88"/>
      <c r="L84" s="87"/>
      <c r="M84" s="111"/>
      <c r="N84" s="111"/>
      <c r="O84" s="111"/>
      <c r="P84" s="405"/>
      <c r="Q84" s="406"/>
    </row>
    <row r="85" spans="1:26" ht="60.75" customHeight="1" x14ac:dyDescent="0.25">
      <c r="B85" s="157" t="s">
        <v>44</v>
      </c>
      <c r="C85" s="157"/>
      <c r="D85" s="3"/>
      <c r="E85" s="3"/>
      <c r="F85" s="3"/>
      <c r="G85" s="3"/>
      <c r="H85" s="3"/>
      <c r="I85" s="5"/>
      <c r="J85" s="1"/>
      <c r="K85" s="88"/>
      <c r="L85" s="87"/>
      <c r="M85" s="111"/>
      <c r="N85" s="111"/>
      <c r="O85" s="111"/>
      <c r="P85" s="405"/>
      <c r="Q85" s="406"/>
    </row>
    <row r="86" spans="1:26" ht="33.6" customHeight="1" x14ac:dyDescent="0.25">
      <c r="B86" s="157" t="s">
        <v>44</v>
      </c>
      <c r="C86" s="157"/>
      <c r="D86" s="3"/>
      <c r="E86" s="3"/>
      <c r="F86" s="3"/>
      <c r="G86" s="3"/>
      <c r="H86" s="3"/>
      <c r="I86" s="5"/>
      <c r="J86" s="1"/>
      <c r="K86" s="87"/>
      <c r="L86" s="87"/>
      <c r="M86" s="111"/>
      <c r="N86" s="111"/>
      <c r="O86" s="111"/>
      <c r="P86" s="407"/>
      <c r="Q86" s="408"/>
    </row>
    <row r="87" spans="1:26" ht="33.6" customHeight="1" x14ac:dyDescent="0.25">
      <c r="B87" s="145"/>
      <c r="C87" s="145"/>
      <c r="D87" s="136"/>
      <c r="E87" s="136"/>
      <c r="F87" s="136"/>
      <c r="G87" s="136"/>
      <c r="H87" s="136"/>
      <c r="I87" s="146"/>
      <c r="J87" s="147"/>
      <c r="K87" s="137"/>
      <c r="L87" s="137"/>
      <c r="M87" s="10"/>
      <c r="N87" s="10"/>
      <c r="O87" s="10"/>
      <c r="P87" s="138"/>
      <c r="Q87" s="138"/>
    </row>
    <row r="88" spans="1:26" ht="33.6" customHeight="1" x14ac:dyDescent="0.25">
      <c r="B88" s="145"/>
      <c r="C88" s="145"/>
      <c r="D88" s="136"/>
      <c r="E88" s="136"/>
      <c r="F88" s="136"/>
      <c r="G88" s="136"/>
      <c r="H88" s="136"/>
      <c r="I88" s="146"/>
      <c r="J88" s="147"/>
      <c r="K88" s="137"/>
      <c r="L88" s="137"/>
      <c r="M88" s="10"/>
      <c r="N88" s="10"/>
      <c r="O88" s="10"/>
      <c r="P88" s="138"/>
      <c r="Q88" s="138"/>
    </row>
    <row r="89" spans="1:26" ht="15.75" thickBot="1" x14ac:dyDescent="0.3"/>
    <row r="90" spans="1:26" ht="27" thickBot="1" x14ac:dyDescent="0.3">
      <c r="B90" s="372" t="s">
        <v>52</v>
      </c>
      <c r="C90" s="373"/>
      <c r="D90" s="373"/>
      <c r="E90" s="373"/>
      <c r="F90" s="373"/>
      <c r="G90" s="373"/>
      <c r="H90" s="373"/>
      <c r="I90" s="373"/>
      <c r="J90" s="373"/>
      <c r="K90" s="373"/>
      <c r="L90" s="373"/>
      <c r="M90" s="373"/>
      <c r="N90" s="374"/>
    </row>
    <row r="92" spans="1:26" ht="15.75" thickBot="1" x14ac:dyDescent="0.3">
      <c r="M92" s="59"/>
      <c r="N92" s="59"/>
    </row>
    <row r="93" spans="1:26" s="97" customFormat="1" ht="109.5" customHeight="1" x14ac:dyDescent="0.25">
      <c r="B93" s="108" t="s">
        <v>139</v>
      </c>
      <c r="C93" s="108" t="s">
        <v>140</v>
      </c>
      <c r="D93" s="108" t="s">
        <v>141</v>
      </c>
      <c r="E93" s="108" t="s">
        <v>45</v>
      </c>
      <c r="F93" s="108" t="s">
        <v>22</v>
      </c>
      <c r="G93" s="108" t="s">
        <v>96</v>
      </c>
      <c r="H93" s="108" t="s">
        <v>17</v>
      </c>
      <c r="I93" s="108" t="s">
        <v>10</v>
      </c>
      <c r="J93" s="108" t="s">
        <v>31</v>
      </c>
      <c r="K93" s="108" t="s">
        <v>59</v>
      </c>
      <c r="L93" s="108" t="s">
        <v>20</v>
      </c>
      <c r="M93" s="93" t="s">
        <v>26</v>
      </c>
      <c r="N93" s="108" t="s">
        <v>142</v>
      </c>
      <c r="O93" s="108" t="s">
        <v>36</v>
      </c>
      <c r="P93" s="109" t="s">
        <v>11</v>
      </c>
      <c r="Q93" s="109" t="s">
        <v>19</v>
      </c>
    </row>
    <row r="94" spans="1:26" s="103" customFormat="1" ht="30" customHeight="1" x14ac:dyDescent="0.25">
      <c r="A94" s="42">
        <v>1</v>
      </c>
      <c r="B94" s="104"/>
      <c r="C94" s="105"/>
      <c r="D94" s="104"/>
      <c r="E94" s="99"/>
      <c r="F94" s="100"/>
      <c r="G94" s="119"/>
      <c r="H94" s="107"/>
      <c r="I94" s="101"/>
      <c r="J94" s="101"/>
      <c r="K94" s="101"/>
      <c r="L94" s="101"/>
      <c r="M94" s="92"/>
      <c r="N94" s="92">
        <f>+M94*G94</f>
        <v>0</v>
      </c>
      <c r="O94" s="26"/>
      <c r="P94" s="26"/>
      <c r="Q94" s="398" t="s">
        <v>1261</v>
      </c>
      <c r="R94" s="102"/>
      <c r="S94" s="102"/>
      <c r="T94" s="102"/>
      <c r="U94" s="102"/>
      <c r="V94" s="102"/>
      <c r="W94" s="102"/>
      <c r="X94" s="102"/>
      <c r="Y94" s="102"/>
      <c r="Z94" s="102"/>
    </row>
    <row r="95" spans="1:26" s="103" customFormat="1" x14ac:dyDescent="0.25">
      <c r="A95" s="42">
        <f>+A94+1</f>
        <v>2</v>
      </c>
      <c r="B95" s="104"/>
      <c r="C95" s="105"/>
      <c r="D95" s="104"/>
      <c r="E95" s="99"/>
      <c r="F95" s="100"/>
      <c r="G95" s="100"/>
      <c r="H95" s="100"/>
      <c r="I95" s="101"/>
      <c r="J95" s="101"/>
      <c r="K95" s="101"/>
      <c r="L95" s="101"/>
      <c r="M95" s="92"/>
      <c r="N95" s="92"/>
      <c r="O95" s="26"/>
      <c r="P95" s="26"/>
      <c r="Q95" s="399"/>
      <c r="R95" s="102"/>
      <c r="S95" s="102"/>
      <c r="T95" s="102"/>
      <c r="U95" s="102"/>
      <c r="V95" s="102"/>
      <c r="W95" s="102"/>
      <c r="X95" s="102"/>
      <c r="Y95" s="102"/>
      <c r="Z95" s="102"/>
    </row>
    <row r="96" spans="1:26" s="103" customFormat="1" x14ac:dyDescent="0.25">
      <c r="A96" s="42">
        <f t="shared" ref="A96:A101" si="2">+A95+1</f>
        <v>3</v>
      </c>
      <c r="B96" s="104"/>
      <c r="C96" s="105"/>
      <c r="D96" s="104"/>
      <c r="E96" s="99"/>
      <c r="F96" s="100"/>
      <c r="G96" s="100"/>
      <c r="H96" s="100"/>
      <c r="I96" s="101"/>
      <c r="J96" s="101"/>
      <c r="K96" s="101"/>
      <c r="L96" s="101"/>
      <c r="M96" s="92"/>
      <c r="N96" s="92"/>
      <c r="O96" s="26"/>
      <c r="P96" s="26"/>
      <c r="Q96" s="399"/>
      <c r="R96" s="102"/>
      <c r="S96" s="102"/>
      <c r="T96" s="102"/>
      <c r="U96" s="102"/>
      <c r="V96" s="102"/>
      <c r="W96" s="102"/>
      <c r="X96" s="102"/>
      <c r="Y96" s="102"/>
      <c r="Z96" s="102"/>
    </row>
    <row r="97" spans="1:26" s="103" customFormat="1" x14ac:dyDescent="0.25">
      <c r="A97" s="42">
        <f t="shared" si="2"/>
        <v>4</v>
      </c>
      <c r="B97" s="104"/>
      <c r="C97" s="105"/>
      <c r="D97" s="104"/>
      <c r="E97" s="99"/>
      <c r="F97" s="100"/>
      <c r="G97" s="100"/>
      <c r="H97" s="100"/>
      <c r="I97" s="101"/>
      <c r="J97" s="101"/>
      <c r="K97" s="101"/>
      <c r="L97" s="101"/>
      <c r="M97" s="92"/>
      <c r="N97" s="92"/>
      <c r="O97" s="26"/>
      <c r="P97" s="26"/>
      <c r="Q97" s="399"/>
      <c r="R97" s="102"/>
      <c r="S97" s="102"/>
      <c r="T97" s="102"/>
      <c r="U97" s="102"/>
      <c r="V97" s="102"/>
      <c r="W97" s="102"/>
      <c r="X97" s="102"/>
      <c r="Y97" s="102"/>
      <c r="Z97" s="102"/>
    </row>
    <row r="98" spans="1:26" s="103" customFormat="1" x14ac:dyDescent="0.25">
      <c r="A98" s="42">
        <f t="shared" si="2"/>
        <v>5</v>
      </c>
      <c r="B98" s="104"/>
      <c r="C98" s="105"/>
      <c r="D98" s="104"/>
      <c r="E98" s="99"/>
      <c r="F98" s="100"/>
      <c r="G98" s="100"/>
      <c r="H98" s="100"/>
      <c r="I98" s="101"/>
      <c r="J98" s="101"/>
      <c r="K98" s="101"/>
      <c r="L98" s="101"/>
      <c r="M98" s="92"/>
      <c r="N98" s="92"/>
      <c r="O98" s="26"/>
      <c r="P98" s="26"/>
      <c r="Q98" s="399"/>
      <c r="R98" s="102"/>
      <c r="S98" s="102"/>
      <c r="T98" s="102"/>
      <c r="U98" s="102"/>
      <c r="V98" s="102"/>
      <c r="W98" s="102"/>
      <c r="X98" s="102"/>
      <c r="Y98" s="102"/>
      <c r="Z98" s="102"/>
    </row>
    <row r="99" spans="1:26" s="103" customFormat="1" x14ac:dyDescent="0.25">
      <c r="A99" s="42">
        <f t="shared" si="2"/>
        <v>6</v>
      </c>
      <c r="B99" s="104"/>
      <c r="C99" s="105"/>
      <c r="D99" s="104"/>
      <c r="E99" s="99"/>
      <c r="F99" s="100"/>
      <c r="G99" s="100"/>
      <c r="H99" s="100"/>
      <c r="I99" s="101"/>
      <c r="J99" s="101"/>
      <c r="K99" s="101"/>
      <c r="L99" s="101"/>
      <c r="M99" s="92"/>
      <c r="N99" s="92"/>
      <c r="O99" s="26"/>
      <c r="P99" s="26"/>
      <c r="Q99" s="399"/>
      <c r="R99" s="102"/>
      <c r="S99" s="102"/>
      <c r="T99" s="102"/>
      <c r="U99" s="102"/>
      <c r="V99" s="102"/>
      <c r="W99" s="102"/>
      <c r="X99" s="102"/>
      <c r="Y99" s="102"/>
      <c r="Z99" s="102"/>
    </row>
    <row r="100" spans="1:26" s="103" customFormat="1" x14ac:dyDescent="0.25">
      <c r="A100" s="42">
        <f t="shared" si="2"/>
        <v>7</v>
      </c>
      <c r="B100" s="104"/>
      <c r="C100" s="105"/>
      <c r="D100" s="104"/>
      <c r="E100" s="99"/>
      <c r="F100" s="100"/>
      <c r="G100" s="100"/>
      <c r="H100" s="100"/>
      <c r="I100" s="101"/>
      <c r="J100" s="101"/>
      <c r="K100" s="101"/>
      <c r="L100" s="101"/>
      <c r="M100" s="92"/>
      <c r="N100" s="92"/>
      <c r="O100" s="26"/>
      <c r="P100" s="26"/>
      <c r="Q100" s="399"/>
      <c r="R100" s="102"/>
      <c r="S100" s="102"/>
      <c r="T100" s="102"/>
      <c r="U100" s="102"/>
      <c r="V100" s="102"/>
      <c r="W100" s="102"/>
      <c r="X100" s="102"/>
      <c r="Y100" s="102"/>
      <c r="Z100" s="102"/>
    </row>
    <row r="101" spans="1:26" s="103" customFormat="1" x14ac:dyDescent="0.25">
      <c r="A101" s="42">
        <f t="shared" si="2"/>
        <v>8</v>
      </c>
      <c r="B101" s="104"/>
      <c r="C101" s="105"/>
      <c r="D101" s="104"/>
      <c r="E101" s="99"/>
      <c r="F101" s="100"/>
      <c r="G101" s="100"/>
      <c r="H101" s="100"/>
      <c r="I101" s="101"/>
      <c r="J101" s="101"/>
      <c r="K101" s="101"/>
      <c r="L101" s="101"/>
      <c r="M101" s="92"/>
      <c r="N101" s="92"/>
      <c r="O101" s="26"/>
      <c r="P101" s="26"/>
      <c r="Q101" s="399"/>
      <c r="R101" s="102"/>
      <c r="S101" s="102"/>
      <c r="T101" s="102"/>
      <c r="U101" s="102"/>
      <c r="V101" s="102"/>
      <c r="W101" s="102"/>
      <c r="X101" s="102"/>
      <c r="Y101" s="102"/>
      <c r="Z101" s="102"/>
    </row>
    <row r="102" spans="1:26" s="103" customFormat="1" x14ac:dyDescent="0.25">
      <c r="A102" s="42"/>
      <c r="B102" s="45" t="s">
        <v>16</v>
      </c>
      <c r="C102" s="105"/>
      <c r="D102" s="104"/>
      <c r="E102" s="99"/>
      <c r="F102" s="100"/>
      <c r="G102" s="100"/>
      <c r="H102" s="100"/>
      <c r="I102" s="101"/>
      <c r="J102" s="101"/>
      <c r="K102" s="106">
        <f t="shared" ref="K102:N102" si="3">SUM(K94:K101)</f>
        <v>0</v>
      </c>
      <c r="L102" s="106">
        <f t="shared" si="3"/>
        <v>0</v>
      </c>
      <c r="M102" s="118">
        <f t="shared" si="3"/>
        <v>0</v>
      </c>
      <c r="N102" s="106">
        <f t="shared" si="3"/>
        <v>0</v>
      </c>
      <c r="O102" s="26"/>
      <c r="P102" s="26"/>
      <c r="Q102" s="400"/>
    </row>
    <row r="103" spans="1:26" x14ac:dyDescent="0.25">
      <c r="B103" s="29"/>
      <c r="C103" s="29"/>
      <c r="D103" s="29"/>
      <c r="E103" s="30"/>
      <c r="F103" s="29"/>
      <c r="G103" s="29"/>
      <c r="H103" s="29"/>
      <c r="I103" s="29"/>
      <c r="J103" s="29"/>
      <c r="K103" s="29"/>
      <c r="L103" s="29"/>
      <c r="M103" s="29"/>
      <c r="N103" s="29"/>
      <c r="O103" s="29"/>
      <c r="P103" s="29"/>
    </row>
    <row r="104" spans="1:26" ht="18.75" x14ac:dyDescent="0.25">
      <c r="B104" s="54" t="s">
        <v>32</v>
      </c>
      <c r="C104" s="66">
        <f>+K102</f>
        <v>0</v>
      </c>
      <c r="H104" s="31"/>
      <c r="I104" s="31"/>
      <c r="J104" s="31"/>
      <c r="K104" s="31"/>
      <c r="L104" s="31"/>
      <c r="M104" s="31"/>
      <c r="N104" s="29"/>
      <c r="O104" s="29"/>
      <c r="P104" s="29"/>
    </row>
    <row r="106" spans="1:26" ht="15.75" thickBot="1" x14ac:dyDescent="0.3"/>
    <row r="107" spans="1:26" ht="37.15" customHeight="1" thickBot="1" x14ac:dyDescent="0.3">
      <c r="B107" s="69" t="s">
        <v>47</v>
      </c>
      <c r="C107" s="70" t="s">
        <v>48</v>
      </c>
      <c r="D107" s="69" t="s">
        <v>49</v>
      </c>
      <c r="E107" s="70" t="s">
        <v>53</v>
      </c>
    </row>
    <row r="108" spans="1:26" ht="41.45" customHeight="1" x14ac:dyDescent="0.25">
      <c r="B108" s="61" t="s">
        <v>118</v>
      </c>
      <c r="C108" s="63">
        <v>20</v>
      </c>
      <c r="D108" s="63">
        <v>0</v>
      </c>
      <c r="E108" s="375">
        <f>+D108+D109+D110</f>
        <v>0</v>
      </c>
    </row>
    <row r="109" spans="1:26" x14ac:dyDescent="0.25">
      <c r="B109" s="61" t="s">
        <v>119</v>
      </c>
      <c r="C109" s="52">
        <v>30</v>
      </c>
      <c r="D109" s="164">
        <v>0</v>
      </c>
      <c r="E109" s="376"/>
    </row>
    <row r="110" spans="1:26" ht="15.75" thickBot="1" x14ac:dyDescent="0.3">
      <c r="B110" s="61" t="s">
        <v>120</v>
      </c>
      <c r="C110" s="65">
        <v>40</v>
      </c>
      <c r="D110" s="65">
        <v>0</v>
      </c>
      <c r="E110" s="377"/>
    </row>
    <row r="112" spans="1:26" ht="15.75" thickBot="1" x14ac:dyDescent="0.3"/>
    <row r="113" spans="2:17" ht="27" thickBot="1" x14ac:dyDescent="0.3">
      <c r="B113" s="372" t="s">
        <v>50</v>
      </c>
      <c r="C113" s="373"/>
      <c r="D113" s="373"/>
      <c r="E113" s="373"/>
      <c r="F113" s="373"/>
      <c r="G113" s="373"/>
      <c r="H113" s="373"/>
      <c r="I113" s="373"/>
      <c r="J113" s="373"/>
      <c r="K113" s="373"/>
      <c r="L113" s="373"/>
      <c r="M113" s="373"/>
      <c r="N113" s="374"/>
    </row>
    <row r="115" spans="2:17" ht="76.5" customHeight="1" x14ac:dyDescent="0.25">
      <c r="B115" s="110" t="s">
        <v>0</v>
      </c>
      <c r="C115" s="110" t="s">
        <v>39</v>
      </c>
      <c r="D115" s="110" t="s">
        <v>40</v>
      </c>
      <c r="E115" s="110" t="s">
        <v>108</v>
      </c>
      <c r="F115" s="110" t="s">
        <v>110</v>
      </c>
      <c r="G115" s="110" t="s">
        <v>111</v>
      </c>
      <c r="H115" s="110" t="s">
        <v>112</v>
      </c>
      <c r="I115" s="110" t="s">
        <v>109</v>
      </c>
      <c r="J115" s="378" t="s">
        <v>113</v>
      </c>
      <c r="K115" s="397"/>
      <c r="L115" s="379"/>
      <c r="M115" s="110" t="s">
        <v>117</v>
      </c>
      <c r="N115" s="110" t="s">
        <v>41</v>
      </c>
      <c r="O115" s="110" t="s">
        <v>42</v>
      </c>
      <c r="P115" s="378" t="s">
        <v>3</v>
      </c>
      <c r="Q115" s="379"/>
    </row>
    <row r="116" spans="2:17" ht="60.75" customHeight="1" x14ac:dyDescent="0.25">
      <c r="B116" s="157" t="s">
        <v>124</v>
      </c>
      <c r="C116" s="157"/>
      <c r="D116" s="3"/>
      <c r="E116" s="3"/>
      <c r="F116" s="3"/>
      <c r="G116" s="3"/>
      <c r="H116" s="3"/>
      <c r="I116" s="5"/>
      <c r="J116" s="1"/>
      <c r="K116" s="88"/>
      <c r="L116" s="87"/>
      <c r="M116" s="111"/>
      <c r="N116" s="111"/>
      <c r="O116" s="111"/>
      <c r="P116" s="396"/>
      <c r="Q116" s="396"/>
    </row>
    <row r="117" spans="2:17" ht="60.75" customHeight="1" x14ac:dyDescent="0.25">
      <c r="B117" s="157" t="s">
        <v>124</v>
      </c>
      <c r="C117" s="157"/>
      <c r="D117" s="3"/>
      <c r="E117" s="3"/>
      <c r="F117" s="3"/>
      <c r="G117" s="3"/>
      <c r="H117" s="3"/>
      <c r="I117" s="5"/>
      <c r="J117" s="1"/>
      <c r="K117" s="88"/>
      <c r="L117" s="87"/>
      <c r="M117" s="111"/>
      <c r="N117" s="111"/>
      <c r="O117" s="111"/>
      <c r="P117" s="164"/>
      <c r="Q117" s="164"/>
    </row>
    <row r="118" spans="2:17" ht="60.75" customHeight="1" x14ac:dyDescent="0.25">
      <c r="B118" s="157" t="s">
        <v>125</v>
      </c>
      <c r="C118" s="157"/>
      <c r="D118" s="3"/>
      <c r="E118" s="3"/>
      <c r="F118" s="3"/>
      <c r="G118" s="3"/>
      <c r="H118" s="3"/>
      <c r="I118" s="5"/>
      <c r="J118" s="1"/>
      <c r="K118" s="88"/>
      <c r="L118" s="87"/>
      <c r="M118" s="111"/>
      <c r="N118" s="111"/>
      <c r="O118" s="111"/>
      <c r="P118" s="164"/>
      <c r="Q118" s="164"/>
    </row>
    <row r="119" spans="2:17" ht="33.6" customHeight="1" x14ac:dyDescent="0.25">
      <c r="B119" s="157" t="s">
        <v>126</v>
      </c>
      <c r="C119" s="157"/>
      <c r="D119" s="3"/>
      <c r="E119" s="3"/>
      <c r="F119" s="3"/>
      <c r="G119" s="3"/>
      <c r="H119" s="3"/>
      <c r="I119" s="5"/>
      <c r="J119" s="157"/>
      <c r="K119" s="88"/>
      <c r="L119" s="88"/>
      <c r="M119" s="111"/>
      <c r="N119" s="111"/>
      <c r="O119" s="111"/>
      <c r="P119" s="396"/>
      <c r="Q119" s="396"/>
    </row>
    <row r="122" spans="2:17" ht="15.75" thickBot="1" x14ac:dyDescent="0.3"/>
    <row r="123" spans="2:17" ht="54" customHeight="1" x14ac:dyDescent="0.25">
      <c r="B123" s="114" t="s">
        <v>33</v>
      </c>
      <c r="C123" s="114" t="s">
        <v>47</v>
      </c>
      <c r="D123" s="110" t="s">
        <v>48</v>
      </c>
      <c r="E123" s="114" t="s">
        <v>49</v>
      </c>
      <c r="F123" s="70" t="s">
        <v>54</v>
      </c>
      <c r="G123" s="84"/>
    </row>
    <row r="124" spans="2:17" ht="120.75" customHeight="1" x14ac:dyDescent="0.2">
      <c r="B124" s="364" t="s">
        <v>51</v>
      </c>
      <c r="C124" s="6" t="s">
        <v>121</v>
      </c>
      <c r="D124" s="164">
        <v>25</v>
      </c>
      <c r="E124" s="164"/>
      <c r="F124" s="365">
        <f>+E124+E125+E126</f>
        <v>0</v>
      </c>
      <c r="G124" s="85"/>
    </row>
    <row r="125" spans="2:17" ht="76.150000000000006" customHeight="1" x14ac:dyDescent="0.2">
      <c r="B125" s="364"/>
      <c r="C125" s="6" t="s">
        <v>122</v>
      </c>
      <c r="D125" s="67">
        <v>25</v>
      </c>
      <c r="E125" s="164"/>
      <c r="F125" s="366"/>
      <c r="G125" s="85"/>
    </row>
    <row r="126" spans="2:17" ht="69" customHeight="1" x14ac:dyDescent="0.2">
      <c r="B126" s="364"/>
      <c r="C126" s="6" t="s">
        <v>123</v>
      </c>
      <c r="D126" s="164">
        <v>10</v>
      </c>
      <c r="E126" s="164"/>
      <c r="F126" s="367"/>
      <c r="G126" s="85"/>
    </row>
    <row r="127" spans="2:17" x14ac:dyDescent="0.25">
      <c r="C127" s="94"/>
    </row>
    <row r="130" spans="2:5" x14ac:dyDescent="0.25">
      <c r="B130" s="112" t="s">
        <v>55</v>
      </c>
    </row>
    <row r="133" spans="2:5" x14ac:dyDescent="0.25">
      <c r="B133" s="115" t="s">
        <v>33</v>
      </c>
      <c r="C133" s="115" t="s">
        <v>56</v>
      </c>
      <c r="D133" s="114" t="s">
        <v>49</v>
      </c>
      <c r="E133" s="114" t="s">
        <v>16</v>
      </c>
    </row>
    <row r="134" spans="2:5" ht="28.5" x14ac:dyDescent="0.25">
      <c r="B134" s="95" t="s">
        <v>57</v>
      </c>
      <c r="C134" s="96">
        <v>40</v>
      </c>
      <c r="D134" s="164">
        <f>+E108</f>
        <v>0</v>
      </c>
      <c r="E134" s="368">
        <f>+D134+D135</f>
        <v>0</v>
      </c>
    </row>
    <row r="135" spans="2:5" ht="57" x14ac:dyDescent="0.25">
      <c r="B135" s="95" t="s">
        <v>58</v>
      </c>
      <c r="C135" s="96">
        <v>60</v>
      </c>
      <c r="D135" s="164">
        <f>+F124</f>
        <v>0</v>
      </c>
      <c r="E135" s="369"/>
    </row>
  </sheetData>
  <mergeCells count="32">
    <mergeCell ref="P83:Q86"/>
    <mergeCell ref="Q94:Q102"/>
    <mergeCell ref="C9:N9"/>
    <mergeCell ref="B2:P2"/>
    <mergeCell ref="B4:P4"/>
    <mergeCell ref="C6:N6"/>
    <mergeCell ref="C7:N7"/>
    <mergeCell ref="C8:N8"/>
    <mergeCell ref="C63:N63"/>
    <mergeCell ref="B65:N65"/>
    <mergeCell ref="C10:N10"/>
    <mergeCell ref="B14:C24"/>
    <mergeCell ref="B26:C26"/>
    <mergeCell ref="E44:E45"/>
    <mergeCell ref="M49:N49"/>
    <mergeCell ref="B59:B60"/>
    <mergeCell ref="C59:C60"/>
    <mergeCell ref="D59:E59"/>
    <mergeCell ref="B77:N77"/>
    <mergeCell ref="J82:L82"/>
    <mergeCell ref="P82:Q82"/>
    <mergeCell ref="O68:P68"/>
    <mergeCell ref="B90:N90"/>
    <mergeCell ref="E108:E110"/>
    <mergeCell ref="B113:N113"/>
    <mergeCell ref="J115:L115"/>
    <mergeCell ref="P115:Q115"/>
    <mergeCell ref="P116:Q116"/>
    <mergeCell ref="P119:Q119"/>
    <mergeCell ref="B124:B126"/>
    <mergeCell ref="F124:F126"/>
    <mergeCell ref="E134:E135"/>
  </mergeCells>
  <dataValidations count="2">
    <dataValidation type="decimal" allowBlank="1" showInputMessage="1" showErrorMessage="1" sqref="WVH983051 WLL983051 C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C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C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C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C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C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C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C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C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C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C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C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C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C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C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051 A65547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A131083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A196619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A262155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A327691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A393227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A458763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A524299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A589835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A655371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A720907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A786443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A851979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A917515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A983051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02"/>
  <sheetViews>
    <sheetView topLeftCell="C28" zoomScale="66" zoomScaleNormal="62" workbookViewId="0">
      <selection activeCell="K45" sqref="K45"/>
    </sheetView>
  </sheetViews>
  <sheetFormatPr baseColWidth="10" defaultRowHeight="15" x14ac:dyDescent="0.25"/>
  <cols>
    <col min="1" max="1" width="3.1406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785</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382" t="s">
        <v>94</v>
      </c>
      <c r="C14" s="382"/>
      <c r="D14" s="160" t="s">
        <v>12</v>
      </c>
      <c r="E14" s="160" t="s">
        <v>13</v>
      </c>
      <c r="F14" s="160" t="s">
        <v>29</v>
      </c>
      <c r="G14" s="82"/>
      <c r="I14" s="33"/>
      <c r="J14" s="33"/>
      <c r="K14" s="33"/>
      <c r="L14" s="33"/>
      <c r="M14" s="33"/>
      <c r="N14" s="98"/>
    </row>
    <row r="15" spans="2:16" x14ac:dyDescent="0.25">
      <c r="B15" s="382"/>
      <c r="C15" s="382"/>
      <c r="D15" s="160">
        <v>1</v>
      </c>
      <c r="E15" s="130">
        <v>1668892264</v>
      </c>
      <c r="F15" s="128">
        <f>247+454</f>
        <v>701</v>
      </c>
      <c r="G15" s="83"/>
      <c r="I15" s="34"/>
      <c r="J15" s="34"/>
      <c r="K15" s="34"/>
      <c r="L15" s="34"/>
      <c r="M15" s="34"/>
      <c r="N15" s="98"/>
    </row>
    <row r="16" spans="2:16" x14ac:dyDescent="0.25">
      <c r="B16" s="382"/>
      <c r="C16" s="382"/>
      <c r="D16" s="160">
        <v>2</v>
      </c>
      <c r="E16" s="130">
        <v>197836920</v>
      </c>
      <c r="F16" s="128">
        <f>78+163+626</f>
        <v>867</v>
      </c>
      <c r="G16" s="83"/>
      <c r="I16" s="34"/>
      <c r="J16" s="34"/>
      <c r="K16" s="34"/>
      <c r="L16" s="34"/>
      <c r="M16" s="34"/>
      <c r="N16" s="98"/>
    </row>
    <row r="17" spans="1:14" x14ac:dyDescent="0.25">
      <c r="B17" s="382"/>
      <c r="C17" s="382"/>
      <c r="D17" s="160">
        <v>5</v>
      </c>
      <c r="E17" s="130">
        <v>973655720</v>
      </c>
      <c r="F17" s="128">
        <f>60+140+200</f>
        <v>400</v>
      </c>
      <c r="G17" s="83"/>
      <c r="I17" s="34"/>
      <c r="J17" s="34"/>
      <c r="K17" s="34"/>
      <c r="L17" s="34"/>
      <c r="M17" s="34"/>
      <c r="N17" s="98"/>
    </row>
    <row r="18" spans="1:14" x14ac:dyDescent="0.25">
      <c r="B18" s="382"/>
      <c r="C18" s="382"/>
      <c r="D18" s="160">
        <v>6</v>
      </c>
      <c r="E18" s="130">
        <v>104414050</v>
      </c>
      <c r="F18" s="128">
        <v>50</v>
      </c>
      <c r="G18" s="83"/>
      <c r="H18" s="22"/>
      <c r="I18" s="34"/>
      <c r="J18" s="34"/>
      <c r="K18" s="34"/>
      <c r="L18" s="34"/>
      <c r="M18" s="34"/>
      <c r="N18" s="20"/>
    </row>
    <row r="19" spans="1:14" x14ac:dyDescent="0.25">
      <c r="B19" s="382"/>
      <c r="C19" s="382"/>
      <c r="D19" s="160">
        <v>7</v>
      </c>
      <c r="E19" s="130">
        <v>104414050</v>
      </c>
      <c r="F19" s="128">
        <v>50</v>
      </c>
      <c r="G19" s="83"/>
      <c r="H19" s="22"/>
      <c r="I19" s="36"/>
      <c r="J19" s="36"/>
      <c r="K19" s="36"/>
      <c r="L19" s="36"/>
      <c r="M19" s="36"/>
      <c r="N19" s="20"/>
    </row>
    <row r="20" spans="1:14" x14ac:dyDescent="0.25">
      <c r="B20" s="382"/>
      <c r="C20" s="382"/>
      <c r="D20" s="160">
        <v>8</v>
      </c>
      <c r="E20" s="130">
        <v>3223311221</v>
      </c>
      <c r="F20" s="128">
        <f>299+65+1041</f>
        <v>1405</v>
      </c>
      <c r="G20" s="83"/>
      <c r="H20" s="22"/>
      <c r="I20" s="97"/>
      <c r="J20" s="97"/>
      <c r="K20" s="97"/>
      <c r="L20" s="97"/>
      <c r="M20" s="97"/>
      <c r="N20" s="20"/>
    </row>
    <row r="21" spans="1:14" x14ac:dyDescent="0.25">
      <c r="B21" s="382"/>
      <c r="C21" s="382"/>
      <c r="D21" s="160">
        <v>9</v>
      </c>
      <c r="E21" s="130">
        <v>1451607014</v>
      </c>
      <c r="F21" s="128">
        <f>182+458</f>
        <v>640</v>
      </c>
      <c r="G21" s="83"/>
      <c r="H21" s="22"/>
      <c r="I21" s="97"/>
      <c r="J21" s="97"/>
      <c r="K21" s="97"/>
      <c r="L21" s="97"/>
      <c r="M21" s="97"/>
      <c r="N21" s="20"/>
    </row>
    <row r="22" spans="1:14" x14ac:dyDescent="0.25">
      <c r="B22" s="382"/>
      <c r="C22" s="382"/>
      <c r="D22" s="160">
        <v>10</v>
      </c>
      <c r="E22" s="130">
        <v>1933441497</v>
      </c>
      <c r="F22" s="128">
        <f>208+169+415</f>
        <v>792</v>
      </c>
      <c r="G22" s="83"/>
      <c r="H22" s="22"/>
      <c r="I22" s="97"/>
      <c r="J22" s="97"/>
      <c r="K22" s="97"/>
      <c r="L22" s="97"/>
      <c r="M22" s="97"/>
      <c r="N22" s="20"/>
    </row>
    <row r="23" spans="1:14" x14ac:dyDescent="0.25">
      <c r="B23" s="382"/>
      <c r="C23" s="382"/>
      <c r="D23" s="160">
        <v>11</v>
      </c>
      <c r="E23" s="130">
        <v>3066349260</v>
      </c>
      <c r="F23" s="128">
        <f>200+584+428</f>
        <v>1212</v>
      </c>
      <c r="G23" s="83"/>
      <c r="H23" s="22"/>
      <c r="I23" s="97"/>
      <c r="J23" s="97"/>
      <c r="K23" s="97"/>
      <c r="L23" s="97"/>
      <c r="M23" s="97"/>
      <c r="N23" s="20"/>
    </row>
    <row r="24" spans="1:14" x14ac:dyDescent="0.25">
      <c r="B24" s="382"/>
      <c r="C24" s="382"/>
      <c r="D24" s="160">
        <v>12</v>
      </c>
      <c r="E24" s="130">
        <v>1568813116</v>
      </c>
      <c r="F24" s="128">
        <f>156+548</f>
        <v>704</v>
      </c>
      <c r="G24" s="83"/>
      <c r="H24" s="22"/>
      <c r="I24" s="97"/>
      <c r="J24" s="97"/>
      <c r="K24" s="97"/>
      <c r="L24" s="97"/>
      <c r="M24" s="97"/>
      <c r="N24" s="20"/>
    </row>
    <row r="25" spans="1:14" x14ac:dyDescent="0.25">
      <c r="B25" s="162"/>
      <c r="C25" s="163"/>
      <c r="D25" s="160">
        <v>13</v>
      </c>
      <c r="E25" s="130">
        <v>877985654</v>
      </c>
      <c r="F25" s="128">
        <f>117+268</f>
        <v>385</v>
      </c>
      <c r="G25" s="83"/>
      <c r="H25" s="22"/>
      <c r="I25" s="97"/>
      <c r="J25" s="97"/>
      <c r="K25" s="97"/>
      <c r="L25" s="97"/>
      <c r="M25" s="97"/>
      <c r="N25" s="20"/>
    </row>
    <row r="26" spans="1:14" ht="30" customHeight="1" thickBot="1" x14ac:dyDescent="0.3">
      <c r="B26" s="387" t="s">
        <v>14</v>
      </c>
      <c r="C26" s="388"/>
      <c r="D26" s="160"/>
      <c r="E26" s="130">
        <f>SUM(E15:E25)</f>
        <v>15170720766</v>
      </c>
      <c r="F26" s="128">
        <f>SUM(F15:F25)</f>
        <v>7206</v>
      </c>
      <c r="G26" s="83"/>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+F20*0.8</f>
        <v>1124</v>
      </c>
      <c r="D28" s="37"/>
      <c r="E28" s="40">
        <f>E20</f>
        <v>3223311221</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129</v>
      </c>
      <c r="C31" s="94"/>
      <c r="D31" s="94"/>
      <c r="E31" s="94"/>
      <c r="F31" s="94"/>
      <c r="G31" s="94"/>
      <c r="H31" s="94"/>
      <c r="I31" s="97"/>
      <c r="J31" s="97"/>
      <c r="K31" s="97"/>
      <c r="L31" s="97"/>
      <c r="M31" s="97"/>
      <c r="N31" s="98"/>
    </row>
    <row r="32" spans="1:14" x14ac:dyDescent="0.25">
      <c r="A32" s="89"/>
      <c r="B32" s="94"/>
      <c r="C32" s="94"/>
      <c r="D32" s="94"/>
      <c r="E32" s="94"/>
      <c r="F32" s="94"/>
      <c r="G32" s="94"/>
      <c r="H32" s="94"/>
      <c r="I32" s="97"/>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252" t="s">
        <v>795</v>
      </c>
      <c r="D34" s="252"/>
      <c r="E34" s="94"/>
      <c r="F34" s="94"/>
      <c r="G34" s="94"/>
      <c r="H34" s="94"/>
      <c r="I34" s="97"/>
      <c r="J34" s="97"/>
      <c r="K34" s="97"/>
      <c r="L34" s="97"/>
      <c r="M34" s="97"/>
      <c r="N34" s="98"/>
    </row>
    <row r="35" spans="1:14" x14ac:dyDescent="0.25">
      <c r="A35" s="89"/>
      <c r="B35" s="111" t="s">
        <v>133</v>
      </c>
      <c r="C35" s="252" t="s">
        <v>795</v>
      </c>
      <c r="D35" s="252"/>
      <c r="E35" s="94"/>
      <c r="F35" s="94"/>
      <c r="G35" s="94"/>
      <c r="H35" s="94"/>
      <c r="I35" s="97"/>
      <c r="J35" s="97"/>
      <c r="K35" s="97"/>
      <c r="L35" s="97"/>
      <c r="M35" s="97"/>
      <c r="N35" s="98"/>
    </row>
    <row r="36" spans="1:14" x14ac:dyDescent="0.25">
      <c r="A36" s="89"/>
      <c r="B36" s="111" t="s">
        <v>134</v>
      </c>
      <c r="C36" s="252" t="s">
        <v>795</v>
      </c>
      <c r="D36" s="252"/>
      <c r="E36" s="94"/>
      <c r="F36" s="94"/>
      <c r="G36" s="94"/>
      <c r="H36" s="94"/>
      <c r="I36" s="97"/>
      <c r="J36" s="97"/>
      <c r="K36" s="97"/>
      <c r="L36" s="97"/>
      <c r="M36" s="97"/>
      <c r="N36" s="98"/>
    </row>
    <row r="37" spans="1:14" x14ac:dyDescent="0.25">
      <c r="A37" s="89"/>
      <c r="B37" s="111" t="s">
        <v>135</v>
      </c>
      <c r="C37" s="252"/>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164">
        <v>0</v>
      </c>
      <c r="E44" s="368">
        <f>+D44+D45</f>
        <v>60</v>
      </c>
      <c r="F44" s="94"/>
      <c r="G44" s="94"/>
      <c r="H44" s="94"/>
      <c r="I44" s="97"/>
      <c r="J44" s="97"/>
      <c r="K44" s="97"/>
      <c r="L44" s="97"/>
      <c r="M44" s="97"/>
      <c r="N44" s="98"/>
    </row>
    <row r="45" spans="1:14" ht="57" x14ac:dyDescent="0.25">
      <c r="A45" s="89"/>
      <c r="B45" s="95" t="s">
        <v>138</v>
      </c>
      <c r="C45" s="96">
        <v>60</v>
      </c>
      <c r="D45" s="164">
        <v>60</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109" t="s">
        <v>19</v>
      </c>
      <c r="R52" s="259"/>
    </row>
    <row r="53" spans="1:26" s="103" customFormat="1" ht="45" x14ac:dyDescent="0.25">
      <c r="A53" s="42"/>
      <c r="B53" s="104" t="s">
        <v>151</v>
      </c>
      <c r="C53" s="105" t="s">
        <v>152</v>
      </c>
      <c r="D53" s="104" t="s">
        <v>154</v>
      </c>
      <c r="E53" s="131">
        <v>20</v>
      </c>
      <c r="F53" s="100" t="s">
        <v>130</v>
      </c>
      <c r="G53" s="119">
        <v>1</v>
      </c>
      <c r="H53" s="101">
        <v>40940</v>
      </c>
      <c r="I53" s="101">
        <v>41273</v>
      </c>
      <c r="J53" s="101" t="s">
        <v>157</v>
      </c>
      <c r="K53" s="92">
        <v>11</v>
      </c>
      <c r="L53" s="101"/>
      <c r="M53" s="131">
        <v>954</v>
      </c>
      <c r="N53" s="131">
        <f t="shared" ref="N53" si="0">+M53*G53</f>
        <v>954</v>
      </c>
      <c r="O53" s="134">
        <v>811551314</v>
      </c>
      <c r="P53" s="133">
        <v>232</v>
      </c>
      <c r="Q53" s="120" t="s">
        <v>796</v>
      </c>
      <c r="R53" s="102"/>
      <c r="S53" s="102"/>
      <c r="T53" s="102"/>
      <c r="U53" s="102"/>
      <c r="V53" s="102"/>
      <c r="W53" s="102"/>
      <c r="X53" s="102"/>
      <c r="Y53" s="102"/>
      <c r="Z53" s="102"/>
    </row>
    <row r="54" spans="1:26" s="103" customFormat="1" x14ac:dyDescent="0.25">
      <c r="A54" s="42" t="e">
        <f>+#REF!+1</f>
        <v>#REF!</v>
      </c>
      <c r="B54" s="104" t="s">
        <v>151</v>
      </c>
      <c r="C54" s="105" t="s">
        <v>153</v>
      </c>
      <c r="D54" s="104" t="s">
        <v>156</v>
      </c>
      <c r="E54" s="131">
        <v>43144422</v>
      </c>
      <c r="F54" s="100" t="s">
        <v>130</v>
      </c>
      <c r="G54" s="119">
        <v>1</v>
      </c>
      <c r="H54" s="101">
        <v>41470</v>
      </c>
      <c r="I54" s="101">
        <v>41834</v>
      </c>
      <c r="J54" s="101" t="s">
        <v>157</v>
      </c>
      <c r="K54" s="92">
        <v>11</v>
      </c>
      <c r="L54" s="101"/>
      <c r="M54" s="131">
        <v>200</v>
      </c>
      <c r="N54" s="131">
        <f t="shared" ref="N54:N55" si="1">+M54*G54</f>
        <v>200</v>
      </c>
      <c r="O54" s="134">
        <v>54051999</v>
      </c>
      <c r="P54" s="133">
        <v>1498</v>
      </c>
      <c r="Q54" s="120" t="s">
        <v>162</v>
      </c>
      <c r="R54" s="102"/>
      <c r="S54" s="102"/>
      <c r="T54" s="102"/>
      <c r="U54" s="102"/>
      <c r="V54" s="102"/>
      <c r="W54" s="102"/>
      <c r="X54" s="102"/>
      <c r="Y54" s="102"/>
      <c r="Z54" s="102"/>
    </row>
    <row r="55" spans="1:26" s="103" customFormat="1" x14ac:dyDescent="0.25">
      <c r="A55" s="42"/>
      <c r="B55" s="104" t="s">
        <v>151</v>
      </c>
      <c r="C55" s="105" t="s">
        <v>152</v>
      </c>
      <c r="D55" s="104" t="s">
        <v>154</v>
      </c>
      <c r="E55" s="131">
        <v>107</v>
      </c>
      <c r="F55" s="100" t="s">
        <v>130</v>
      </c>
      <c r="G55" s="119">
        <v>1</v>
      </c>
      <c r="H55" s="101">
        <v>41500</v>
      </c>
      <c r="I55" s="101">
        <v>41851</v>
      </c>
      <c r="J55" s="101" t="s">
        <v>157</v>
      </c>
      <c r="K55" s="92">
        <v>11</v>
      </c>
      <c r="L55" s="101"/>
      <c r="M55" s="131">
        <v>0</v>
      </c>
      <c r="N55" s="131">
        <f t="shared" si="1"/>
        <v>0</v>
      </c>
      <c r="O55" s="134">
        <v>379053260</v>
      </c>
      <c r="P55" s="133" t="s">
        <v>161</v>
      </c>
      <c r="Q55" s="120" t="s">
        <v>169</v>
      </c>
      <c r="R55" s="102"/>
      <c r="S55" s="102"/>
      <c r="T55" s="102"/>
      <c r="U55" s="102"/>
      <c r="V55" s="102"/>
      <c r="W55" s="102"/>
      <c r="X55" s="102"/>
      <c r="Y55" s="102"/>
      <c r="Z55" s="102"/>
    </row>
    <row r="56" spans="1:26" s="103" customFormat="1" x14ac:dyDescent="0.25">
      <c r="A56" s="42"/>
      <c r="B56" s="45" t="s">
        <v>16</v>
      </c>
      <c r="C56" s="105"/>
      <c r="D56" s="104"/>
      <c r="E56" s="131"/>
      <c r="F56" s="100"/>
      <c r="G56" s="119"/>
      <c r="H56" s="101"/>
      <c r="I56" s="101"/>
      <c r="J56" s="101"/>
      <c r="K56" s="118">
        <f>SUM(K53:K55)</f>
        <v>33</v>
      </c>
      <c r="L56" s="118">
        <f t="shared" ref="L56:N56" si="2">SUM(L53:L55)</f>
        <v>0</v>
      </c>
      <c r="M56" s="118">
        <f t="shared" si="2"/>
        <v>1154</v>
      </c>
      <c r="N56" s="118">
        <f t="shared" si="2"/>
        <v>1154</v>
      </c>
      <c r="O56" s="26"/>
      <c r="P56" s="133"/>
      <c r="Q56" s="121"/>
    </row>
    <row r="57" spans="1:26" s="29" customFormat="1" x14ac:dyDescent="0.25">
      <c r="E57" s="30"/>
    </row>
    <row r="58" spans="1:26" s="29" customFormat="1" x14ac:dyDescent="0.25">
      <c r="B58" s="385" t="s">
        <v>28</v>
      </c>
      <c r="C58" s="385" t="s">
        <v>27</v>
      </c>
      <c r="D58" s="383" t="s">
        <v>34</v>
      </c>
      <c r="E58" s="383"/>
    </row>
    <row r="59" spans="1:26" s="29" customFormat="1" x14ac:dyDescent="0.25">
      <c r="B59" s="386"/>
      <c r="C59" s="386"/>
      <c r="D59" s="161" t="s">
        <v>23</v>
      </c>
      <c r="E59" s="57" t="s">
        <v>24</v>
      </c>
    </row>
    <row r="60" spans="1:26" s="29" customFormat="1" ht="30.6" customHeight="1" x14ac:dyDescent="0.25">
      <c r="B60" s="54" t="s">
        <v>21</v>
      </c>
      <c r="C60" s="55">
        <f>+K56</f>
        <v>33</v>
      </c>
      <c r="D60" s="207" t="s">
        <v>795</v>
      </c>
      <c r="E60" s="207"/>
      <c r="F60" s="31"/>
      <c r="G60" s="31"/>
      <c r="H60" s="31"/>
      <c r="I60" s="31"/>
      <c r="J60" s="31"/>
      <c r="K60" s="31"/>
      <c r="L60" s="31"/>
      <c r="M60" s="31"/>
    </row>
    <row r="61" spans="1:26" s="29" customFormat="1" ht="30" customHeight="1" x14ac:dyDescent="0.25">
      <c r="B61" s="54" t="s">
        <v>25</v>
      </c>
      <c r="C61" s="55">
        <f>+M56</f>
        <v>1154</v>
      </c>
      <c r="D61" s="207" t="s">
        <v>795</v>
      </c>
      <c r="E61" s="207"/>
    </row>
    <row r="62" spans="1:26" s="29" customFormat="1" x14ac:dyDescent="0.25">
      <c r="B62" s="32"/>
      <c r="C62" s="381"/>
      <c r="D62" s="381"/>
      <c r="E62" s="381"/>
      <c r="F62" s="381"/>
      <c r="G62" s="381"/>
      <c r="H62" s="381"/>
      <c r="I62" s="381"/>
      <c r="J62" s="381"/>
      <c r="K62" s="381"/>
      <c r="L62" s="381"/>
      <c r="M62" s="381"/>
      <c r="N62" s="381"/>
    </row>
    <row r="63" spans="1:26" ht="28.15" customHeight="1" thickBot="1" x14ac:dyDescent="0.3"/>
    <row r="64" spans="1:26" ht="27" thickBot="1" x14ac:dyDescent="0.3">
      <c r="B64" s="380" t="s">
        <v>97</v>
      </c>
      <c r="C64" s="380"/>
      <c r="D64" s="380"/>
      <c r="E64" s="380"/>
      <c r="F64" s="380"/>
      <c r="G64" s="380"/>
      <c r="H64" s="380"/>
      <c r="I64" s="380"/>
      <c r="J64" s="380"/>
      <c r="K64" s="380"/>
      <c r="L64" s="380"/>
      <c r="M64" s="380"/>
      <c r="N64" s="380"/>
    </row>
    <row r="67" spans="2:18" ht="120" x14ac:dyDescent="0.25">
      <c r="B67" s="110" t="s">
        <v>721</v>
      </c>
      <c r="C67" s="62" t="s">
        <v>2</v>
      </c>
      <c r="D67" s="62" t="s">
        <v>99</v>
      </c>
      <c r="E67" s="62" t="s">
        <v>98</v>
      </c>
      <c r="F67" s="62" t="s">
        <v>100</v>
      </c>
      <c r="G67" s="62" t="s">
        <v>101</v>
      </c>
      <c r="H67" s="62" t="s">
        <v>217</v>
      </c>
      <c r="I67" s="62" t="s">
        <v>102</v>
      </c>
      <c r="J67" s="62" t="s">
        <v>103</v>
      </c>
      <c r="K67" s="62" t="s">
        <v>104</v>
      </c>
      <c r="L67" s="62" t="s">
        <v>105</v>
      </c>
      <c r="M67" s="86" t="s">
        <v>106</v>
      </c>
      <c r="N67" s="86" t="s">
        <v>107</v>
      </c>
      <c r="O67" s="378" t="s">
        <v>3</v>
      </c>
      <c r="P67" s="379"/>
      <c r="Q67" s="62" t="s">
        <v>18</v>
      </c>
      <c r="R67" s="10"/>
    </row>
    <row r="68" spans="2:18" x14ac:dyDescent="0.25">
      <c r="B68" s="142" t="s">
        <v>448</v>
      </c>
      <c r="C68" s="143" t="s">
        <v>416</v>
      </c>
      <c r="D68" s="142" t="s">
        <v>535</v>
      </c>
      <c r="E68" s="140">
        <v>120</v>
      </c>
      <c r="F68" s="111" t="s">
        <v>168</v>
      </c>
      <c r="G68" s="111" t="s">
        <v>130</v>
      </c>
      <c r="H68" s="111" t="s">
        <v>168</v>
      </c>
      <c r="I68" s="111" t="s">
        <v>168</v>
      </c>
      <c r="J68" s="87" t="s">
        <v>130</v>
      </c>
      <c r="K68" s="111" t="s">
        <v>130</v>
      </c>
      <c r="L68" s="111" t="s">
        <v>130</v>
      </c>
      <c r="M68" s="111" t="s">
        <v>130</v>
      </c>
      <c r="N68" s="111" t="s">
        <v>130</v>
      </c>
      <c r="O68" s="111" t="s">
        <v>169</v>
      </c>
      <c r="P68" s="111"/>
      <c r="Q68" s="111" t="s">
        <v>130</v>
      </c>
      <c r="R68" s="10"/>
    </row>
    <row r="69" spans="2:18" x14ac:dyDescent="0.25">
      <c r="B69" s="142" t="s">
        <v>449</v>
      </c>
      <c r="C69" s="143" t="s">
        <v>416</v>
      </c>
      <c r="D69" s="142" t="s">
        <v>535</v>
      </c>
      <c r="E69" s="140">
        <v>89</v>
      </c>
      <c r="F69" s="111" t="s">
        <v>168</v>
      </c>
      <c r="G69" s="111" t="s">
        <v>130</v>
      </c>
      <c r="H69" s="111" t="s">
        <v>168</v>
      </c>
      <c r="I69" s="111" t="s">
        <v>168</v>
      </c>
      <c r="J69" s="87" t="s">
        <v>130</v>
      </c>
      <c r="K69" s="111" t="s">
        <v>130</v>
      </c>
      <c r="L69" s="111" t="s">
        <v>130</v>
      </c>
      <c r="M69" s="111" t="s">
        <v>130</v>
      </c>
      <c r="N69" s="111" t="s">
        <v>130</v>
      </c>
      <c r="O69" s="111" t="s">
        <v>169</v>
      </c>
      <c r="P69" s="111"/>
      <c r="Q69" s="111" t="s">
        <v>130</v>
      </c>
      <c r="R69" s="10"/>
    </row>
    <row r="70" spans="2:18" x14ac:dyDescent="0.25">
      <c r="B70" s="142" t="s">
        <v>450</v>
      </c>
      <c r="C70" s="143" t="s">
        <v>416</v>
      </c>
      <c r="D70" s="142" t="s">
        <v>535</v>
      </c>
      <c r="E70" s="140">
        <v>90</v>
      </c>
      <c r="F70" s="111" t="s">
        <v>168</v>
      </c>
      <c r="G70" s="111" t="s">
        <v>130</v>
      </c>
      <c r="H70" s="111" t="s">
        <v>168</v>
      </c>
      <c r="I70" s="111" t="s">
        <v>168</v>
      </c>
      <c r="J70" s="87" t="s">
        <v>130</v>
      </c>
      <c r="K70" s="111" t="s">
        <v>130</v>
      </c>
      <c r="L70" s="111" t="s">
        <v>130</v>
      </c>
      <c r="M70" s="111" t="s">
        <v>130</v>
      </c>
      <c r="N70" s="111" t="s">
        <v>130</v>
      </c>
      <c r="O70" s="111" t="s">
        <v>169</v>
      </c>
      <c r="P70" s="111"/>
      <c r="Q70" s="111" t="s">
        <v>130</v>
      </c>
      <c r="R70" s="10"/>
    </row>
    <row r="71" spans="2:18" x14ac:dyDescent="0.25">
      <c r="B71" s="142" t="s">
        <v>451</v>
      </c>
      <c r="C71" s="143" t="s">
        <v>416</v>
      </c>
      <c r="D71" s="142" t="s">
        <v>536</v>
      </c>
      <c r="E71" s="140">
        <v>65</v>
      </c>
      <c r="F71" s="111" t="s">
        <v>168</v>
      </c>
      <c r="G71" s="111" t="s">
        <v>168</v>
      </c>
      <c r="H71" s="111" t="s">
        <v>130</v>
      </c>
      <c r="I71" s="111" t="s">
        <v>168</v>
      </c>
      <c r="J71" s="87" t="s">
        <v>130</v>
      </c>
      <c r="K71" s="111" t="s">
        <v>130</v>
      </c>
      <c r="L71" s="111" t="s">
        <v>130</v>
      </c>
      <c r="M71" s="111" t="s">
        <v>130</v>
      </c>
      <c r="N71" s="111" t="s">
        <v>130</v>
      </c>
      <c r="O71" s="111" t="s">
        <v>169</v>
      </c>
      <c r="P71" s="111"/>
      <c r="Q71" s="111" t="s">
        <v>130</v>
      </c>
      <c r="R71" s="10"/>
    </row>
    <row r="72" spans="2:18" x14ac:dyDescent="0.25">
      <c r="B72" s="142" t="s">
        <v>452</v>
      </c>
      <c r="C72" s="143" t="s">
        <v>216</v>
      </c>
      <c r="D72" s="142" t="s">
        <v>537</v>
      </c>
      <c r="E72" s="140">
        <v>17</v>
      </c>
      <c r="F72" s="111" t="s">
        <v>168</v>
      </c>
      <c r="G72" s="111" t="s">
        <v>168</v>
      </c>
      <c r="H72" s="111" t="s">
        <v>168</v>
      </c>
      <c r="I72" s="111" t="s">
        <v>131</v>
      </c>
      <c r="J72" s="87" t="s">
        <v>130</v>
      </c>
      <c r="K72" s="111" t="s">
        <v>130</v>
      </c>
      <c r="L72" s="111" t="s">
        <v>130</v>
      </c>
      <c r="M72" s="111" t="s">
        <v>130</v>
      </c>
      <c r="N72" s="111" t="s">
        <v>130</v>
      </c>
      <c r="O72" s="111" t="s">
        <v>218</v>
      </c>
      <c r="P72" s="111"/>
      <c r="Q72" s="111" t="s">
        <v>131</v>
      </c>
      <c r="R72" s="10"/>
    </row>
    <row r="73" spans="2:18" x14ac:dyDescent="0.25">
      <c r="B73" s="142" t="s">
        <v>453</v>
      </c>
      <c r="C73" s="143" t="s">
        <v>216</v>
      </c>
      <c r="D73" s="142" t="s">
        <v>538</v>
      </c>
      <c r="E73" s="140">
        <v>15</v>
      </c>
      <c r="F73" s="111" t="s">
        <v>168</v>
      </c>
      <c r="G73" s="111" t="s">
        <v>168</v>
      </c>
      <c r="H73" s="111" t="s">
        <v>168</v>
      </c>
      <c r="I73" s="111" t="s">
        <v>131</v>
      </c>
      <c r="J73" s="87" t="s">
        <v>130</v>
      </c>
      <c r="K73" s="111" t="s">
        <v>130</v>
      </c>
      <c r="L73" s="111" t="s">
        <v>130</v>
      </c>
      <c r="M73" s="111" t="s">
        <v>130</v>
      </c>
      <c r="N73" s="111" t="s">
        <v>130</v>
      </c>
      <c r="O73" s="111" t="s">
        <v>218</v>
      </c>
      <c r="P73" s="111"/>
      <c r="Q73" s="111" t="s">
        <v>131</v>
      </c>
      <c r="R73" s="10"/>
    </row>
    <row r="74" spans="2:18" x14ac:dyDescent="0.25">
      <c r="B74" s="142" t="s">
        <v>454</v>
      </c>
      <c r="C74" s="143" t="s">
        <v>216</v>
      </c>
      <c r="D74" s="142" t="s">
        <v>539</v>
      </c>
      <c r="E74" s="140">
        <v>19</v>
      </c>
      <c r="F74" s="111" t="s">
        <v>168</v>
      </c>
      <c r="G74" s="111" t="s">
        <v>168</v>
      </c>
      <c r="H74" s="111" t="s">
        <v>168</v>
      </c>
      <c r="I74" s="111" t="s">
        <v>131</v>
      </c>
      <c r="J74" s="87" t="s">
        <v>130</v>
      </c>
      <c r="K74" s="111" t="s">
        <v>130</v>
      </c>
      <c r="L74" s="111" t="s">
        <v>130</v>
      </c>
      <c r="M74" s="111" t="s">
        <v>130</v>
      </c>
      <c r="N74" s="111" t="s">
        <v>130</v>
      </c>
      <c r="O74" s="111" t="s">
        <v>218</v>
      </c>
      <c r="P74" s="111"/>
      <c r="Q74" s="111" t="s">
        <v>131</v>
      </c>
      <c r="R74" s="10"/>
    </row>
    <row r="75" spans="2:18" x14ac:dyDescent="0.25">
      <c r="B75" s="142" t="s">
        <v>455</v>
      </c>
      <c r="C75" s="143" t="s">
        <v>216</v>
      </c>
      <c r="D75" s="142" t="s">
        <v>540</v>
      </c>
      <c r="E75" s="140">
        <v>41</v>
      </c>
      <c r="F75" s="111" t="s">
        <v>168</v>
      </c>
      <c r="G75" s="111" t="s">
        <v>168</v>
      </c>
      <c r="H75" s="111" t="s">
        <v>168</v>
      </c>
      <c r="I75" s="111" t="s">
        <v>131</v>
      </c>
      <c r="J75" s="87" t="s">
        <v>130</v>
      </c>
      <c r="K75" s="111" t="s">
        <v>130</v>
      </c>
      <c r="L75" s="111" t="s">
        <v>130</v>
      </c>
      <c r="M75" s="111" t="s">
        <v>130</v>
      </c>
      <c r="N75" s="111" t="s">
        <v>130</v>
      </c>
      <c r="O75" s="111" t="s">
        <v>218</v>
      </c>
      <c r="P75" s="111"/>
      <c r="Q75" s="111" t="s">
        <v>131</v>
      </c>
      <c r="R75" s="10"/>
    </row>
    <row r="76" spans="2:18" x14ac:dyDescent="0.25">
      <c r="B76" s="142" t="s">
        <v>456</v>
      </c>
      <c r="C76" s="143" t="s">
        <v>216</v>
      </c>
      <c r="D76" s="142" t="s">
        <v>541</v>
      </c>
      <c r="E76" s="140">
        <v>16</v>
      </c>
      <c r="F76" s="111" t="s">
        <v>168</v>
      </c>
      <c r="G76" s="111" t="s">
        <v>168</v>
      </c>
      <c r="H76" s="111" t="s">
        <v>168</v>
      </c>
      <c r="I76" s="111" t="s">
        <v>131</v>
      </c>
      <c r="J76" s="87" t="s">
        <v>130</v>
      </c>
      <c r="K76" s="111" t="s">
        <v>130</v>
      </c>
      <c r="L76" s="111" t="s">
        <v>130</v>
      </c>
      <c r="M76" s="111" t="s">
        <v>130</v>
      </c>
      <c r="N76" s="111" t="s">
        <v>130</v>
      </c>
      <c r="O76" s="111" t="s">
        <v>218</v>
      </c>
      <c r="P76" s="111"/>
      <c r="Q76" s="111" t="s">
        <v>131</v>
      </c>
      <c r="R76" s="10"/>
    </row>
    <row r="77" spans="2:18" x14ac:dyDescent="0.25">
      <c r="B77" s="142" t="s">
        <v>457</v>
      </c>
      <c r="C77" s="143" t="s">
        <v>216</v>
      </c>
      <c r="D77" s="142" t="s">
        <v>542</v>
      </c>
      <c r="E77" s="140">
        <v>16</v>
      </c>
      <c r="F77" s="111" t="s">
        <v>168</v>
      </c>
      <c r="G77" s="111" t="s">
        <v>168</v>
      </c>
      <c r="H77" s="111" t="s">
        <v>168</v>
      </c>
      <c r="I77" s="111" t="s">
        <v>131</v>
      </c>
      <c r="J77" s="87" t="s">
        <v>130</v>
      </c>
      <c r="K77" s="111" t="s">
        <v>130</v>
      </c>
      <c r="L77" s="111" t="s">
        <v>130</v>
      </c>
      <c r="M77" s="111" t="s">
        <v>130</v>
      </c>
      <c r="N77" s="111" t="s">
        <v>130</v>
      </c>
      <c r="O77" s="111" t="s">
        <v>218</v>
      </c>
      <c r="P77" s="111"/>
      <c r="Q77" s="111" t="s">
        <v>131</v>
      </c>
      <c r="R77" s="10"/>
    </row>
    <row r="78" spans="2:18" x14ac:dyDescent="0.25">
      <c r="B78" s="142" t="s">
        <v>458</v>
      </c>
      <c r="C78" s="143" t="s">
        <v>216</v>
      </c>
      <c r="D78" s="142" t="s">
        <v>543</v>
      </c>
      <c r="E78" s="140">
        <v>16</v>
      </c>
      <c r="F78" s="111" t="s">
        <v>168</v>
      </c>
      <c r="G78" s="111" t="s">
        <v>168</v>
      </c>
      <c r="H78" s="111" t="s">
        <v>168</v>
      </c>
      <c r="I78" s="111" t="s">
        <v>131</v>
      </c>
      <c r="J78" s="87" t="s">
        <v>130</v>
      </c>
      <c r="K78" s="111" t="s">
        <v>130</v>
      </c>
      <c r="L78" s="111" t="s">
        <v>130</v>
      </c>
      <c r="M78" s="111" t="s">
        <v>130</v>
      </c>
      <c r="N78" s="111" t="s">
        <v>130</v>
      </c>
      <c r="O78" s="111" t="s">
        <v>218</v>
      </c>
      <c r="P78" s="111"/>
      <c r="Q78" s="111" t="s">
        <v>131</v>
      </c>
      <c r="R78" s="10"/>
    </row>
    <row r="79" spans="2:18" x14ac:dyDescent="0.25">
      <c r="B79" s="142" t="s">
        <v>459</v>
      </c>
      <c r="C79" s="143" t="s">
        <v>216</v>
      </c>
      <c r="D79" s="142" t="s">
        <v>544</v>
      </c>
      <c r="E79" s="140">
        <v>46</v>
      </c>
      <c r="F79" s="111" t="s">
        <v>168</v>
      </c>
      <c r="G79" s="111" t="s">
        <v>168</v>
      </c>
      <c r="H79" s="111" t="s">
        <v>168</v>
      </c>
      <c r="I79" s="111" t="s">
        <v>131</v>
      </c>
      <c r="J79" s="87" t="s">
        <v>130</v>
      </c>
      <c r="K79" s="111" t="s">
        <v>130</v>
      </c>
      <c r="L79" s="111" t="s">
        <v>130</v>
      </c>
      <c r="M79" s="111" t="s">
        <v>130</v>
      </c>
      <c r="N79" s="111" t="s">
        <v>130</v>
      </c>
      <c r="O79" s="111" t="s">
        <v>218</v>
      </c>
      <c r="P79" s="111"/>
      <c r="Q79" s="111" t="s">
        <v>131</v>
      </c>
      <c r="R79" s="10"/>
    </row>
    <row r="80" spans="2:18" x14ac:dyDescent="0.25">
      <c r="B80" s="142" t="s">
        <v>460</v>
      </c>
      <c r="C80" s="143" t="s">
        <v>216</v>
      </c>
      <c r="D80" s="142" t="s">
        <v>545</v>
      </c>
      <c r="E80" s="140">
        <v>18</v>
      </c>
      <c r="F80" s="111" t="s">
        <v>168</v>
      </c>
      <c r="G80" s="111" t="s">
        <v>168</v>
      </c>
      <c r="H80" s="111" t="s">
        <v>168</v>
      </c>
      <c r="I80" s="111" t="s">
        <v>131</v>
      </c>
      <c r="J80" s="87" t="s">
        <v>130</v>
      </c>
      <c r="K80" s="111" t="s">
        <v>130</v>
      </c>
      <c r="L80" s="111" t="s">
        <v>130</v>
      </c>
      <c r="M80" s="111" t="s">
        <v>130</v>
      </c>
      <c r="N80" s="111" t="s">
        <v>130</v>
      </c>
      <c r="O80" s="111" t="s">
        <v>218</v>
      </c>
      <c r="P80" s="111"/>
      <c r="Q80" s="111" t="s">
        <v>131</v>
      </c>
      <c r="R80" s="10"/>
    </row>
    <row r="81" spans="2:18" x14ac:dyDescent="0.25">
      <c r="B81" s="142" t="s">
        <v>461</v>
      </c>
      <c r="C81" s="143" t="s">
        <v>216</v>
      </c>
      <c r="D81" s="142" t="s">
        <v>545</v>
      </c>
      <c r="E81" s="140">
        <v>18</v>
      </c>
      <c r="F81" s="111" t="s">
        <v>168</v>
      </c>
      <c r="G81" s="111" t="s">
        <v>168</v>
      </c>
      <c r="H81" s="111" t="s">
        <v>168</v>
      </c>
      <c r="I81" s="111" t="s">
        <v>131</v>
      </c>
      <c r="J81" s="87" t="s">
        <v>130</v>
      </c>
      <c r="K81" s="111" t="s">
        <v>130</v>
      </c>
      <c r="L81" s="111" t="s">
        <v>130</v>
      </c>
      <c r="M81" s="111" t="s">
        <v>130</v>
      </c>
      <c r="N81" s="111" t="s">
        <v>130</v>
      </c>
      <c r="O81" s="111" t="s">
        <v>218</v>
      </c>
      <c r="P81" s="111"/>
      <c r="Q81" s="111" t="s">
        <v>131</v>
      </c>
      <c r="R81" s="10"/>
    </row>
    <row r="82" spans="2:18" x14ac:dyDescent="0.25">
      <c r="B82" s="142" t="s">
        <v>462</v>
      </c>
      <c r="C82" s="143" t="s">
        <v>216</v>
      </c>
      <c r="D82" s="142" t="s">
        <v>546</v>
      </c>
      <c r="E82" s="140">
        <v>15</v>
      </c>
      <c r="F82" s="111" t="s">
        <v>168</v>
      </c>
      <c r="G82" s="111" t="s">
        <v>168</v>
      </c>
      <c r="H82" s="111" t="s">
        <v>168</v>
      </c>
      <c r="I82" s="111" t="s">
        <v>131</v>
      </c>
      <c r="J82" s="87" t="s">
        <v>130</v>
      </c>
      <c r="K82" s="111" t="s">
        <v>130</v>
      </c>
      <c r="L82" s="111" t="s">
        <v>130</v>
      </c>
      <c r="M82" s="111" t="s">
        <v>130</v>
      </c>
      <c r="N82" s="111" t="s">
        <v>130</v>
      </c>
      <c r="O82" s="111" t="s">
        <v>218</v>
      </c>
      <c r="P82" s="111"/>
      <c r="Q82" s="111" t="s">
        <v>131</v>
      </c>
      <c r="R82" s="10"/>
    </row>
    <row r="83" spans="2:18" x14ac:dyDescent="0.25">
      <c r="B83" s="142" t="s">
        <v>463</v>
      </c>
      <c r="C83" s="143" t="s">
        <v>216</v>
      </c>
      <c r="D83" s="142" t="s">
        <v>547</v>
      </c>
      <c r="E83" s="140">
        <v>18</v>
      </c>
      <c r="F83" s="111" t="s">
        <v>168</v>
      </c>
      <c r="G83" s="111" t="s">
        <v>168</v>
      </c>
      <c r="H83" s="111" t="s">
        <v>168</v>
      </c>
      <c r="I83" s="111" t="s">
        <v>131</v>
      </c>
      <c r="J83" s="87" t="s">
        <v>130</v>
      </c>
      <c r="K83" s="111" t="s">
        <v>130</v>
      </c>
      <c r="L83" s="111" t="s">
        <v>130</v>
      </c>
      <c r="M83" s="111" t="s">
        <v>130</v>
      </c>
      <c r="N83" s="111" t="s">
        <v>130</v>
      </c>
      <c r="O83" s="111" t="s">
        <v>218</v>
      </c>
      <c r="P83" s="111"/>
      <c r="Q83" s="111" t="s">
        <v>131</v>
      </c>
      <c r="R83" s="10"/>
    </row>
    <row r="84" spans="2:18" x14ac:dyDescent="0.25">
      <c r="B84" s="142" t="s">
        <v>464</v>
      </c>
      <c r="C84" s="143" t="s">
        <v>216</v>
      </c>
      <c r="D84" s="142" t="s">
        <v>548</v>
      </c>
      <c r="E84" s="140">
        <v>15</v>
      </c>
      <c r="F84" s="111" t="s">
        <v>168</v>
      </c>
      <c r="G84" s="111" t="s">
        <v>168</v>
      </c>
      <c r="H84" s="111" t="s">
        <v>168</v>
      </c>
      <c r="I84" s="111" t="s">
        <v>131</v>
      </c>
      <c r="J84" s="87" t="s">
        <v>130</v>
      </c>
      <c r="K84" s="111" t="s">
        <v>130</v>
      </c>
      <c r="L84" s="111" t="s">
        <v>130</v>
      </c>
      <c r="M84" s="111" t="s">
        <v>130</v>
      </c>
      <c r="N84" s="111" t="s">
        <v>130</v>
      </c>
      <c r="O84" s="111" t="s">
        <v>218</v>
      </c>
      <c r="P84" s="111"/>
      <c r="Q84" s="111" t="s">
        <v>131</v>
      </c>
      <c r="R84" s="10"/>
    </row>
    <row r="85" spans="2:18" x14ac:dyDescent="0.25">
      <c r="B85" s="142" t="s">
        <v>465</v>
      </c>
      <c r="C85" s="143" t="s">
        <v>216</v>
      </c>
      <c r="D85" s="142" t="s">
        <v>549</v>
      </c>
      <c r="E85" s="140">
        <v>47</v>
      </c>
      <c r="F85" s="111" t="s">
        <v>168</v>
      </c>
      <c r="G85" s="111" t="s">
        <v>168</v>
      </c>
      <c r="H85" s="111" t="s">
        <v>168</v>
      </c>
      <c r="I85" s="111" t="s">
        <v>131</v>
      </c>
      <c r="J85" s="87" t="s">
        <v>130</v>
      </c>
      <c r="K85" s="111" t="s">
        <v>130</v>
      </c>
      <c r="L85" s="111" t="s">
        <v>130</v>
      </c>
      <c r="M85" s="111" t="s">
        <v>130</v>
      </c>
      <c r="N85" s="111" t="s">
        <v>130</v>
      </c>
      <c r="O85" s="111" t="s">
        <v>218</v>
      </c>
      <c r="P85" s="111"/>
      <c r="Q85" s="111" t="s">
        <v>131</v>
      </c>
      <c r="R85" s="10"/>
    </row>
    <row r="86" spans="2:18" x14ac:dyDescent="0.25">
      <c r="B86" s="142" t="s">
        <v>466</v>
      </c>
      <c r="C86" s="143" t="s">
        <v>216</v>
      </c>
      <c r="D86" s="142" t="s">
        <v>550</v>
      </c>
      <c r="E86" s="140">
        <v>46</v>
      </c>
      <c r="F86" s="111" t="s">
        <v>168</v>
      </c>
      <c r="G86" s="111" t="s">
        <v>168</v>
      </c>
      <c r="H86" s="111" t="s">
        <v>168</v>
      </c>
      <c r="I86" s="111" t="s">
        <v>131</v>
      </c>
      <c r="J86" s="87" t="s">
        <v>130</v>
      </c>
      <c r="K86" s="111" t="s">
        <v>130</v>
      </c>
      <c r="L86" s="111" t="s">
        <v>130</v>
      </c>
      <c r="M86" s="111" t="s">
        <v>130</v>
      </c>
      <c r="N86" s="111" t="s">
        <v>130</v>
      </c>
      <c r="O86" s="111" t="s">
        <v>218</v>
      </c>
      <c r="P86" s="111"/>
      <c r="Q86" s="111" t="s">
        <v>131</v>
      </c>
      <c r="R86" s="10"/>
    </row>
    <row r="87" spans="2:18" x14ac:dyDescent="0.25">
      <c r="B87" s="142" t="s">
        <v>467</v>
      </c>
      <c r="C87" s="143" t="s">
        <v>216</v>
      </c>
      <c r="D87" s="142" t="s">
        <v>551</v>
      </c>
      <c r="E87" s="140">
        <v>16</v>
      </c>
      <c r="F87" s="111" t="s">
        <v>168</v>
      </c>
      <c r="G87" s="111" t="s">
        <v>168</v>
      </c>
      <c r="H87" s="111" t="s">
        <v>168</v>
      </c>
      <c r="I87" s="111" t="s">
        <v>131</v>
      </c>
      <c r="J87" s="87" t="s">
        <v>130</v>
      </c>
      <c r="K87" s="111" t="s">
        <v>130</v>
      </c>
      <c r="L87" s="111" t="s">
        <v>130</v>
      </c>
      <c r="M87" s="111" t="s">
        <v>130</v>
      </c>
      <c r="N87" s="111" t="s">
        <v>130</v>
      </c>
      <c r="O87" s="111" t="s">
        <v>218</v>
      </c>
      <c r="P87" s="111"/>
      <c r="Q87" s="111" t="s">
        <v>131</v>
      </c>
      <c r="R87" s="10"/>
    </row>
    <row r="88" spans="2:18" x14ac:dyDescent="0.25">
      <c r="B88" s="142" t="s">
        <v>468</v>
      </c>
      <c r="C88" s="143" t="s">
        <v>216</v>
      </c>
      <c r="D88" s="142" t="s">
        <v>552</v>
      </c>
      <c r="E88" s="140">
        <v>15</v>
      </c>
      <c r="F88" s="111" t="s">
        <v>168</v>
      </c>
      <c r="G88" s="111" t="s">
        <v>168</v>
      </c>
      <c r="H88" s="111" t="s">
        <v>168</v>
      </c>
      <c r="I88" s="111" t="s">
        <v>131</v>
      </c>
      <c r="J88" s="87" t="s">
        <v>130</v>
      </c>
      <c r="K88" s="111" t="s">
        <v>130</v>
      </c>
      <c r="L88" s="111" t="s">
        <v>130</v>
      </c>
      <c r="M88" s="111" t="s">
        <v>130</v>
      </c>
      <c r="N88" s="111" t="s">
        <v>130</v>
      </c>
      <c r="O88" s="111" t="s">
        <v>218</v>
      </c>
      <c r="P88" s="111"/>
      <c r="Q88" s="111" t="s">
        <v>131</v>
      </c>
      <c r="R88" s="10"/>
    </row>
    <row r="89" spans="2:18" x14ac:dyDescent="0.25">
      <c r="B89" s="142" t="s">
        <v>469</v>
      </c>
      <c r="C89" s="143" t="s">
        <v>216</v>
      </c>
      <c r="D89" s="142" t="s">
        <v>553</v>
      </c>
      <c r="E89" s="140">
        <v>47</v>
      </c>
      <c r="F89" s="111" t="s">
        <v>168</v>
      </c>
      <c r="G89" s="111" t="s">
        <v>168</v>
      </c>
      <c r="H89" s="111" t="s">
        <v>168</v>
      </c>
      <c r="I89" s="111" t="s">
        <v>131</v>
      </c>
      <c r="J89" s="87" t="s">
        <v>130</v>
      </c>
      <c r="K89" s="111" t="s">
        <v>130</v>
      </c>
      <c r="L89" s="111" t="s">
        <v>130</v>
      </c>
      <c r="M89" s="111" t="s">
        <v>130</v>
      </c>
      <c r="N89" s="111" t="s">
        <v>130</v>
      </c>
      <c r="O89" s="111" t="s">
        <v>218</v>
      </c>
      <c r="P89" s="111"/>
      <c r="Q89" s="111" t="s">
        <v>131</v>
      </c>
      <c r="R89" s="10"/>
    </row>
    <row r="90" spans="2:18" x14ac:dyDescent="0.25">
      <c r="B90" s="142" t="s">
        <v>470</v>
      </c>
      <c r="C90" s="143" t="s">
        <v>216</v>
      </c>
      <c r="D90" s="142" t="s">
        <v>554</v>
      </c>
      <c r="E90" s="140">
        <v>18</v>
      </c>
      <c r="F90" s="111" t="s">
        <v>168</v>
      </c>
      <c r="G90" s="111" t="s">
        <v>168</v>
      </c>
      <c r="H90" s="111" t="s">
        <v>168</v>
      </c>
      <c r="I90" s="111" t="s">
        <v>131</v>
      </c>
      <c r="J90" s="87" t="s">
        <v>130</v>
      </c>
      <c r="K90" s="111" t="s">
        <v>130</v>
      </c>
      <c r="L90" s="111" t="s">
        <v>130</v>
      </c>
      <c r="M90" s="111" t="s">
        <v>130</v>
      </c>
      <c r="N90" s="111" t="s">
        <v>130</v>
      </c>
      <c r="O90" s="111" t="s">
        <v>218</v>
      </c>
      <c r="P90" s="111"/>
      <c r="Q90" s="111" t="s">
        <v>131</v>
      </c>
      <c r="R90" s="10"/>
    </row>
    <row r="91" spans="2:18" x14ac:dyDescent="0.25">
      <c r="B91" s="142" t="s">
        <v>471</v>
      </c>
      <c r="C91" s="143" t="s">
        <v>216</v>
      </c>
      <c r="D91" s="142" t="s">
        <v>555</v>
      </c>
      <c r="E91" s="140">
        <v>15</v>
      </c>
      <c r="F91" s="111" t="s">
        <v>168</v>
      </c>
      <c r="G91" s="111" t="s">
        <v>168</v>
      </c>
      <c r="H91" s="111" t="s">
        <v>168</v>
      </c>
      <c r="I91" s="111" t="s">
        <v>131</v>
      </c>
      <c r="J91" s="87" t="s">
        <v>130</v>
      </c>
      <c r="K91" s="111" t="s">
        <v>130</v>
      </c>
      <c r="L91" s="111" t="s">
        <v>130</v>
      </c>
      <c r="M91" s="111" t="s">
        <v>130</v>
      </c>
      <c r="N91" s="111" t="s">
        <v>130</v>
      </c>
      <c r="O91" s="111" t="s">
        <v>218</v>
      </c>
      <c r="P91" s="111"/>
      <c r="Q91" s="111" t="s">
        <v>131</v>
      </c>
      <c r="R91" s="10"/>
    </row>
    <row r="92" spans="2:18" x14ac:dyDescent="0.25">
      <c r="B92" s="142" t="s">
        <v>472</v>
      </c>
      <c r="C92" s="143" t="s">
        <v>216</v>
      </c>
      <c r="D92" s="142" t="s">
        <v>556</v>
      </c>
      <c r="E92" s="140">
        <v>16</v>
      </c>
      <c r="F92" s="111" t="s">
        <v>168</v>
      </c>
      <c r="G92" s="111" t="s">
        <v>168</v>
      </c>
      <c r="H92" s="111" t="s">
        <v>168</v>
      </c>
      <c r="I92" s="111" t="s">
        <v>131</v>
      </c>
      <c r="J92" s="87" t="s">
        <v>130</v>
      </c>
      <c r="K92" s="111" t="s">
        <v>130</v>
      </c>
      <c r="L92" s="111" t="s">
        <v>130</v>
      </c>
      <c r="M92" s="111" t="s">
        <v>130</v>
      </c>
      <c r="N92" s="111" t="s">
        <v>130</v>
      </c>
      <c r="O92" s="111" t="s">
        <v>218</v>
      </c>
      <c r="P92" s="111"/>
      <c r="Q92" s="111" t="s">
        <v>131</v>
      </c>
      <c r="R92" s="10"/>
    </row>
    <row r="93" spans="2:18" x14ac:dyDescent="0.25">
      <c r="B93" s="142" t="s">
        <v>473</v>
      </c>
      <c r="C93" s="143" t="s">
        <v>216</v>
      </c>
      <c r="D93" s="142" t="s">
        <v>557</v>
      </c>
      <c r="E93" s="140">
        <v>14</v>
      </c>
      <c r="F93" s="111" t="s">
        <v>168</v>
      </c>
      <c r="G93" s="111" t="s">
        <v>168</v>
      </c>
      <c r="H93" s="111" t="s">
        <v>168</v>
      </c>
      <c r="I93" s="111" t="s">
        <v>131</v>
      </c>
      <c r="J93" s="87" t="s">
        <v>130</v>
      </c>
      <c r="K93" s="111" t="s">
        <v>130</v>
      </c>
      <c r="L93" s="111" t="s">
        <v>130</v>
      </c>
      <c r="M93" s="111" t="s">
        <v>130</v>
      </c>
      <c r="N93" s="111" t="s">
        <v>130</v>
      </c>
      <c r="O93" s="111" t="s">
        <v>218</v>
      </c>
      <c r="P93" s="111"/>
      <c r="Q93" s="111" t="s">
        <v>131</v>
      </c>
      <c r="R93" s="10"/>
    </row>
    <row r="94" spans="2:18" x14ac:dyDescent="0.25">
      <c r="B94" s="142" t="s">
        <v>474</v>
      </c>
      <c r="C94" s="143" t="s">
        <v>216</v>
      </c>
      <c r="D94" s="142" t="s">
        <v>558</v>
      </c>
      <c r="E94" s="140">
        <v>46</v>
      </c>
      <c r="F94" s="111" t="s">
        <v>168</v>
      </c>
      <c r="G94" s="111" t="s">
        <v>168</v>
      </c>
      <c r="H94" s="111" t="s">
        <v>168</v>
      </c>
      <c r="I94" s="111" t="s">
        <v>131</v>
      </c>
      <c r="J94" s="87" t="s">
        <v>130</v>
      </c>
      <c r="K94" s="111" t="s">
        <v>130</v>
      </c>
      <c r="L94" s="111" t="s">
        <v>130</v>
      </c>
      <c r="M94" s="111" t="s">
        <v>130</v>
      </c>
      <c r="N94" s="111" t="s">
        <v>130</v>
      </c>
      <c r="O94" s="111" t="s">
        <v>218</v>
      </c>
      <c r="P94" s="111"/>
      <c r="Q94" s="111" t="s">
        <v>131</v>
      </c>
      <c r="R94" s="10"/>
    </row>
    <row r="95" spans="2:18" x14ac:dyDescent="0.25">
      <c r="B95" s="142" t="s">
        <v>475</v>
      </c>
      <c r="C95" s="143" t="s">
        <v>216</v>
      </c>
      <c r="D95" s="142" t="s">
        <v>559</v>
      </c>
      <c r="E95" s="140">
        <v>16</v>
      </c>
      <c r="F95" s="111" t="s">
        <v>168</v>
      </c>
      <c r="G95" s="111" t="s">
        <v>168</v>
      </c>
      <c r="H95" s="111" t="s">
        <v>168</v>
      </c>
      <c r="I95" s="111" t="s">
        <v>131</v>
      </c>
      <c r="J95" s="87" t="s">
        <v>130</v>
      </c>
      <c r="K95" s="111" t="s">
        <v>130</v>
      </c>
      <c r="L95" s="111" t="s">
        <v>130</v>
      </c>
      <c r="M95" s="111" t="s">
        <v>130</v>
      </c>
      <c r="N95" s="111" t="s">
        <v>130</v>
      </c>
      <c r="O95" s="111" t="s">
        <v>218</v>
      </c>
      <c r="P95" s="111"/>
      <c r="Q95" s="111" t="s">
        <v>131</v>
      </c>
      <c r="R95" s="10"/>
    </row>
    <row r="96" spans="2:18" x14ac:dyDescent="0.25">
      <c r="B96" s="142" t="s">
        <v>476</v>
      </c>
      <c r="C96" s="143" t="s">
        <v>216</v>
      </c>
      <c r="D96" s="142" t="s">
        <v>560</v>
      </c>
      <c r="E96" s="140">
        <v>15</v>
      </c>
      <c r="F96" s="111" t="s">
        <v>168</v>
      </c>
      <c r="G96" s="111" t="s">
        <v>168</v>
      </c>
      <c r="H96" s="111" t="s">
        <v>168</v>
      </c>
      <c r="I96" s="111" t="s">
        <v>131</v>
      </c>
      <c r="J96" s="87" t="s">
        <v>130</v>
      </c>
      <c r="K96" s="111" t="s">
        <v>130</v>
      </c>
      <c r="L96" s="111" t="s">
        <v>130</v>
      </c>
      <c r="M96" s="111" t="s">
        <v>130</v>
      </c>
      <c r="N96" s="111" t="s">
        <v>130</v>
      </c>
      <c r="O96" s="111" t="s">
        <v>218</v>
      </c>
      <c r="P96" s="111"/>
      <c r="Q96" s="111" t="s">
        <v>131</v>
      </c>
      <c r="R96" s="10"/>
    </row>
    <row r="97" spans="2:18" x14ac:dyDescent="0.25">
      <c r="B97" s="142" t="s">
        <v>477</v>
      </c>
      <c r="C97" s="143" t="s">
        <v>216</v>
      </c>
      <c r="D97" s="142" t="s">
        <v>561</v>
      </c>
      <c r="E97" s="140">
        <v>15</v>
      </c>
      <c r="F97" s="111" t="s">
        <v>168</v>
      </c>
      <c r="G97" s="111" t="s">
        <v>168</v>
      </c>
      <c r="H97" s="111" t="s">
        <v>168</v>
      </c>
      <c r="I97" s="111" t="s">
        <v>131</v>
      </c>
      <c r="J97" s="87" t="s">
        <v>130</v>
      </c>
      <c r="K97" s="111" t="s">
        <v>130</v>
      </c>
      <c r="L97" s="111" t="s">
        <v>130</v>
      </c>
      <c r="M97" s="111" t="s">
        <v>130</v>
      </c>
      <c r="N97" s="111" t="s">
        <v>130</v>
      </c>
      <c r="O97" s="111" t="s">
        <v>218</v>
      </c>
      <c r="P97" s="111"/>
      <c r="Q97" s="111" t="s">
        <v>131</v>
      </c>
      <c r="R97" s="10"/>
    </row>
    <row r="98" spans="2:18" x14ac:dyDescent="0.25">
      <c r="B98" s="142" t="s">
        <v>478</v>
      </c>
      <c r="C98" s="143" t="s">
        <v>216</v>
      </c>
      <c r="D98" s="142" t="s">
        <v>562</v>
      </c>
      <c r="E98" s="140">
        <v>15</v>
      </c>
      <c r="F98" s="111" t="s">
        <v>168</v>
      </c>
      <c r="G98" s="111" t="s">
        <v>168</v>
      </c>
      <c r="H98" s="111" t="s">
        <v>168</v>
      </c>
      <c r="I98" s="111" t="s">
        <v>131</v>
      </c>
      <c r="J98" s="87" t="s">
        <v>130</v>
      </c>
      <c r="K98" s="111" t="s">
        <v>130</v>
      </c>
      <c r="L98" s="111" t="s">
        <v>130</v>
      </c>
      <c r="M98" s="111" t="s">
        <v>130</v>
      </c>
      <c r="N98" s="111" t="s">
        <v>130</v>
      </c>
      <c r="O98" s="111" t="s">
        <v>218</v>
      </c>
      <c r="P98" s="111"/>
      <c r="Q98" s="111" t="s">
        <v>131</v>
      </c>
      <c r="R98" s="10"/>
    </row>
    <row r="99" spans="2:18" x14ac:dyDescent="0.25">
      <c r="B99" s="142" t="s">
        <v>479</v>
      </c>
      <c r="C99" s="143" t="s">
        <v>216</v>
      </c>
      <c r="D99" s="142" t="s">
        <v>563</v>
      </c>
      <c r="E99" s="140">
        <v>18</v>
      </c>
      <c r="F99" s="111" t="s">
        <v>168</v>
      </c>
      <c r="G99" s="111" t="s">
        <v>168</v>
      </c>
      <c r="H99" s="111" t="s">
        <v>168</v>
      </c>
      <c r="I99" s="111" t="s">
        <v>131</v>
      </c>
      <c r="J99" s="87" t="s">
        <v>130</v>
      </c>
      <c r="K99" s="111" t="s">
        <v>130</v>
      </c>
      <c r="L99" s="111" t="s">
        <v>130</v>
      </c>
      <c r="M99" s="111" t="s">
        <v>130</v>
      </c>
      <c r="N99" s="111" t="s">
        <v>130</v>
      </c>
      <c r="O99" s="111" t="s">
        <v>218</v>
      </c>
      <c r="P99" s="111"/>
      <c r="Q99" s="111" t="s">
        <v>131</v>
      </c>
      <c r="R99" s="10"/>
    </row>
    <row r="100" spans="2:18" x14ac:dyDescent="0.25">
      <c r="B100" s="142" t="s">
        <v>480</v>
      </c>
      <c r="C100" s="143" t="s">
        <v>216</v>
      </c>
      <c r="D100" s="142" t="s">
        <v>564</v>
      </c>
      <c r="E100" s="140">
        <v>46</v>
      </c>
      <c r="F100" s="111" t="s">
        <v>168</v>
      </c>
      <c r="G100" s="111" t="s">
        <v>168</v>
      </c>
      <c r="H100" s="111" t="s">
        <v>168</v>
      </c>
      <c r="I100" s="111" t="s">
        <v>131</v>
      </c>
      <c r="J100" s="87" t="s">
        <v>130</v>
      </c>
      <c r="K100" s="111" t="s">
        <v>130</v>
      </c>
      <c r="L100" s="111" t="s">
        <v>130</v>
      </c>
      <c r="M100" s="111" t="s">
        <v>130</v>
      </c>
      <c r="N100" s="111" t="s">
        <v>130</v>
      </c>
      <c r="O100" s="111" t="s">
        <v>218</v>
      </c>
      <c r="P100" s="111"/>
      <c r="Q100" s="111" t="s">
        <v>131</v>
      </c>
      <c r="R100" s="10"/>
    </row>
    <row r="101" spans="2:18" x14ac:dyDescent="0.25">
      <c r="B101" s="142" t="s">
        <v>481</v>
      </c>
      <c r="C101" s="143" t="s">
        <v>216</v>
      </c>
      <c r="D101" s="142" t="s">
        <v>556</v>
      </c>
      <c r="E101" s="140">
        <v>16</v>
      </c>
      <c r="F101" s="111" t="s">
        <v>168</v>
      </c>
      <c r="G101" s="111" t="s">
        <v>168</v>
      </c>
      <c r="H101" s="111" t="s">
        <v>168</v>
      </c>
      <c r="I101" s="111" t="s">
        <v>131</v>
      </c>
      <c r="J101" s="87" t="s">
        <v>130</v>
      </c>
      <c r="K101" s="111" t="s">
        <v>130</v>
      </c>
      <c r="L101" s="111" t="s">
        <v>130</v>
      </c>
      <c r="M101" s="111" t="s">
        <v>130</v>
      </c>
      <c r="N101" s="111" t="s">
        <v>130</v>
      </c>
      <c r="O101" s="111" t="s">
        <v>218</v>
      </c>
      <c r="P101" s="111"/>
      <c r="Q101" s="111" t="s">
        <v>131</v>
      </c>
      <c r="R101" s="10"/>
    </row>
    <row r="102" spans="2:18" x14ac:dyDescent="0.25">
      <c r="B102" s="142" t="s">
        <v>482</v>
      </c>
      <c r="C102" s="143" t="s">
        <v>216</v>
      </c>
      <c r="D102" s="142" t="s">
        <v>565</v>
      </c>
      <c r="E102" s="140">
        <v>18</v>
      </c>
      <c r="F102" s="111" t="s">
        <v>168</v>
      </c>
      <c r="G102" s="111" t="s">
        <v>168</v>
      </c>
      <c r="H102" s="111" t="s">
        <v>168</v>
      </c>
      <c r="I102" s="111" t="s">
        <v>131</v>
      </c>
      <c r="J102" s="87" t="s">
        <v>130</v>
      </c>
      <c r="K102" s="111" t="s">
        <v>130</v>
      </c>
      <c r="L102" s="111" t="s">
        <v>130</v>
      </c>
      <c r="M102" s="111" t="s">
        <v>130</v>
      </c>
      <c r="N102" s="111" t="s">
        <v>130</v>
      </c>
      <c r="O102" s="111" t="s">
        <v>218</v>
      </c>
      <c r="P102" s="111"/>
      <c r="Q102" s="111" t="s">
        <v>131</v>
      </c>
      <c r="R102" s="10"/>
    </row>
    <row r="103" spans="2:18" x14ac:dyDescent="0.25">
      <c r="B103" s="142" t="s">
        <v>483</v>
      </c>
      <c r="C103" s="143" t="s">
        <v>216</v>
      </c>
      <c r="D103" s="142" t="s">
        <v>566</v>
      </c>
      <c r="E103" s="140">
        <v>17</v>
      </c>
      <c r="F103" s="111" t="s">
        <v>168</v>
      </c>
      <c r="G103" s="111" t="s">
        <v>168</v>
      </c>
      <c r="H103" s="111" t="s">
        <v>168</v>
      </c>
      <c r="I103" s="111" t="s">
        <v>131</v>
      </c>
      <c r="J103" s="87" t="s">
        <v>130</v>
      </c>
      <c r="K103" s="111" t="s">
        <v>130</v>
      </c>
      <c r="L103" s="111" t="s">
        <v>130</v>
      </c>
      <c r="M103" s="111" t="s">
        <v>130</v>
      </c>
      <c r="N103" s="111" t="s">
        <v>130</v>
      </c>
      <c r="O103" s="111" t="s">
        <v>218</v>
      </c>
      <c r="P103" s="111"/>
      <c r="Q103" s="111" t="s">
        <v>131</v>
      </c>
      <c r="R103" s="10"/>
    </row>
    <row r="104" spans="2:18" x14ac:dyDescent="0.25">
      <c r="B104" s="142" t="s">
        <v>484</v>
      </c>
      <c r="C104" s="143" t="s">
        <v>216</v>
      </c>
      <c r="D104" s="142" t="s">
        <v>567</v>
      </c>
      <c r="E104" s="140">
        <v>13</v>
      </c>
      <c r="F104" s="111" t="s">
        <v>168</v>
      </c>
      <c r="G104" s="111" t="s">
        <v>168</v>
      </c>
      <c r="H104" s="111" t="s">
        <v>168</v>
      </c>
      <c r="I104" s="111" t="s">
        <v>131</v>
      </c>
      <c r="J104" s="87" t="s">
        <v>130</v>
      </c>
      <c r="K104" s="111" t="s">
        <v>130</v>
      </c>
      <c r="L104" s="111" t="s">
        <v>130</v>
      </c>
      <c r="M104" s="111" t="s">
        <v>130</v>
      </c>
      <c r="N104" s="111" t="s">
        <v>130</v>
      </c>
      <c r="O104" s="111" t="s">
        <v>218</v>
      </c>
      <c r="P104" s="111"/>
      <c r="Q104" s="111" t="s">
        <v>131</v>
      </c>
      <c r="R104" s="10"/>
    </row>
    <row r="105" spans="2:18" x14ac:dyDescent="0.25">
      <c r="B105" s="142" t="s">
        <v>485</v>
      </c>
      <c r="C105" s="143" t="s">
        <v>216</v>
      </c>
      <c r="D105" s="142" t="s">
        <v>568</v>
      </c>
      <c r="E105" s="140">
        <v>16</v>
      </c>
      <c r="F105" s="111" t="s">
        <v>168</v>
      </c>
      <c r="G105" s="111" t="s">
        <v>168</v>
      </c>
      <c r="H105" s="111" t="s">
        <v>168</v>
      </c>
      <c r="I105" s="111" t="s">
        <v>131</v>
      </c>
      <c r="J105" s="87" t="s">
        <v>130</v>
      </c>
      <c r="K105" s="111" t="s">
        <v>130</v>
      </c>
      <c r="L105" s="111" t="s">
        <v>130</v>
      </c>
      <c r="M105" s="111" t="s">
        <v>130</v>
      </c>
      <c r="N105" s="111" t="s">
        <v>130</v>
      </c>
      <c r="O105" s="111" t="s">
        <v>218</v>
      </c>
      <c r="P105" s="111"/>
      <c r="Q105" s="111" t="s">
        <v>131</v>
      </c>
      <c r="R105" s="10"/>
    </row>
    <row r="106" spans="2:18" x14ac:dyDescent="0.25">
      <c r="B106" s="142" t="s">
        <v>486</v>
      </c>
      <c r="C106" s="143" t="s">
        <v>216</v>
      </c>
      <c r="D106" s="142" t="s">
        <v>569</v>
      </c>
      <c r="E106" s="140">
        <v>12</v>
      </c>
      <c r="F106" s="111" t="s">
        <v>168</v>
      </c>
      <c r="G106" s="111" t="s">
        <v>168</v>
      </c>
      <c r="H106" s="111" t="s">
        <v>168</v>
      </c>
      <c r="I106" s="111" t="s">
        <v>131</v>
      </c>
      <c r="J106" s="87" t="s">
        <v>130</v>
      </c>
      <c r="K106" s="111" t="s">
        <v>130</v>
      </c>
      <c r="L106" s="111" t="s">
        <v>130</v>
      </c>
      <c r="M106" s="111" t="s">
        <v>130</v>
      </c>
      <c r="N106" s="111" t="s">
        <v>130</v>
      </c>
      <c r="O106" s="111" t="s">
        <v>218</v>
      </c>
      <c r="P106" s="111"/>
      <c r="Q106" s="111" t="s">
        <v>131</v>
      </c>
      <c r="R106" s="10"/>
    </row>
    <row r="107" spans="2:18" x14ac:dyDescent="0.25">
      <c r="B107" s="142" t="s">
        <v>487</v>
      </c>
      <c r="C107" s="143" t="s">
        <v>216</v>
      </c>
      <c r="D107" s="142" t="s">
        <v>570</v>
      </c>
      <c r="E107" s="140">
        <v>15</v>
      </c>
      <c r="F107" s="111" t="s">
        <v>168</v>
      </c>
      <c r="G107" s="111" t="s">
        <v>168</v>
      </c>
      <c r="H107" s="111" t="s">
        <v>168</v>
      </c>
      <c r="I107" s="111" t="s">
        <v>131</v>
      </c>
      <c r="J107" s="87" t="s">
        <v>130</v>
      </c>
      <c r="K107" s="111" t="s">
        <v>130</v>
      </c>
      <c r="L107" s="111" t="s">
        <v>130</v>
      </c>
      <c r="M107" s="111" t="s">
        <v>130</v>
      </c>
      <c r="N107" s="111" t="s">
        <v>130</v>
      </c>
      <c r="O107" s="111" t="s">
        <v>218</v>
      </c>
      <c r="P107" s="111"/>
      <c r="Q107" s="111" t="s">
        <v>131</v>
      </c>
      <c r="R107" s="10"/>
    </row>
    <row r="108" spans="2:18" x14ac:dyDescent="0.25">
      <c r="B108" s="142" t="s">
        <v>488</v>
      </c>
      <c r="C108" s="143" t="s">
        <v>216</v>
      </c>
      <c r="D108" s="142" t="s">
        <v>571</v>
      </c>
      <c r="E108" s="140">
        <v>15</v>
      </c>
      <c r="F108" s="111" t="s">
        <v>168</v>
      </c>
      <c r="G108" s="111" t="s">
        <v>168</v>
      </c>
      <c r="H108" s="111" t="s">
        <v>168</v>
      </c>
      <c r="I108" s="111" t="s">
        <v>131</v>
      </c>
      <c r="J108" s="87" t="s">
        <v>130</v>
      </c>
      <c r="K108" s="111" t="s">
        <v>130</v>
      </c>
      <c r="L108" s="111" t="s">
        <v>130</v>
      </c>
      <c r="M108" s="111" t="s">
        <v>130</v>
      </c>
      <c r="N108" s="111" t="s">
        <v>130</v>
      </c>
      <c r="O108" s="111" t="s">
        <v>218</v>
      </c>
      <c r="P108" s="111"/>
      <c r="Q108" s="111" t="s">
        <v>131</v>
      </c>
      <c r="R108" s="10"/>
    </row>
    <row r="109" spans="2:18" x14ac:dyDescent="0.25">
      <c r="B109" s="142" t="s">
        <v>489</v>
      </c>
      <c r="C109" s="143" t="s">
        <v>216</v>
      </c>
      <c r="D109" s="142" t="s">
        <v>572</v>
      </c>
      <c r="E109" s="140">
        <v>15</v>
      </c>
      <c r="F109" s="111" t="s">
        <v>168</v>
      </c>
      <c r="G109" s="111" t="s">
        <v>168</v>
      </c>
      <c r="H109" s="111" t="s">
        <v>168</v>
      </c>
      <c r="I109" s="111" t="s">
        <v>131</v>
      </c>
      <c r="J109" s="87" t="s">
        <v>130</v>
      </c>
      <c r="K109" s="111" t="s">
        <v>130</v>
      </c>
      <c r="L109" s="111" t="s">
        <v>130</v>
      </c>
      <c r="M109" s="111" t="s">
        <v>130</v>
      </c>
      <c r="N109" s="111" t="s">
        <v>130</v>
      </c>
      <c r="O109" s="111" t="s">
        <v>218</v>
      </c>
      <c r="P109" s="111"/>
      <c r="Q109" s="111" t="s">
        <v>131</v>
      </c>
      <c r="R109" s="10"/>
    </row>
    <row r="110" spans="2:18" x14ac:dyDescent="0.25">
      <c r="B110" s="142" t="s">
        <v>490</v>
      </c>
      <c r="C110" s="143" t="s">
        <v>216</v>
      </c>
      <c r="D110" s="142" t="s">
        <v>573</v>
      </c>
      <c r="E110" s="140">
        <v>18</v>
      </c>
      <c r="F110" s="111" t="s">
        <v>168</v>
      </c>
      <c r="G110" s="111" t="s">
        <v>168</v>
      </c>
      <c r="H110" s="111" t="s">
        <v>168</v>
      </c>
      <c r="I110" s="111" t="s">
        <v>131</v>
      </c>
      <c r="J110" s="87" t="s">
        <v>130</v>
      </c>
      <c r="K110" s="111" t="s">
        <v>130</v>
      </c>
      <c r="L110" s="111" t="s">
        <v>130</v>
      </c>
      <c r="M110" s="111" t="s">
        <v>130</v>
      </c>
      <c r="N110" s="111" t="s">
        <v>130</v>
      </c>
      <c r="O110" s="111" t="s">
        <v>218</v>
      </c>
      <c r="P110" s="111"/>
      <c r="Q110" s="111" t="s">
        <v>131</v>
      </c>
      <c r="R110" s="10"/>
    </row>
    <row r="111" spans="2:18" x14ac:dyDescent="0.25">
      <c r="B111" s="142" t="s">
        <v>491</v>
      </c>
      <c r="C111" s="143" t="s">
        <v>216</v>
      </c>
      <c r="D111" s="142" t="s">
        <v>574</v>
      </c>
      <c r="E111" s="140">
        <v>15</v>
      </c>
      <c r="F111" s="111" t="s">
        <v>168</v>
      </c>
      <c r="G111" s="111" t="s">
        <v>168</v>
      </c>
      <c r="H111" s="111" t="s">
        <v>168</v>
      </c>
      <c r="I111" s="111" t="s">
        <v>131</v>
      </c>
      <c r="J111" s="87" t="s">
        <v>130</v>
      </c>
      <c r="K111" s="111" t="s">
        <v>130</v>
      </c>
      <c r="L111" s="111" t="s">
        <v>130</v>
      </c>
      <c r="M111" s="111" t="s">
        <v>130</v>
      </c>
      <c r="N111" s="111" t="s">
        <v>130</v>
      </c>
      <c r="O111" s="111" t="s">
        <v>218</v>
      </c>
      <c r="P111" s="111"/>
      <c r="Q111" s="111" t="s">
        <v>131</v>
      </c>
      <c r="R111" s="10"/>
    </row>
    <row r="112" spans="2:18" x14ac:dyDescent="0.25">
      <c r="B112" s="142" t="s">
        <v>492</v>
      </c>
      <c r="C112" s="143" t="s">
        <v>216</v>
      </c>
      <c r="D112" s="142" t="s">
        <v>575</v>
      </c>
      <c r="E112" s="140">
        <v>18</v>
      </c>
      <c r="F112" s="111" t="s">
        <v>168</v>
      </c>
      <c r="G112" s="111" t="s">
        <v>168</v>
      </c>
      <c r="H112" s="111" t="s">
        <v>168</v>
      </c>
      <c r="I112" s="111" t="s">
        <v>131</v>
      </c>
      <c r="J112" s="87" t="s">
        <v>130</v>
      </c>
      <c r="K112" s="111" t="s">
        <v>130</v>
      </c>
      <c r="L112" s="111" t="s">
        <v>130</v>
      </c>
      <c r="M112" s="111" t="s">
        <v>130</v>
      </c>
      <c r="N112" s="111" t="s">
        <v>130</v>
      </c>
      <c r="O112" s="111" t="s">
        <v>218</v>
      </c>
      <c r="P112" s="111"/>
      <c r="Q112" s="111" t="s">
        <v>131</v>
      </c>
      <c r="R112" s="10"/>
    </row>
    <row r="113" spans="2:18" x14ac:dyDescent="0.25">
      <c r="B113" s="142" t="s">
        <v>493</v>
      </c>
      <c r="C113" s="143" t="s">
        <v>216</v>
      </c>
      <c r="D113" s="142" t="s">
        <v>576</v>
      </c>
      <c r="E113" s="140">
        <v>18</v>
      </c>
      <c r="F113" s="111" t="s">
        <v>168</v>
      </c>
      <c r="G113" s="111" t="s">
        <v>168</v>
      </c>
      <c r="H113" s="111" t="s">
        <v>168</v>
      </c>
      <c r="I113" s="111" t="s">
        <v>131</v>
      </c>
      <c r="J113" s="87" t="s">
        <v>130</v>
      </c>
      <c r="K113" s="111" t="s">
        <v>130</v>
      </c>
      <c r="L113" s="111" t="s">
        <v>130</v>
      </c>
      <c r="M113" s="111" t="s">
        <v>130</v>
      </c>
      <c r="N113" s="111" t="s">
        <v>130</v>
      </c>
      <c r="O113" s="111" t="s">
        <v>218</v>
      </c>
      <c r="P113" s="111"/>
      <c r="Q113" s="111" t="s">
        <v>131</v>
      </c>
      <c r="R113" s="10"/>
    </row>
    <row r="114" spans="2:18" x14ac:dyDescent="0.25">
      <c r="B114" s="142" t="s">
        <v>494</v>
      </c>
      <c r="C114" s="143" t="s">
        <v>216</v>
      </c>
      <c r="D114" s="142" t="s">
        <v>577</v>
      </c>
      <c r="E114" s="140">
        <v>16</v>
      </c>
      <c r="F114" s="111" t="s">
        <v>168</v>
      </c>
      <c r="G114" s="111" t="s">
        <v>168</v>
      </c>
      <c r="H114" s="111" t="s">
        <v>168</v>
      </c>
      <c r="I114" s="111" t="s">
        <v>131</v>
      </c>
      <c r="J114" s="87" t="s">
        <v>130</v>
      </c>
      <c r="K114" s="111" t="s">
        <v>130</v>
      </c>
      <c r="L114" s="111" t="s">
        <v>130</v>
      </c>
      <c r="M114" s="111" t="s">
        <v>130</v>
      </c>
      <c r="N114" s="111" t="s">
        <v>130</v>
      </c>
      <c r="O114" s="111" t="s">
        <v>218</v>
      </c>
      <c r="P114" s="111"/>
      <c r="Q114" s="111" t="s">
        <v>131</v>
      </c>
      <c r="R114" s="10"/>
    </row>
    <row r="115" spans="2:18" x14ac:dyDescent="0.25">
      <c r="B115" s="142" t="s">
        <v>495</v>
      </c>
      <c r="C115" s="143" t="s">
        <v>216</v>
      </c>
      <c r="D115" s="142" t="s">
        <v>578</v>
      </c>
      <c r="E115" s="140">
        <v>16</v>
      </c>
      <c r="F115" s="111" t="s">
        <v>168</v>
      </c>
      <c r="G115" s="111" t="s">
        <v>168</v>
      </c>
      <c r="H115" s="111" t="s">
        <v>168</v>
      </c>
      <c r="I115" s="111" t="s">
        <v>131</v>
      </c>
      <c r="J115" s="87" t="s">
        <v>130</v>
      </c>
      <c r="K115" s="111" t="s">
        <v>130</v>
      </c>
      <c r="L115" s="111" t="s">
        <v>130</v>
      </c>
      <c r="M115" s="111" t="s">
        <v>130</v>
      </c>
      <c r="N115" s="111" t="s">
        <v>130</v>
      </c>
      <c r="O115" s="111" t="s">
        <v>218</v>
      </c>
      <c r="P115" s="111"/>
      <c r="Q115" s="111" t="s">
        <v>131</v>
      </c>
      <c r="R115" s="10"/>
    </row>
    <row r="116" spans="2:18" x14ac:dyDescent="0.25">
      <c r="B116" s="142" t="s">
        <v>496</v>
      </c>
      <c r="C116" s="143" t="s">
        <v>216</v>
      </c>
      <c r="D116" s="142" t="s">
        <v>579</v>
      </c>
      <c r="E116" s="140">
        <v>14</v>
      </c>
      <c r="F116" s="111" t="s">
        <v>168</v>
      </c>
      <c r="G116" s="111" t="s">
        <v>168</v>
      </c>
      <c r="H116" s="111" t="s">
        <v>168</v>
      </c>
      <c r="I116" s="111" t="s">
        <v>131</v>
      </c>
      <c r="J116" s="87" t="s">
        <v>130</v>
      </c>
      <c r="K116" s="111" t="s">
        <v>130</v>
      </c>
      <c r="L116" s="111" t="s">
        <v>130</v>
      </c>
      <c r="M116" s="111" t="s">
        <v>130</v>
      </c>
      <c r="N116" s="111" t="s">
        <v>130</v>
      </c>
      <c r="O116" s="111" t="s">
        <v>218</v>
      </c>
      <c r="P116" s="111"/>
      <c r="Q116" s="111" t="s">
        <v>131</v>
      </c>
      <c r="R116" s="10"/>
    </row>
    <row r="117" spans="2:18" x14ac:dyDescent="0.25">
      <c r="B117" s="142" t="s">
        <v>497</v>
      </c>
      <c r="C117" s="143" t="s">
        <v>216</v>
      </c>
      <c r="D117" s="142" t="s">
        <v>580</v>
      </c>
      <c r="E117" s="140">
        <v>18</v>
      </c>
      <c r="F117" s="111" t="s">
        <v>168</v>
      </c>
      <c r="G117" s="111" t="s">
        <v>168</v>
      </c>
      <c r="H117" s="111" t="s">
        <v>168</v>
      </c>
      <c r="I117" s="111" t="s">
        <v>131</v>
      </c>
      <c r="J117" s="87" t="s">
        <v>130</v>
      </c>
      <c r="K117" s="111" t="s">
        <v>130</v>
      </c>
      <c r="L117" s="111" t="s">
        <v>130</v>
      </c>
      <c r="M117" s="111" t="s">
        <v>130</v>
      </c>
      <c r="N117" s="111" t="s">
        <v>130</v>
      </c>
      <c r="O117" s="111" t="s">
        <v>218</v>
      </c>
      <c r="P117" s="111"/>
      <c r="Q117" s="111" t="s">
        <v>131</v>
      </c>
      <c r="R117" s="10"/>
    </row>
    <row r="118" spans="2:18" x14ac:dyDescent="0.25">
      <c r="B118" s="142" t="s">
        <v>498</v>
      </c>
      <c r="C118" s="143" t="s">
        <v>216</v>
      </c>
      <c r="D118" s="142" t="s">
        <v>581</v>
      </c>
      <c r="E118" s="140">
        <v>15</v>
      </c>
      <c r="F118" s="111" t="s">
        <v>168</v>
      </c>
      <c r="G118" s="111" t="s">
        <v>168</v>
      </c>
      <c r="H118" s="111" t="s">
        <v>168</v>
      </c>
      <c r="I118" s="111" t="s">
        <v>131</v>
      </c>
      <c r="J118" s="87" t="s">
        <v>130</v>
      </c>
      <c r="K118" s="111" t="s">
        <v>130</v>
      </c>
      <c r="L118" s="111" t="s">
        <v>130</v>
      </c>
      <c r="M118" s="111" t="s">
        <v>130</v>
      </c>
      <c r="N118" s="111" t="s">
        <v>130</v>
      </c>
      <c r="O118" s="111" t="s">
        <v>218</v>
      </c>
      <c r="P118" s="111"/>
      <c r="Q118" s="111" t="s">
        <v>131</v>
      </c>
      <c r="R118" s="10"/>
    </row>
    <row r="119" spans="2:18" x14ac:dyDescent="0.25">
      <c r="B119" s="142" t="s">
        <v>499</v>
      </c>
      <c r="C119" s="143" t="s">
        <v>216</v>
      </c>
      <c r="D119" s="142" t="s">
        <v>582</v>
      </c>
      <c r="E119" s="140">
        <v>16</v>
      </c>
      <c r="F119" s="111" t="s">
        <v>168</v>
      </c>
      <c r="G119" s="111" t="s">
        <v>168</v>
      </c>
      <c r="H119" s="111" t="s">
        <v>168</v>
      </c>
      <c r="I119" s="111" t="s">
        <v>131</v>
      </c>
      <c r="J119" s="87" t="s">
        <v>130</v>
      </c>
      <c r="K119" s="111" t="s">
        <v>130</v>
      </c>
      <c r="L119" s="111" t="s">
        <v>130</v>
      </c>
      <c r="M119" s="111" t="s">
        <v>130</v>
      </c>
      <c r="N119" s="111" t="s">
        <v>130</v>
      </c>
      <c r="O119" s="111" t="s">
        <v>218</v>
      </c>
      <c r="P119" s="111"/>
      <c r="Q119" s="111" t="s">
        <v>131</v>
      </c>
      <c r="R119" s="10"/>
    </row>
    <row r="120" spans="2:18" x14ac:dyDescent="0.25">
      <c r="B120" s="142" t="s">
        <v>500</v>
      </c>
      <c r="C120" s="143" t="s">
        <v>216</v>
      </c>
      <c r="D120" s="142" t="s">
        <v>583</v>
      </c>
      <c r="E120" s="140">
        <v>16</v>
      </c>
      <c r="F120" s="111" t="s">
        <v>168</v>
      </c>
      <c r="G120" s="111" t="s">
        <v>168</v>
      </c>
      <c r="H120" s="111" t="s">
        <v>168</v>
      </c>
      <c r="I120" s="111" t="s">
        <v>131</v>
      </c>
      <c r="J120" s="87" t="s">
        <v>130</v>
      </c>
      <c r="K120" s="111" t="s">
        <v>130</v>
      </c>
      <c r="L120" s="111" t="s">
        <v>130</v>
      </c>
      <c r="M120" s="111" t="s">
        <v>130</v>
      </c>
      <c r="N120" s="111" t="s">
        <v>130</v>
      </c>
      <c r="O120" s="111" t="s">
        <v>218</v>
      </c>
      <c r="P120" s="111"/>
      <c r="Q120" s="111" t="s">
        <v>131</v>
      </c>
      <c r="R120" s="10"/>
    </row>
    <row r="121" spans="2:18" x14ac:dyDescent="0.25">
      <c r="B121" s="142" t="s">
        <v>501</v>
      </c>
      <c r="C121" s="143" t="s">
        <v>216</v>
      </c>
      <c r="D121" s="142" t="s">
        <v>584</v>
      </c>
      <c r="E121" s="140">
        <v>17</v>
      </c>
      <c r="F121" s="111" t="s">
        <v>168</v>
      </c>
      <c r="G121" s="111" t="s">
        <v>168</v>
      </c>
      <c r="H121" s="111" t="s">
        <v>168</v>
      </c>
      <c r="I121" s="111" t="s">
        <v>131</v>
      </c>
      <c r="J121" s="87" t="s">
        <v>130</v>
      </c>
      <c r="K121" s="111" t="s">
        <v>130</v>
      </c>
      <c r="L121" s="111" t="s">
        <v>130</v>
      </c>
      <c r="M121" s="111" t="s">
        <v>130</v>
      </c>
      <c r="N121" s="111" t="s">
        <v>130</v>
      </c>
      <c r="O121" s="111" t="s">
        <v>218</v>
      </c>
      <c r="P121" s="111"/>
      <c r="Q121" s="111" t="s">
        <v>131</v>
      </c>
      <c r="R121" s="10"/>
    </row>
    <row r="122" spans="2:18" x14ac:dyDescent="0.25">
      <c r="B122" s="142" t="s">
        <v>502</v>
      </c>
      <c r="C122" s="143" t="s">
        <v>216</v>
      </c>
      <c r="D122" s="142" t="s">
        <v>585</v>
      </c>
      <c r="E122" s="140">
        <v>15</v>
      </c>
      <c r="F122" s="111" t="s">
        <v>168</v>
      </c>
      <c r="G122" s="111" t="s">
        <v>168</v>
      </c>
      <c r="H122" s="111" t="s">
        <v>168</v>
      </c>
      <c r="I122" s="111" t="s">
        <v>131</v>
      </c>
      <c r="J122" s="87" t="s">
        <v>130</v>
      </c>
      <c r="K122" s="111" t="s">
        <v>130</v>
      </c>
      <c r="L122" s="111" t="s">
        <v>130</v>
      </c>
      <c r="M122" s="111" t="s">
        <v>130</v>
      </c>
      <c r="N122" s="111" t="s">
        <v>130</v>
      </c>
      <c r="O122" s="111" t="s">
        <v>218</v>
      </c>
      <c r="P122" s="111"/>
      <c r="Q122" s="111" t="s">
        <v>131</v>
      </c>
      <c r="R122" s="10"/>
    </row>
    <row r="123" spans="2:18" x14ac:dyDescent="0.25">
      <c r="B123" s="142" t="s">
        <v>503</v>
      </c>
      <c r="C123" s="143" t="s">
        <v>216</v>
      </c>
      <c r="D123" s="142" t="s">
        <v>586</v>
      </c>
      <c r="E123" s="140">
        <v>15</v>
      </c>
      <c r="F123" s="111" t="s">
        <v>168</v>
      </c>
      <c r="G123" s="111" t="s">
        <v>168</v>
      </c>
      <c r="H123" s="111" t="s">
        <v>168</v>
      </c>
      <c r="I123" s="111" t="s">
        <v>131</v>
      </c>
      <c r="J123" s="87" t="s">
        <v>130</v>
      </c>
      <c r="K123" s="111" t="s">
        <v>130</v>
      </c>
      <c r="L123" s="111" t="s">
        <v>130</v>
      </c>
      <c r="M123" s="111" t="s">
        <v>130</v>
      </c>
      <c r="N123" s="111" t="s">
        <v>130</v>
      </c>
      <c r="O123" s="111" t="s">
        <v>218</v>
      </c>
      <c r="P123" s="111"/>
      <c r="Q123" s="111" t="s">
        <v>131</v>
      </c>
      <c r="R123" s="10"/>
    </row>
    <row r="124" spans="2:18" x14ac:dyDescent="0.25">
      <c r="B124" s="142"/>
      <c r="C124" s="143"/>
      <c r="D124" s="142"/>
      <c r="E124" s="140"/>
      <c r="F124" s="111"/>
      <c r="G124" s="111"/>
      <c r="H124" s="111"/>
      <c r="I124" s="111"/>
      <c r="J124" s="87"/>
      <c r="K124" s="111"/>
      <c r="L124" s="111"/>
      <c r="M124" s="111"/>
      <c r="N124" s="111"/>
      <c r="O124" s="111"/>
      <c r="P124" s="111"/>
      <c r="Q124" s="111"/>
      <c r="R124" s="10"/>
    </row>
    <row r="125" spans="2:18" x14ac:dyDescent="0.2">
      <c r="B125" s="142"/>
      <c r="C125" s="143"/>
      <c r="D125" s="142"/>
      <c r="E125" s="111"/>
      <c r="F125" s="111"/>
      <c r="G125" s="111"/>
      <c r="H125" s="111"/>
      <c r="I125" s="111"/>
      <c r="J125" s="111"/>
      <c r="K125" s="111"/>
      <c r="L125" s="111"/>
      <c r="M125" s="111"/>
      <c r="N125" s="111"/>
      <c r="O125" s="111"/>
      <c r="P125" s="111"/>
      <c r="Q125" s="111"/>
      <c r="R125" s="10"/>
    </row>
    <row r="126" spans="2:18" x14ac:dyDescent="0.25">
      <c r="B126" s="9" t="s">
        <v>1</v>
      </c>
      <c r="R126" s="10"/>
    </row>
    <row r="127" spans="2:18" x14ac:dyDescent="0.25">
      <c r="B127" s="9" t="s">
        <v>37</v>
      </c>
      <c r="R127" s="10"/>
    </row>
    <row r="128" spans="2:18" x14ac:dyDescent="0.25">
      <c r="B128" s="9" t="s">
        <v>60</v>
      </c>
    </row>
    <row r="130" spans="2:17" ht="15.75" thickBot="1" x14ac:dyDescent="0.3"/>
    <row r="131" spans="2:17" ht="27" thickBot="1" x14ac:dyDescent="0.3">
      <c r="B131" s="372" t="s">
        <v>38</v>
      </c>
      <c r="C131" s="373"/>
      <c r="D131" s="373"/>
      <c r="E131" s="373"/>
      <c r="F131" s="373"/>
      <c r="G131" s="373"/>
      <c r="H131" s="373"/>
      <c r="I131" s="373"/>
      <c r="J131" s="373"/>
      <c r="K131" s="373"/>
      <c r="L131" s="373"/>
      <c r="M131" s="373"/>
      <c r="N131" s="374"/>
    </row>
    <row r="135" spans="2:17" x14ac:dyDescent="0.25">
      <c r="B135" s="9" t="s">
        <v>798</v>
      </c>
    </row>
    <row r="136" spans="2:17" ht="76.5" customHeight="1" x14ac:dyDescent="0.25">
      <c r="B136" s="110" t="s">
        <v>0</v>
      </c>
      <c r="C136" s="110" t="s">
        <v>39</v>
      </c>
      <c r="D136" s="110" t="s">
        <v>40</v>
      </c>
      <c r="E136" s="110" t="s">
        <v>108</v>
      </c>
      <c r="F136" s="110" t="s">
        <v>110</v>
      </c>
      <c r="G136" s="110" t="s">
        <v>111</v>
      </c>
      <c r="H136" s="110" t="s">
        <v>112</v>
      </c>
      <c r="I136" s="110" t="s">
        <v>109</v>
      </c>
      <c r="J136" s="378" t="s">
        <v>113</v>
      </c>
      <c r="K136" s="397"/>
      <c r="L136" s="379"/>
      <c r="M136" s="110" t="s">
        <v>117</v>
      </c>
      <c r="N136" s="110" t="s">
        <v>41</v>
      </c>
      <c r="O136" s="110" t="s">
        <v>42</v>
      </c>
      <c r="P136" s="378" t="s">
        <v>3</v>
      </c>
      <c r="Q136" s="379"/>
    </row>
    <row r="137" spans="2:17" ht="60.75" customHeight="1" thickBot="1" x14ac:dyDescent="0.3">
      <c r="B137" s="157" t="s">
        <v>800</v>
      </c>
      <c r="C137" s="157" t="s">
        <v>890</v>
      </c>
      <c r="D137" s="157" t="s">
        <v>801</v>
      </c>
      <c r="E137" s="3">
        <v>60393094</v>
      </c>
      <c r="F137" s="157" t="s">
        <v>802</v>
      </c>
      <c r="G137" s="3" t="s">
        <v>782</v>
      </c>
      <c r="H137" s="184">
        <v>38983</v>
      </c>
      <c r="I137" s="88" t="s">
        <v>131</v>
      </c>
      <c r="J137" s="88" t="s">
        <v>803</v>
      </c>
      <c r="K137" s="181" t="s">
        <v>804</v>
      </c>
      <c r="L137" s="181" t="s">
        <v>805</v>
      </c>
      <c r="M137" s="111" t="s">
        <v>130</v>
      </c>
      <c r="N137" s="111" t="s">
        <v>130</v>
      </c>
      <c r="O137" s="111" t="s">
        <v>130</v>
      </c>
      <c r="P137" s="349" t="s">
        <v>169</v>
      </c>
      <c r="Q137" s="351"/>
    </row>
    <row r="138" spans="2:17" ht="60.75" customHeight="1" x14ac:dyDescent="0.25">
      <c r="B138" s="157" t="s">
        <v>800</v>
      </c>
      <c r="C138" s="166" t="s">
        <v>890</v>
      </c>
      <c r="D138" s="185" t="s">
        <v>806</v>
      </c>
      <c r="E138" s="186">
        <v>27355281</v>
      </c>
      <c r="F138" s="187" t="s">
        <v>807</v>
      </c>
      <c r="G138" s="187" t="s">
        <v>650</v>
      </c>
      <c r="H138" s="188">
        <v>31939</v>
      </c>
      <c r="I138" s="187" t="s">
        <v>131</v>
      </c>
      <c r="J138" s="157" t="s">
        <v>808</v>
      </c>
      <c r="K138" s="181" t="s">
        <v>809</v>
      </c>
      <c r="L138" s="181" t="s">
        <v>810</v>
      </c>
      <c r="M138" s="111" t="s">
        <v>130</v>
      </c>
      <c r="N138" s="111" t="s">
        <v>130</v>
      </c>
      <c r="O138" s="111" t="s">
        <v>130</v>
      </c>
      <c r="P138" s="349" t="s">
        <v>169</v>
      </c>
      <c r="Q138" s="351"/>
    </row>
    <row r="139" spans="2:17" ht="60.75" customHeight="1" x14ac:dyDescent="0.25">
      <c r="B139" s="157" t="s">
        <v>823</v>
      </c>
      <c r="C139" s="166" t="s">
        <v>892</v>
      </c>
      <c r="D139" s="3" t="s">
        <v>824</v>
      </c>
      <c r="E139" s="3">
        <v>69010983</v>
      </c>
      <c r="F139" s="157" t="s">
        <v>664</v>
      </c>
      <c r="G139" s="157" t="s">
        <v>681</v>
      </c>
      <c r="H139" s="183">
        <v>39990</v>
      </c>
      <c r="I139" s="5" t="s">
        <v>130</v>
      </c>
      <c r="J139" s="157" t="s">
        <v>825</v>
      </c>
      <c r="K139" s="181" t="s">
        <v>826</v>
      </c>
      <c r="L139" s="181" t="s">
        <v>827</v>
      </c>
      <c r="M139" s="111" t="s">
        <v>130</v>
      </c>
      <c r="N139" s="111" t="s">
        <v>130</v>
      </c>
      <c r="O139" s="111" t="s">
        <v>130</v>
      </c>
      <c r="P139" s="349" t="s">
        <v>169</v>
      </c>
      <c r="Q139" s="351"/>
    </row>
    <row r="140" spans="2:17" ht="33.6" customHeight="1" x14ac:dyDescent="0.25">
      <c r="B140" s="157" t="s">
        <v>823</v>
      </c>
      <c r="C140" s="166" t="s">
        <v>892</v>
      </c>
      <c r="D140" s="3" t="s">
        <v>828</v>
      </c>
      <c r="E140" s="3">
        <v>1124848396</v>
      </c>
      <c r="F140" s="157" t="s">
        <v>829</v>
      </c>
      <c r="G140" s="3" t="s">
        <v>830</v>
      </c>
      <c r="H140" s="183">
        <v>40648</v>
      </c>
      <c r="I140" s="5" t="s">
        <v>130</v>
      </c>
      <c r="J140" s="157" t="s">
        <v>154</v>
      </c>
      <c r="K140" s="181" t="s">
        <v>831</v>
      </c>
      <c r="L140" s="181" t="s">
        <v>832</v>
      </c>
      <c r="M140" s="111" t="s">
        <v>130</v>
      </c>
      <c r="N140" s="111" t="s">
        <v>130</v>
      </c>
      <c r="O140" s="111" t="s">
        <v>130</v>
      </c>
      <c r="P140" s="349" t="s">
        <v>169</v>
      </c>
      <c r="Q140" s="351"/>
    </row>
    <row r="141" spans="2:17" ht="33.6" customHeight="1" x14ac:dyDescent="0.25">
      <c r="B141" s="145"/>
      <c r="C141" s="145">
        <f>364/200</f>
        <v>1.82</v>
      </c>
      <c r="D141" s="136"/>
      <c r="E141" s="136"/>
      <c r="F141" s="136"/>
      <c r="G141" s="136"/>
      <c r="H141" s="136"/>
      <c r="I141" s="146"/>
      <c r="J141" s="147"/>
      <c r="K141" s="137"/>
      <c r="L141" s="137"/>
      <c r="M141" s="10"/>
      <c r="N141" s="10"/>
      <c r="O141" s="10"/>
      <c r="P141" s="138"/>
      <c r="Q141" s="138"/>
    </row>
    <row r="142" spans="2:17" ht="33.6" customHeight="1" x14ac:dyDescent="0.25">
      <c r="B142" s="145" t="s">
        <v>799</v>
      </c>
      <c r="C142" s="145"/>
      <c r="D142" s="136"/>
      <c r="E142" s="136"/>
      <c r="F142" s="136"/>
      <c r="G142" s="136"/>
      <c r="H142" s="136"/>
      <c r="I142" s="146"/>
      <c r="J142" s="147"/>
      <c r="K142" s="137"/>
      <c r="L142" s="137"/>
      <c r="M142" s="10"/>
      <c r="N142" s="10"/>
      <c r="O142" s="10"/>
      <c r="P142" s="138"/>
      <c r="Q142" s="138"/>
    </row>
    <row r="143" spans="2:17" ht="33.6" customHeight="1" x14ac:dyDescent="0.25">
      <c r="B143" s="110" t="s">
        <v>0</v>
      </c>
      <c r="C143" s="110" t="s">
        <v>39</v>
      </c>
      <c r="D143" s="110" t="s">
        <v>40</v>
      </c>
      <c r="E143" s="110" t="s">
        <v>108</v>
      </c>
      <c r="F143" s="110" t="s">
        <v>110</v>
      </c>
      <c r="G143" s="110" t="s">
        <v>111</v>
      </c>
      <c r="H143" s="110" t="s">
        <v>112</v>
      </c>
      <c r="I143" s="110" t="s">
        <v>109</v>
      </c>
      <c r="J143" s="378" t="s">
        <v>113</v>
      </c>
      <c r="K143" s="397"/>
      <c r="L143" s="379"/>
      <c r="M143" s="110" t="s">
        <v>117</v>
      </c>
      <c r="N143" s="110" t="s">
        <v>41</v>
      </c>
      <c r="O143" s="110" t="s">
        <v>42</v>
      </c>
      <c r="P143" s="378" t="s">
        <v>3</v>
      </c>
      <c r="Q143" s="379"/>
    </row>
    <row r="144" spans="2:17" ht="33.6" customHeight="1" x14ac:dyDescent="0.25">
      <c r="B144" s="157" t="s">
        <v>811</v>
      </c>
      <c r="C144" s="157" t="s">
        <v>891</v>
      </c>
      <c r="D144" s="3" t="s">
        <v>812</v>
      </c>
      <c r="E144" s="3">
        <v>69016103</v>
      </c>
      <c r="F144" s="157" t="s">
        <v>813</v>
      </c>
      <c r="G144" s="3" t="s">
        <v>782</v>
      </c>
      <c r="H144" s="183">
        <v>39865</v>
      </c>
      <c r="I144" s="5" t="s">
        <v>814</v>
      </c>
      <c r="J144" s="157" t="s">
        <v>815</v>
      </c>
      <c r="K144" s="181" t="s">
        <v>816</v>
      </c>
      <c r="L144" s="181" t="s">
        <v>817</v>
      </c>
      <c r="M144" s="111" t="s">
        <v>130</v>
      </c>
      <c r="N144" s="111" t="s">
        <v>130</v>
      </c>
      <c r="O144" s="111"/>
      <c r="P144" s="349" t="s">
        <v>169</v>
      </c>
      <c r="Q144" s="351"/>
    </row>
    <row r="145" spans="1:26" ht="33.6" customHeight="1" x14ac:dyDescent="0.25">
      <c r="B145" s="157" t="s">
        <v>811</v>
      </c>
      <c r="C145" s="166" t="s">
        <v>891</v>
      </c>
      <c r="D145" s="3" t="s">
        <v>818</v>
      </c>
      <c r="E145" s="53">
        <v>1018408245</v>
      </c>
      <c r="F145" s="53" t="s">
        <v>664</v>
      </c>
      <c r="G145" s="53" t="s">
        <v>819</v>
      </c>
      <c r="H145" s="177">
        <v>40991</v>
      </c>
      <c r="I145" s="5" t="s">
        <v>130</v>
      </c>
      <c r="J145" s="157" t="s">
        <v>820</v>
      </c>
      <c r="K145" s="181" t="s">
        <v>821</v>
      </c>
      <c r="L145" s="181" t="s">
        <v>822</v>
      </c>
      <c r="M145" s="111" t="s">
        <v>130</v>
      </c>
      <c r="N145" s="111" t="s">
        <v>130</v>
      </c>
      <c r="O145" s="111" t="s">
        <v>130</v>
      </c>
      <c r="P145" s="349" t="s">
        <v>169</v>
      </c>
      <c r="Q145" s="351"/>
    </row>
    <row r="146" spans="1:26" ht="33.6" customHeight="1" x14ac:dyDescent="0.25">
      <c r="B146" s="157" t="s">
        <v>43</v>
      </c>
      <c r="C146" s="166" t="s">
        <v>891</v>
      </c>
      <c r="D146" s="3"/>
      <c r="E146" s="3"/>
      <c r="F146" s="3"/>
      <c r="G146" s="3"/>
      <c r="H146" s="3"/>
      <c r="I146" s="5"/>
      <c r="J146" s="157"/>
      <c r="K146" s="88"/>
      <c r="L146" s="88"/>
      <c r="M146" s="111"/>
      <c r="N146" s="111"/>
      <c r="O146" s="111"/>
      <c r="P146" s="362" t="s">
        <v>169</v>
      </c>
      <c r="Q146" s="363"/>
    </row>
    <row r="147" spans="1:26" ht="33.6" customHeight="1" x14ac:dyDescent="0.25">
      <c r="B147" s="157" t="s">
        <v>833</v>
      </c>
      <c r="C147" s="166" t="s">
        <v>893</v>
      </c>
      <c r="D147" s="3" t="s">
        <v>834</v>
      </c>
      <c r="E147" s="3">
        <v>37123128</v>
      </c>
      <c r="F147" s="3" t="s">
        <v>664</v>
      </c>
      <c r="G147" s="157" t="s">
        <v>681</v>
      </c>
      <c r="H147" s="189">
        <v>41544</v>
      </c>
      <c r="I147" s="5" t="s">
        <v>130</v>
      </c>
      <c r="J147" s="157" t="s">
        <v>835</v>
      </c>
      <c r="K147" s="181" t="s">
        <v>836</v>
      </c>
      <c r="L147" s="181" t="s">
        <v>837</v>
      </c>
      <c r="M147" s="111" t="s">
        <v>130</v>
      </c>
      <c r="N147" s="111" t="s">
        <v>130</v>
      </c>
      <c r="O147" s="111" t="s">
        <v>130</v>
      </c>
      <c r="P147" s="403" t="s">
        <v>894</v>
      </c>
      <c r="Q147" s="404"/>
    </row>
    <row r="148" spans="1:26" ht="33.6" customHeight="1" x14ac:dyDescent="0.25">
      <c r="B148" s="157" t="s">
        <v>833</v>
      </c>
      <c r="C148" s="166" t="s">
        <v>893</v>
      </c>
      <c r="D148" s="3" t="s">
        <v>838</v>
      </c>
      <c r="E148" s="3">
        <v>10852446084</v>
      </c>
      <c r="F148" s="3" t="s">
        <v>664</v>
      </c>
      <c r="G148" s="3" t="s">
        <v>782</v>
      </c>
      <c r="H148" s="183">
        <v>41082</v>
      </c>
      <c r="I148" s="5" t="s">
        <v>130</v>
      </c>
      <c r="J148" s="157" t="s">
        <v>839</v>
      </c>
      <c r="K148" s="181" t="s">
        <v>840</v>
      </c>
      <c r="L148" s="181" t="s">
        <v>841</v>
      </c>
      <c r="M148" s="111" t="s">
        <v>130</v>
      </c>
      <c r="N148" s="111" t="s">
        <v>130</v>
      </c>
      <c r="O148" s="111" t="s">
        <v>130</v>
      </c>
      <c r="P148" s="405"/>
      <c r="Q148" s="406"/>
    </row>
    <row r="149" spans="1:26" ht="33.6" customHeight="1" x14ac:dyDescent="0.25">
      <c r="B149" s="157" t="s">
        <v>833</v>
      </c>
      <c r="C149" s="166" t="s">
        <v>893</v>
      </c>
      <c r="D149" s="3" t="s">
        <v>842</v>
      </c>
      <c r="E149" s="3">
        <v>12983729</v>
      </c>
      <c r="F149" s="3" t="s">
        <v>843</v>
      </c>
      <c r="G149" s="157" t="s">
        <v>681</v>
      </c>
      <c r="H149" s="190">
        <v>39991</v>
      </c>
      <c r="I149" s="88" t="s">
        <v>130</v>
      </c>
      <c r="J149" s="157" t="s">
        <v>844</v>
      </c>
      <c r="K149" s="181" t="s">
        <v>845</v>
      </c>
      <c r="L149" s="181" t="s">
        <v>846</v>
      </c>
      <c r="M149" s="111" t="s">
        <v>130</v>
      </c>
      <c r="N149" s="111" t="s">
        <v>130</v>
      </c>
      <c r="O149" s="111" t="s">
        <v>130</v>
      </c>
      <c r="P149" s="405"/>
      <c r="Q149" s="406"/>
    </row>
    <row r="150" spans="1:26" ht="33.6" customHeight="1" x14ac:dyDescent="0.25">
      <c r="B150" s="157" t="s">
        <v>833</v>
      </c>
      <c r="C150" s="166" t="s">
        <v>893</v>
      </c>
      <c r="D150" s="3" t="s">
        <v>847</v>
      </c>
      <c r="E150" s="111">
        <v>69009871</v>
      </c>
      <c r="F150" s="111" t="s">
        <v>664</v>
      </c>
      <c r="G150" s="191" t="s">
        <v>782</v>
      </c>
      <c r="H150" s="191">
        <v>41082</v>
      </c>
      <c r="I150" s="111" t="s">
        <v>130</v>
      </c>
      <c r="J150" s="157" t="s">
        <v>848</v>
      </c>
      <c r="K150" s="181" t="s">
        <v>849</v>
      </c>
      <c r="L150" s="181" t="s">
        <v>850</v>
      </c>
      <c r="M150" s="111" t="s">
        <v>130</v>
      </c>
      <c r="N150" s="111" t="s">
        <v>130</v>
      </c>
      <c r="O150" s="111" t="s">
        <v>130</v>
      </c>
      <c r="P150" s="405"/>
      <c r="Q150" s="406"/>
    </row>
    <row r="151" spans="1:26" ht="90" x14ac:dyDescent="0.25">
      <c r="B151" s="157" t="s">
        <v>833</v>
      </c>
      <c r="C151" s="166" t="s">
        <v>893</v>
      </c>
      <c r="D151" s="3" t="s">
        <v>851</v>
      </c>
      <c r="E151" s="3">
        <v>1098680969</v>
      </c>
      <c r="F151" s="3" t="s">
        <v>852</v>
      </c>
      <c r="G151" s="3" t="s">
        <v>853</v>
      </c>
      <c r="H151" s="183">
        <v>41625</v>
      </c>
      <c r="I151" s="5" t="s">
        <v>854</v>
      </c>
      <c r="J151" s="157" t="s">
        <v>855</v>
      </c>
      <c r="K151" s="181" t="s">
        <v>856</v>
      </c>
      <c r="L151" s="181" t="s">
        <v>857</v>
      </c>
      <c r="M151" s="111" t="s">
        <v>130</v>
      </c>
      <c r="N151" s="111" t="s">
        <v>130</v>
      </c>
      <c r="O151" s="111" t="s">
        <v>130</v>
      </c>
      <c r="P151" s="405"/>
      <c r="Q151" s="406"/>
    </row>
    <row r="152" spans="1:26" ht="60" customHeight="1" x14ac:dyDescent="0.25">
      <c r="B152" s="157" t="s">
        <v>833</v>
      </c>
      <c r="C152" s="166" t="s">
        <v>893</v>
      </c>
      <c r="D152" s="3" t="s">
        <v>858</v>
      </c>
      <c r="E152" s="3">
        <v>41109596</v>
      </c>
      <c r="F152" s="3" t="s">
        <v>664</v>
      </c>
      <c r="G152" s="3" t="s">
        <v>681</v>
      </c>
      <c r="H152" s="183">
        <v>41544</v>
      </c>
      <c r="I152" s="5" t="s">
        <v>130</v>
      </c>
      <c r="J152" s="157" t="s">
        <v>859</v>
      </c>
      <c r="K152" s="192" t="s">
        <v>860</v>
      </c>
      <c r="L152" s="181"/>
      <c r="M152" s="111" t="s">
        <v>130</v>
      </c>
      <c r="N152" s="111" t="s">
        <v>131</v>
      </c>
      <c r="O152" s="111" t="s">
        <v>131</v>
      </c>
      <c r="P152" s="407"/>
      <c r="Q152" s="408"/>
    </row>
    <row r="153" spans="1:26" s="103" customFormat="1" x14ac:dyDescent="0.25">
      <c r="A153" s="42">
        <v>1</v>
      </c>
      <c r="B153" s="9"/>
      <c r="C153" s="9"/>
      <c r="D153" s="9"/>
      <c r="E153" s="9"/>
      <c r="F153" s="9"/>
      <c r="G153" s="9"/>
      <c r="H153" s="9"/>
      <c r="I153" s="9"/>
      <c r="J153" s="9"/>
      <c r="K153" s="9"/>
      <c r="L153" s="9"/>
      <c r="M153" s="9"/>
      <c r="N153" s="9"/>
      <c r="O153" s="9"/>
      <c r="P153" s="9"/>
      <c r="Q153" s="9"/>
      <c r="R153" s="102"/>
      <c r="S153" s="102"/>
      <c r="T153" s="102"/>
      <c r="U153" s="102"/>
      <c r="V153" s="102"/>
      <c r="W153" s="102"/>
      <c r="X153" s="102"/>
      <c r="Y153" s="102"/>
      <c r="Z153" s="102"/>
    </row>
    <row r="154" spans="1:26" s="103" customFormat="1" ht="15.75" thickBot="1" x14ac:dyDescent="0.3">
      <c r="A154" s="42">
        <f>+A153+1</f>
        <v>2</v>
      </c>
      <c r="B154" s="9"/>
      <c r="C154" s="9"/>
      <c r="D154" s="9"/>
      <c r="E154" s="9"/>
      <c r="F154" s="9"/>
      <c r="G154" s="9"/>
      <c r="H154" s="9"/>
      <c r="I154" s="9"/>
      <c r="J154" s="9"/>
      <c r="K154" s="9"/>
      <c r="L154" s="9"/>
      <c r="M154" s="9"/>
      <c r="N154" s="9"/>
      <c r="O154" s="9"/>
      <c r="P154" s="9"/>
      <c r="Q154" s="9"/>
      <c r="R154" s="102"/>
      <c r="S154" s="102"/>
      <c r="T154" s="102"/>
      <c r="U154" s="102"/>
      <c r="V154" s="102"/>
      <c r="W154" s="102"/>
      <c r="X154" s="102"/>
      <c r="Y154" s="102"/>
      <c r="Z154" s="102"/>
    </row>
    <row r="155" spans="1:26" s="103" customFormat="1" ht="27" thickBot="1" x14ac:dyDescent="0.3">
      <c r="A155" s="42">
        <f t="shared" ref="A155:A160" si="3">+A154+1</f>
        <v>3</v>
      </c>
      <c r="B155" s="372" t="s">
        <v>52</v>
      </c>
      <c r="C155" s="373"/>
      <c r="D155" s="373"/>
      <c r="E155" s="373"/>
      <c r="F155" s="373"/>
      <c r="G155" s="373"/>
      <c r="H155" s="373"/>
      <c r="I155" s="373"/>
      <c r="J155" s="373"/>
      <c r="K155" s="373"/>
      <c r="L155" s="373"/>
      <c r="M155" s="373"/>
      <c r="N155" s="374"/>
      <c r="O155" s="9"/>
      <c r="P155" s="9"/>
      <c r="Q155" s="9"/>
      <c r="R155" s="102"/>
      <c r="S155" s="102"/>
      <c r="T155" s="102"/>
      <c r="U155" s="102"/>
      <c r="V155" s="102"/>
      <c r="W155" s="102"/>
      <c r="X155" s="102"/>
      <c r="Y155" s="102"/>
      <c r="Z155" s="102"/>
    </row>
    <row r="156" spans="1:26" s="103" customFormat="1" x14ac:dyDescent="0.25">
      <c r="A156" s="42">
        <f t="shared" si="3"/>
        <v>4</v>
      </c>
      <c r="B156" s="9"/>
      <c r="C156" s="9"/>
      <c r="D156" s="9"/>
      <c r="E156" s="9"/>
      <c r="F156" s="9"/>
      <c r="G156" s="9"/>
      <c r="H156" s="9"/>
      <c r="I156" s="9"/>
      <c r="J156" s="9"/>
      <c r="K156" s="9"/>
      <c r="L156" s="9"/>
      <c r="M156" s="9"/>
      <c r="N156" s="9"/>
      <c r="O156" s="9"/>
      <c r="P156" s="9"/>
      <c r="Q156" s="9"/>
      <c r="R156" s="102"/>
      <c r="S156" s="102"/>
      <c r="T156" s="102"/>
      <c r="U156" s="102"/>
      <c r="V156" s="102"/>
      <c r="W156" s="102"/>
      <c r="X156" s="102"/>
      <c r="Y156" s="102"/>
      <c r="Z156" s="102"/>
    </row>
    <row r="157" spans="1:26" s="103" customFormat="1" ht="15.75" thickBot="1" x14ac:dyDescent="0.3">
      <c r="A157" s="42">
        <f t="shared" si="3"/>
        <v>5</v>
      </c>
      <c r="B157" s="9"/>
      <c r="C157" s="9"/>
      <c r="D157" s="9"/>
      <c r="E157" s="9"/>
      <c r="F157" s="9"/>
      <c r="G157" s="9"/>
      <c r="H157" s="9"/>
      <c r="I157" s="9"/>
      <c r="J157" s="9"/>
      <c r="K157" s="9"/>
      <c r="L157" s="9"/>
      <c r="M157" s="59"/>
      <c r="N157" s="59"/>
      <c r="O157" s="9"/>
      <c r="P157" s="9"/>
      <c r="Q157" s="9"/>
      <c r="R157" s="102"/>
      <c r="S157" s="102"/>
      <c r="T157" s="102"/>
      <c r="U157" s="102"/>
      <c r="V157" s="102"/>
      <c r="W157" s="102"/>
      <c r="X157" s="102"/>
      <c r="Y157" s="102"/>
      <c r="Z157" s="102"/>
    </row>
    <row r="158" spans="1:26" s="103" customFormat="1" ht="75" x14ac:dyDescent="0.25">
      <c r="A158" s="42">
        <f t="shared" si="3"/>
        <v>6</v>
      </c>
      <c r="B158" s="108" t="s">
        <v>139</v>
      </c>
      <c r="C158" s="108" t="s">
        <v>140</v>
      </c>
      <c r="D158" s="108" t="s">
        <v>141</v>
      </c>
      <c r="E158" s="108" t="s">
        <v>45</v>
      </c>
      <c r="F158" s="108" t="s">
        <v>22</v>
      </c>
      <c r="G158" s="108" t="s">
        <v>96</v>
      </c>
      <c r="H158" s="108" t="s">
        <v>17</v>
      </c>
      <c r="I158" s="108" t="s">
        <v>10</v>
      </c>
      <c r="J158" s="108" t="s">
        <v>31</v>
      </c>
      <c r="K158" s="108" t="s">
        <v>59</v>
      </c>
      <c r="L158" s="108" t="s">
        <v>20</v>
      </c>
      <c r="M158" s="93" t="s">
        <v>26</v>
      </c>
      <c r="N158" s="108" t="s">
        <v>142</v>
      </c>
      <c r="O158" s="108" t="s">
        <v>36</v>
      </c>
      <c r="P158" s="109" t="s">
        <v>11</v>
      </c>
      <c r="Q158" s="109" t="s">
        <v>19</v>
      </c>
      <c r="R158" s="102"/>
      <c r="S158" s="102"/>
      <c r="T158" s="102"/>
      <c r="U158" s="102"/>
      <c r="V158" s="102"/>
      <c r="W158" s="102"/>
      <c r="X158" s="102"/>
      <c r="Y158" s="102"/>
      <c r="Z158" s="102"/>
    </row>
    <row r="159" spans="1:26" s="103" customFormat="1" ht="30" customHeight="1" x14ac:dyDescent="0.25">
      <c r="A159" s="42">
        <f t="shared" si="3"/>
        <v>7</v>
      </c>
      <c r="B159" s="104"/>
      <c r="C159" s="105"/>
      <c r="D159" s="104"/>
      <c r="E159" s="99"/>
      <c r="F159" s="100"/>
      <c r="G159" s="119"/>
      <c r="H159" s="107"/>
      <c r="I159" s="101"/>
      <c r="J159" s="101"/>
      <c r="K159" s="101"/>
      <c r="L159" s="101"/>
      <c r="M159" s="92"/>
      <c r="N159" s="92">
        <f>+M159*G159</f>
        <v>0</v>
      </c>
      <c r="O159" s="26"/>
      <c r="P159" s="26"/>
      <c r="Q159" s="398" t="s">
        <v>1261</v>
      </c>
      <c r="R159" s="102"/>
      <c r="S159" s="102"/>
      <c r="T159" s="102"/>
      <c r="U159" s="102"/>
      <c r="V159" s="102"/>
      <c r="W159" s="102"/>
      <c r="X159" s="102"/>
      <c r="Y159" s="102"/>
      <c r="Z159" s="102"/>
    </row>
    <row r="160" spans="1:26" s="103" customFormat="1" x14ac:dyDescent="0.25">
      <c r="A160" s="42">
        <f t="shared" si="3"/>
        <v>8</v>
      </c>
      <c r="B160" s="104"/>
      <c r="C160" s="105"/>
      <c r="D160" s="104"/>
      <c r="E160" s="99"/>
      <c r="F160" s="100"/>
      <c r="G160" s="100"/>
      <c r="H160" s="100"/>
      <c r="I160" s="101"/>
      <c r="J160" s="101"/>
      <c r="K160" s="101"/>
      <c r="L160" s="101"/>
      <c r="M160" s="92"/>
      <c r="N160" s="92"/>
      <c r="O160" s="26"/>
      <c r="P160" s="26"/>
      <c r="Q160" s="399"/>
      <c r="R160" s="102"/>
      <c r="S160" s="102"/>
      <c r="T160" s="102"/>
      <c r="U160" s="102"/>
      <c r="V160" s="102"/>
      <c r="W160" s="102"/>
      <c r="X160" s="102"/>
      <c r="Y160" s="102"/>
      <c r="Z160" s="102"/>
    </row>
    <row r="161" spans="1:17" s="103" customFormat="1" x14ac:dyDescent="0.25">
      <c r="A161" s="42"/>
      <c r="B161" s="104"/>
      <c r="C161" s="105"/>
      <c r="D161" s="104"/>
      <c r="E161" s="99"/>
      <c r="F161" s="100"/>
      <c r="G161" s="100"/>
      <c r="H161" s="100"/>
      <c r="I161" s="101"/>
      <c r="J161" s="101"/>
      <c r="K161" s="101"/>
      <c r="L161" s="101"/>
      <c r="M161" s="92"/>
      <c r="N161" s="92"/>
      <c r="O161" s="26"/>
      <c r="P161" s="26"/>
      <c r="Q161" s="399"/>
    </row>
    <row r="162" spans="1:17" x14ac:dyDescent="0.25">
      <c r="B162" s="104"/>
      <c r="C162" s="105"/>
      <c r="D162" s="104"/>
      <c r="E162" s="99"/>
      <c r="F162" s="100"/>
      <c r="G162" s="100"/>
      <c r="H162" s="100"/>
      <c r="I162" s="101"/>
      <c r="J162" s="101"/>
      <c r="K162" s="101"/>
      <c r="L162" s="101"/>
      <c r="M162" s="92"/>
      <c r="N162" s="92"/>
      <c r="O162" s="26"/>
      <c r="P162" s="26"/>
      <c r="Q162" s="399"/>
    </row>
    <row r="163" spans="1:17" x14ac:dyDescent="0.25">
      <c r="B163" s="104"/>
      <c r="C163" s="105"/>
      <c r="D163" s="104"/>
      <c r="E163" s="99"/>
      <c r="F163" s="100"/>
      <c r="G163" s="100"/>
      <c r="H163" s="100"/>
      <c r="I163" s="101"/>
      <c r="J163" s="101"/>
      <c r="K163" s="101"/>
      <c r="L163" s="101"/>
      <c r="M163" s="92"/>
      <c r="N163" s="92"/>
      <c r="O163" s="26"/>
      <c r="P163" s="26"/>
      <c r="Q163" s="399"/>
    </row>
    <row r="164" spans="1:17" x14ac:dyDescent="0.25">
      <c r="B164" s="104"/>
      <c r="C164" s="105"/>
      <c r="D164" s="104"/>
      <c r="E164" s="99"/>
      <c r="F164" s="100"/>
      <c r="G164" s="100"/>
      <c r="H164" s="100"/>
      <c r="I164" s="101"/>
      <c r="J164" s="101"/>
      <c r="K164" s="101"/>
      <c r="L164" s="101"/>
      <c r="M164" s="92"/>
      <c r="N164" s="92"/>
      <c r="O164" s="26"/>
      <c r="P164" s="26"/>
      <c r="Q164" s="399"/>
    </row>
    <row r="165" spans="1:17" x14ac:dyDescent="0.25">
      <c r="B165" s="104"/>
      <c r="C165" s="105"/>
      <c r="D165" s="104"/>
      <c r="E165" s="99"/>
      <c r="F165" s="100"/>
      <c r="G165" s="100"/>
      <c r="H165" s="100"/>
      <c r="I165" s="101"/>
      <c r="J165" s="101"/>
      <c r="K165" s="101"/>
      <c r="L165" s="101"/>
      <c r="M165" s="92"/>
      <c r="N165" s="92"/>
      <c r="O165" s="26"/>
      <c r="P165" s="26"/>
      <c r="Q165" s="399"/>
    </row>
    <row r="166" spans="1:17" ht="37.15" customHeight="1" x14ac:dyDescent="0.25">
      <c r="B166" s="104"/>
      <c r="C166" s="105"/>
      <c r="D166" s="104"/>
      <c r="E166" s="99"/>
      <c r="F166" s="100"/>
      <c r="G166" s="100"/>
      <c r="H166" s="100"/>
      <c r="I166" s="101"/>
      <c r="J166" s="101"/>
      <c r="K166" s="101"/>
      <c r="L166" s="101"/>
      <c r="M166" s="92"/>
      <c r="N166" s="92"/>
      <c r="O166" s="26"/>
      <c r="P166" s="26"/>
      <c r="Q166" s="400"/>
    </row>
    <row r="167" spans="1:17" ht="41.45" customHeight="1" x14ac:dyDescent="0.25">
      <c r="B167" s="45" t="s">
        <v>16</v>
      </c>
      <c r="C167" s="105"/>
      <c r="D167" s="104"/>
      <c r="E167" s="99"/>
      <c r="F167" s="100"/>
      <c r="G167" s="100"/>
      <c r="H167" s="100"/>
      <c r="I167" s="101"/>
      <c r="J167" s="101"/>
      <c r="K167" s="106">
        <f t="shared" ref="K167:N167" si="4">SUM(K159:K166)</f>
        <v>0</v>
      </c>
      <c r="L167" s="106">
        <f t="shared" si="4"/>
        <v>0</v>
      </c>
      <c r="M167" s="118">
        <f t="shared" si="4"/>
        <v>0</v>
      </c>
      <c r="N167" s="106">
        <f t="shared" si="4"/>
        <v>0</v>
      </c>
      <c r="O167" s="26"/>
      <c r="P167" s="26"/>
      <c r="Q167" s="121"/>
    </row>
    <row r="168" spans="1:17" x14ac:dyDescent="0.25">
      <c r="B168" s="29"/>
      <c r="C168" s="29"/>
      <c r="D168" s="29"/>
      <c r="E168" s="30"/>
      <c r="F168" s="29"/>
      <c r="G168" s="29"/>
      <c r="H168" s="29"/>
      <c r="I168" s="29"/>
      <c r="J168" s="29"/>
      <c r="K168" s="29"/>
      <c r="L168" s="29"/>
      <c r="M168" s="29"/>
      <c r="N168" s="29"/>
      <c r="O168" s="29"/>
      <c r="P168" s="29"/>
    </row>
    <row r="169" spans="1:17" ht="18.75" x14ac:dyDescent="0.25">
      <c r="B169" s="54" t="s">
        <v>32</v>
      </c>
      <c r="C169" s="66">
        <f>+K167</f>
        <v>0</v>
      </c>
      <c r="H169" s="31"/>
      <c r="I169" s="31"/>
      <c r="J169" s="31"/>
      <c r="K169" s="31"/>
      <c r="L169" s="31"/>
      <c r="M169" s="31"/>
      <c r="N169" s="29"/>
      <c r="O169" s="29"/>
      <c r="P169" s="29"/>
    </row>
    <row r="171" spans="1:17" ht="15.75" thickBot="1" x14ac:dyDescent="0.3"/>
    <row r="172" spans="1:17" ht="30.75" thickBot="1" x14ac:dyDescent="0.3">
      <c r="B172" s="69" t="s">
        <v>47</v>
      </c>
      <c r="C172" s="70" t="s">
        <v>48</v>
      </c>
      <c r="D172" s="69" t="s">
        <v>49</v>
      </c>
      <c r="E172" s="70" t="s">
        <v>53</v>
      </c>
    </row>
    <row r="173" spans="1:17" x14ac:dyDescent="0.25">
      <c r="B173" s="61" t="s">
        <v>118</v>
      </c>
      <c r="C173" s="63">
        <v>20</v>
      </c>
      <c r="D173" s="63">
        <v>0</v>
      </c>
      <c r="E173" s="375">
        <f>+D173+D174+D175</f>
        <v>0</v>
      </c>
    </row>
    <row r="174" spans="1:17" ht="76.5" customHeight="1" x14ac:dyDescent="0.25">
      <c r="B174" s="61" t="s">
        <v>119</v>
      </c>
      <c r="C174" s="52">
        <v>30</v>
      </c>
      <c r="D174" s="164">
        <v>0</v>
      </c>
      <c r="E174" s="376"/>
    </row>
    <row r="175" spans="1:17" ht="60.75" customHeight="1" thickBot="1" x14ac:dyDescent="0.3">
      <c r="B175" s="61" t="s">
        <v>120</v>
      </c>
      <c r="C175" s="65">
        <v>40</v>
      </c>
      <c r="D175" s="65">
        <v>0</v>
      </c>
      <c r="E175" s="377"/>
    </row>
    <row r="176" spans="1:17" ht="60.75" customHeight="1" x14ac:dyDescent="0.25"/>
    <row r="177" spans="1:17" ht="60.75" customHeight="1" thickBot="1" x14ac:dyDescent="0.3"/>
    <row r="178" spans="1:17" ht="33.6" customHeight="1" thickBot="1" x14ac:dyDescent="0.3">
      <c r="B178" s="372" t="s">
        <v>50</v>
      </c>
      <c r="C178" s="373"/>
      <c r="D178" s="373"/>
      <c r="E178" s="373"/>
      <c r="F178" s="373"/>
      <c r="G178" s="373"/>
      <c r="H178" s="373"/>
      <c r="I178" s="373"/>
      <c r="J178" s="373"/>
      <c r="K178" s="373"/>
      <c r="L178" s="373"/>
      <c r="M178" s="373"/>
      <c r="N178" s="374"/>
    </row>
    <row r="180" spans="1:17" ht="75" x14ac:dyDescent="0.25">
      <c r="A180" s="29"/>
      <c r="B180" s="110" t="s">
        <v>0</v>
      </c>
      <c r="C180" s="110" t="s">
        <v>39</v>
      </c>
      <c r="D180" s="110" t="s">
        <v>40</v>
      </c>
      <c r="E180" s="110" t="s">
        <v>108</v>
      </c>
      <c r="F180" s="110" t="s">
        <v>110</v>
      </c>
      <c r="G180" s="110" t="s">
        <v>111</v>
      </c>
      <c r="H180" s="110" t="s">
        <v>112</v>
      </c>
      <c r="I180" s="110" t="s">
        <v>109</v>
      </c>
      <c r="J180" s="378" t="s">
        <v>113</v>
      </c>
      <c r="K180" s="397"/>
      <c r="L180" s="379"/>
      <c r="M180" s="110" t="s">
        <v>117</v>
      </c>
      <c r="N180" s="110" t="s">
        <v>41</v>
      </c>
      <c r="O180" s="110" t="s">
        <v>42</v>
      </c>
      <c r="P180" s="378" t="s">
        <v>3</v>
      </c>
      <c r="Q180" s="379"/>
    </row>
    <row r="181" spans="1:17" s="29" customFormat="1" ht="105" x14ac:dyDescent="0.25">
      <c r="B181" s="88" t="s">
        <v>861</v>
      </c>
      <c r="C181" s="88"/>
      <c r="D181" s="88" t="s">
        <v>862</v>
      </c>
      <c r="E181" s="87">
        <v>97470425</v>
      </c>
      <c r="F181" s="88" t="s">
        <v>813</v>
      </c>
      <c r="G181" s="88" t="s">
        <v>863</v>
      </c>
      <c r="H181" s="192">
        <v>35355</v>
      </c>
      <c r="I181" s="5" t="s">
        <v>130</v>
      </c>
      <c r="J181" s="88" t="s">
        <v>835</v>
      </c>
      <c r="K181" s="88" t="s">
        <v>864</v>
      </c>
      <c r="L181" s="88" t="s">
        <v>865</v>
      </c>
      <c r="M181" s="53" t="s">
        <v>130</v>
      </c>
      <c r="N181" s="53" t="s">
        <v>130</v>
      </c>
      <c r="O181" s="53" t="s">
        <v>130</v>
      </c>
      <c r="P181" s="401" t="s">
        <v>169</v>
      </c>
      <c r="Q181" s="401"/>
    </row>
    <row r="182" spans="1:17" s="29" customFormat="1" ht="54" customHeight="1" x14ac:dyDescent="0.25">
      <c r="B182" s="88" t="s">
        <v>866</v>
      </c>
      <c r="C182" s="88"/>
      <c r="D182" s="88" t="s">
        <v>867</v>
      </c>
      <c r="E182" s="87">
        <v>27748993</v>
      </c>
      <c r="F182" s="88" t="s">
        <v>868</v>
      </c>
      <c r="G182" s="88"/>
      <c r="H182" s="192"/>
      <c r="I182" s="5"/>
      <c r="J182" s="88"/>
      <c r="K182" s="88"/>
      <c r="L182" s="88"/>
      <c r="M182" s="53" t="s">
        <v>130</v>
      </c>
      <c r="N182" s="53" t="s">
        <v>131</v>
      </c>
      <c r="O182" s="53" t="s">
        <v>131</v>
      </c>
      <c r="P182" s="401" t="s">
        <v>869</v>
      </c>
      <c r="Q182" s="401"/>
    </row>
    <row r="183" spans="1:17" s="29" customFormat="1" ht="120.75" customHeight="1" x14ac:dyDescent="0.25">
      <c r="B183" s="88" t="s">
        <v>870</v>
      </c>
      <c r="C183" s="88"/>
      <c r="D183" s="87" t="s">
        <v>871</v>
      </c>
      <c r="E183" s="87">
        <v>37398127</v>
      </c>
      <c r="F183" s="88" t="s">
        <v>872</v>
      </c>
      <c r="G183" s="88" t="s">
        <v>873</v>
      </c>
      <c r="H183" s="192">
        <v>39346</v>
      </c>
      <c r="I183" s="5" t="s">
        <v>131</v>
      </c>
      <c r="J183" s="88" t="s">
        <v>874</v>
      </c>
      <c r="K183" s="88" t="s">
        <v>875</v>
      </c>
      <c r="L183" s="88" t="s">
        <v>876</v>
      </c>
      <c r="M183" s="53" t="s">
        <v>130</v>
      </c>
      <c r="N183" s="53" t="s">
        <v>130</v>
      </c>
      <c r="O183" s="53" t="s">
        <v>130</v>
      </c>
      <c r="P183" s="401" t="s">
        <v>169</v>
      </c>
      <c r="Q183" s="401"/>
    </row>
    <row r="184" spans="1:17" s="29" customFormat="1" ht="76.150000000000006" customHeight="1" x14ac:dyDescent="0.25">
      <c r="B184" s="88" t="s">
        <v>870</v>
      </c>
      <c r="C184" s="88"/>
      <c r="D184" s="87" t="s">
        <v>877</v>
      </c>
      <c r="E184" s="87">
        <v>1117495678</v>
      </c>
      <c r="F184" s="88" t="s">
        <v>878</v>
      </c>
      <c r="G184" s="88" t="s">
        <v>879</v>
      </c>
      <c r="H184" s="192">
        <v>41264</v>
      </c>
      <c r="I184" s="5" t="s">
        <v>131</v>
      </c>
      <c r="J184" s="88" t="s">
        <v>880</v>
      </c>
      <c r="K184" s="88" t="s">
        <v>881</v>
      </c>
      <c r="L184" s="88" t="s">
        <v>882</v>
      </c>
      <c r="M184" s="53" t="s">
        <v>130</v>
      </c>
      <c r="N184" s="53" t="s">
        <v>131</v>
      </c>
      <c r="O184" s="53" t="s">
        <v>131</v>
      </c>
      <c r="P184" s="401" t="s">
        <v>883</v>
      </c>
      <c r="Q184" s="401"/>
    </row>
    <row r="185" spans="1:17" ht="105" x14ac:dyDescent="0.25">
      <c r="B185" s="157" t="s">
        <v>884</v>
      </c>
      <c r="C185" s="157"/>
      <c r="D185" s="3" t="s">
        <v>885</v>
      </c>
      <c r="E185" s="3">
        <v>69006596</v>
      </c>
      <c r="F185" s="157" t="s">
        <v>707</v>
      </c>
      <c r="G185" s="157" t="s">
        <v>886</v>
      </c>
      <c r="H185" s="189">
        <v>36980</v>
      </c>
      <c r="I185" s="5" t="s">
        <v>131</v>
      </c>
      <c r="J185" s="157" t="s">
        <v>887</v>
      </c>
      <c r="K185" s="181" t="s">
        <v>888</v>
      </c>
      <c r="L185" s="88" t="s">
        <v>889</v>
      </c>
      <c r="M185" s="111" t="s">
        <v>130</v>
      </c>
      <c r="N185" s="111" t="s">
        <v>130</v>
      </c>
      <c r="O185" s="111" t="s">
        <v>130</v>
      </c>
      <c r="P185" s="349" t="s">
        <v>169</v>
      </c>
      <c r="Q185" s="351"/>
    </row>
    <row r="186" spans="1:17" x14ac:dyDescent="0.25">
      <c r="B186" s="157"/>
      <c r="C186" s="157"/>
      <c r="D186" s="3"/>
      <c r="E186" s="3"/>
      <c r="F186" s="157"/>
      <c r="G186" s="3"/>
      <c r="H186" s="189"/>
      <c r="I186" s="5"/>
      <c r="J186" s="157"/>
      <c r="K186" s="181"/>
      <c r="L186" s="88"/>
      <c r="M186" s="111"/>
      <c r="N186" s="111"/>
      <c r="O186" s="111"/>
      <c r="P186" s="349"/>
      <c r="Q186" s="351"/>
    </row>
    <row r="189" spans="1:17" ht="15.75" thickBot="1" x14ac:dyDescent="0.3"/>
    <row r="190" spans="1:17" ht="30" x14ac:dyDescent="0.25">
      <c r="B190" s="114" t="s">
        <v>33</v>
      </c>
      <c r="C190" s="114" t="s">
        <v>47</v>
      </c>
      <c r="D190" s="110" t="s">
        <v>48</v>
      </c>
      <c r="E190" s="114" t="s">
        <v>49</v>
      </c>
      <c r="F190" s="70" t="s">
        <v>54</v>
      </c>
      <c r="G190" s="254"/>
    </row>
    <row r="191" spans="1:17" ht="108" x14ac:dyDescent="0.2">
      <c r="B191" s="364" t="s">
        <v>51</v>
      </c>
      <c r="C191" s="6" t="s">
        <v>121</v>
      </c>
      <c r="D191" s="164">
        <v>25</v>
      </c>
      <c r="E191" s="164">
        <v>25</v>
      </c>
      <c r="F191" s="365">
        <f>+E191+E192+E193</f>
        <v>60</v>
      </c>
      <c r="G191" s="85"/>
    </row>
    <row r="192" spans="1:17" ht="96" x14ac:dyDescent="0.2">
      <c r="B192" s="364"/>
      <c r="C192" s="6" t="s">
        <v>122</v>
      </c>
      <c r="D192" s="67">
        <v>25</v>
      </c>
      <c r="E192" s="164">
        <v>25</v>
      </c>
      <c r="F192" s="366"/>
      <c r="G192" s="85"/>
    </row>
    <row r="193" spans="2:7" ht="60" x14ac:dyDescent="0.2">
      <c r="B193" s="364"/>
      <c r="C193" s="6" t="s">
        <v>123</v>
      </c>
      <c r="D193" s="164">
        <v>10</v>
      </c>
      <c r="E193" s="164">
        <v>10</v>
      </c>
      <c r="F193" s="367"/>
      <c r="G193" s="85"/>
    </row>
    <row r="194" spans="2:7" x14ac:dyDescent="0.25">
      <c r="C194" s="94"/>
    </row>
    <row r="197" spans="2:7" x14ac:dyDescent="0.25">
      <c r="B197" s="112" t="s">
        <v>55</v>
      </c>
    </row>
    <row r="200" spans="2:7" x14ac:dyDescent="0.25">
      <c r="B200" s="115" t="s">
        <v>33</v>
      </c>
      <c r="C200" s="115" t="s">
        <v>56</v>
      </c>
      <c r="D200" s="114" t="s">
        <v>49</v>
      </c>
      <c r="E200" s="114" t="s">
        <v>16</v>
      </c>
    </row>
    <row r="201" spans="2:7" ht="28.5" x14ac:dyDescent="0.25">
      <c r="B201" s="95" t="s">
        <v>57</v>
      </c>
      <c r="C201" s="96">
        <v>40</v>
      </c>
      <c r="D201" s="164">
        <f>+E173</f>
        <v>0</v>
      </c>
      <c r="E201" s="368">
        <f>+D201+D202</f>
        <v>60</v>
      </c>
    </row>
    <row r="202" spans="2:7" ht="57" x14ac:dyDescent="0.25">
      <c r="B202" s="95" t="s">
        <v>58</v>
      </c>
      <c r="C202" s="96">
        <v>60</v>
      </c>
      <c r="D202" s="164">
        <f>+F191</f>
        <v>60</v>
      </c>
      <c r="E202" s="369"/>
    </row>
  </sheetData>
  <mergeCells count="45">
    <mergeCell ref="Q159:Q166"/>
    <mergeCell ref="P185:Q185"/>
    <mergeCell ref="P186:Q186"/>
    <mergeCell ref="C9:N9"/>
    <mergeCell ref="P147:Q152"/>
    <mergeCell ref="C62:N62"/>
    <mergeCell ref="B64:N64"/>
    <mergeCell ref="C10:N10"/>
    <mergeCell ref="B14:C24"/>
    <mergeCell ref="B26:C26"/>
    <mergeCell ref="E44:E45"/>
    <mergeCell ref="M49:N49"/>
    <mergeCell ref="B58:B59"/>
    <mergeCell ref="C58:C59"/>
    <mergeCell ref="D58:E58"/>
    <mergeCell ref="P137:Q137"/>
    <mergeCell ref="B2:P2"/>
    <mergeCell ref="B4:P4"/>
    <mergeCell ref="C6:N6"/>
    <mergeCell ref="C7:N7"/>
    <mergeCell ref="C8:N8"/>
    <mergeCell ref="J143:L143"/>
    <mergeCell ref="P143:Q143"/>
    <mergeCell ref="P144:Q144"/>
    <mergeCell ref="O67:P67"/>
    <mergeCell ref="B131:N131"/>
    <mergeCell ref="J136:L136"/>
    <mergeCell ref="P136:Q136"/>
    <mergeCell ref="P140:Q140"/>
    <mergeCell ref="B191:B193"/>
    <mergeCell ref="F191:F193"/>
    <mergeCell ref="E201:E202"/>
    <mergeCell ref="P138:Q138"/>
    <mergeCell ref="P145:Q145"/>
    <mergeCell ref="P139:Q139"/>
    <mergeCell ref="P181:Q181"/>
    <mergeCell ref="B155:N155"/>
    <mergeCell ref="E173:E175"/>
    <mergeCell ref="B178:N178"/>
    <mergeCell ref="J180:L180"/>
    <mergeCell ref="P180:Q180"/>
    <mergeCell ref="P182:Q182"/>
    <mergeCell ref="P183:Q183"/>
    <mergeCell ref="P184:Q184"/>
    <mergeCell ref="P146:Q146"/>
  </mergeCells>
  <dataValidations count="2">
    <dataValidation type="decimal" allowBlank="1" showInputMessage="1" showErrorMessage="1" sqref="WVH983103 WLL983103 C65614 IV65599 SR65599 ACN65599 AMJ65599 AWF65599 BGB65599 BPX65599 BZT65599 CJP65599 CTL65599 DDH65599 DND65599 DWZ65599 EGV65599 EQR65599 FAN65599 FKJ65599 FUF65599 GEB65599 GNX65599 GXT65599 HHP65599 HRL65599 IBH65599 ILD65599 IUZ65599 JEV65599 JOR65599 JYN65599 KIJ65599 KSF65599 LCB65599 LLX65599 LVT65599 MFP65599 MPL65599 MZH65599 NJD65599 NSZ65599 OCV65599 OMR65599 OWN65599 PGJ65599 PQF65599 QAB65599 QJX65599 QTT65599 RDP65599 RNL65599 RXH65599 SHD65599 SQZ65599 TAV65599 TKR65599 TUN65599 UEJ65599 UOF65599 UYB65599 VHX65599 VRT65599 WBP65599 WLL65599 WVH65599 C131150 IV131135 SR131135 ACN131135 AMJ131135 AWF131135 BGB131135 BPX131135 BZT131135 CJP131135 CTL131135 DDH131135 DND131135 DWZ131135 EGV131135 EQR131135 FAN131135 FKJ131135 FUF131135 GEB131135 GNX131135 GXT131135 HHP131135 HRL131135 IBH131135 ILD131135 IUZ131135 JEV131135 JOR131135 JYN131135 KIJ131135 KSF131135 LCB131135 LLX131135 LVT131135 MFP131135 MPL131135 MZH131135 NJD131135 NSZ131135 OCV131135 OMR131135 OWN131135 PGJ131135 PQF131135 QAB131135 QJX131135 QTT131135 RDP131135 RNL131135 RXH131135 SHD131135 SQZ131135 TAV131135 TKR131135 TUN131135 UEJ131135 UOF131135 UYB131135 VHX131135 VRT131135 WBP131135 WLL131135 WVH131135 C196686 IV196671 SR196671 ACN196671 AMJ196671 AWF196671 BGB196671 BPX196671 BZT196671 CJP196671 CTL196671 DDH196671 DND196671 DWZ196671 EGV196671 EQR196671 FAN196671 FKJ196671 FUF196671 GEB196671 GNX196671 GXT196671 HHP196671 HRL196671 IBH196671 ILD196671 IUZ196671 JEV196671 JOR196671 JYN196671 KIJ196671 KSF196671 LCB196671 LLX196671 LVT196671 MFP196671 MPL196671 MZH196671 NJD196671 NSZ196671 OCV196671 OMR196671 OWN196671 PGJ196671 PQF196671 QAB196671 QJX196671 QTT196671 RDP196671 RNL196671 RXH196671 SHD196671 SQZ196671 TAV196671 TKR196671 TUN196671 UEJ196671 UOF196671 UYB196671 VHX196671 VRT196671 WBP196671 WLL196671 WVH196671 C262222 IV262207 SR262207 ACN262207 AMJ262207 AWF262207 BGB262207 BPX262207 BZT262207 CJP262207 CTL262207 DDH262207 DND262207 DWZ262207 EGV262207 EQR262207 FAN262207 FKJ262207 FUF262207 GEB262207 GNX262207 GXT262207 HHP262207 HRL262207 IBH262207 ILD262207 IUZ262207 JEV262207 JOR262207 JYN262207 KIJ262207 KSF262207 LCB262207 LLX262207 LVT262207 MFP262207 MPL262207 MZH262207 NJD262207 NSZ262207 OCV262207 OMR262207 OWN262207 PGJ262207 PQF262207 QAB262207 QJX262207 QTT262207 RDP262207 RNL262207 RXH262207 SHD262207 SQZ262207 TAV262207 TKR262207 TUN262207 UEJ262207 UOF262207 UYB262207 VHX262207 VRT262207 WBP262207 WLL262207 WVH262207 C327758 IV327743 SR327743 ACN327743 AMJ327743 AWF327743 BGB327743 BPX327743 BZT327743 CJP327743 CTL327743 DDH327743 DND327743 DWZ327743 EGV327743 EQR327743 FAN327743 FKJ327743 FUF327743 GEB327743 GNX327743 GXT327743 HHP327743 HRL327743 IBH327743 ILD327743 IUZ327743 JEV327743 JOR327743 JYN327743 KIJ327743 KSF327743 LCB327743 LLX327743 LVT327743 MFP327743 MPL327743 MZH327743 NJD327743 NSZ327743 OCV327743 OMR327743 OWN327743 PGJ327743 PQF327743 QAB327743 QJX327743 QTT327743 RDP327743 RNL327743 RXH327743 SHD327743 SQZ327743 TAV327743 TKR327743 TUN327743 UEJ327743 UOF327743 UYB327743 VHX327743 VRT327743 WBP327743 WLL327743 WVH327743 C393294 IV393279 SR393279 ACN393279 AMJ393279 AWF393279 BGB393279 BPX393279 BZT393279 CJP393279 CTL393279 DDH393279 DND393279 DWZ393279 EGV393279 EQR393279 FAN393279 FKJ393279 FUF393279 GEB393279 GNX393279 GXT393279 HHP393279 HRL393279 IBH393279 ILD393279 IUZ393279 JEV393279 JOR393279 JYN393279 KIJ393279 KSF393279 LCB393279 LLX393279 LVT393279 MFP393279 MPL393279 MZH393279 NJD393279 NSZ393279 OCV393279 OMR393279 OWN393279 PGJ393279 PQF393279 QAB393279 QJX393279 QTT393279 RDP393279 RNL393279 RXH393279 SHD393279 SQZ393279 TAV393279 TKR393279 TUN393279 UEJ393279 UOF393279 UYB393279 VHX393279 VRT393279 WBP393279 WLL393279 WVH393279 C458830 IV458815 SR458815 ACN458815 AMJ458815 AWF458815 BGB458815 BPX458815 BZT458815 CJP458815 CTL458815 DDH458815 DND458815 DWZ458815 EGV458815 EQR458815 FAN458815 FKJ458815 FUF458815 GEB458815 GNX458815 GXT458815 HHP458815 HRL458815 IBH458815 ILD458815 IUZ458815 JEV458815 JOR458815 JYN458815 KIJ458815 KSF458815 LCB458815 LLX458815 LVT458815 MFP458815 MPL458815 MZH458815 NJD458815 NSZ458815 OCV458815 OMR458815 OWN458815 PGJ458815 PQF458815 QAB458815 QJX458815 QTT458815 RDP458815 RNL458815 RXH458815 SHD458815 SQZ458815 TAV458815 TKR458815 TUN458815 UEJ458815 UOF458815 UYB458815 VHX458815 VRT458815 WBP458815 WLL458815 WVH458815 C524366 IV524351 SR524351 ACN524351 AMJ524351 AWF524351 BGB524351 BPX524351 BZT524351 CJP524351 CTL524351 DDH524351 DND524351 DWZ524351 EGV524351 EQR524351 FAN524351 FKJ524351 FUF524351 GEB524351 GNX524351 GXT524351 HHP524351 HRL524351 IBH524351 ILD524351 IUZ524351 JEV524351 JOR524351 JYN524351 KIJ524351 KSF524351 LCB524351 LLX524351 LVT524351 MFP524351 MPL524351 MZH524351 NJD524351 NSZ524351 OCV524351 OMR524351 OWN524351 PGJ524351 PQF524351 QAB524351 QJX524351 QTT524351 RDP524351 RNL524351 RXH524351 SHD524351 SQZ524351 TAV524351 TKR524351 TUN524351 UEJ524351 UOF524351 UYB524351 VHX524351 VRT524351 WBP524351 WLL524351 WVH524351 C589902 IV589887 SR589887 ACN589887 AMJ589887 AWF589887 BGB589887 BPX589887 BZT589887 CJP589887 CTL589887 DDH589887 DND589887 DWZ589887 EGV589887 EQR589887 FAN589887 FKJ589887 FUF589887 GEB589887 GNX589887 GXT589887 HHP589887 HRL589887 IBH589887 ILD589887 IUZ589887 JEV589887 JOR589887 JYN589887 KIJ589887 KSF589887 LCB589887 LLX589887 LVT589887 MFP589887 MPL589887 MZH589887 NJD589887 NSZ589887 OCV589887 OMR589887 OWN589887 PGJ589887 PQF589887 QAB589887 QJX589887 QTT589887 RDP589887 RNL589887 RXH589887 SHD589887 SQZ589887 TAV589887 TKR589887 TUN589887 UEJ589887 UOF589887 UYB589887 VHX589887 VRT589887 WBP589887 WLL589887 WVH589887 C655438 IV655423 SR655423 ACN655423 AMJ655423 AWF655423 BGB655423 BPX655423 BZT655423 CJP655423 CTL655423 DDH655423 DND655423 DWZ655423 EGV655423 EQR655423 FAN655423 FKJ655423 FUF655423 GEB655423 GNX655423 GXT655423 HHP655423 HRL655423 IBH655423 ILD655423 IUZ655423 JEV655423 JOR655423 JYN655423 KIJ655423 KSF655423 LCB655423 LLX655423 LVT655423 MFP655423 MPL655423 MZH655423 NJD655423 NSZ655423 OCV655423 OMR655423 OWN655423 PGJ655423 PQF655423 QAB655423 QJX655423 QTT655423 RDP655423 RNL655423 RXH655423 SHD655423 SQZ655423 TAV655423 TKR655423 TUN655423 UEJ655423 UOF655423 UYB655423 VHX655423 VRT655423 WBP655423 WLL655423 WVH655423 C720974 IV720959 SR720959 ACN720959 AMJ720959 AWF720959 BGB720959 BPX720959 BZT720959 CJP720959 CTL720959 DDH720959 DND720959 DWZ720959 EGV720959 EQR720959 FAN720959 FKJ720959 FUF720959 GEB720959 GNX720959 GXT720959 HHP720959 HRL720959 IBH720959 ILD720959 IUZ720959 JEV720959 JOR720959 JYN720959 KIJ720959 KSF720959 LCB720959 LLX720959 LVT720959 MFP720959 MPL720959 MZH720959 NJD720959 NSZ720959 OCV720959 OMR720959 OWN720959 PGJ720959 PQF720959 QAB720959 QJX720959 QTT720959 RDP720959 RNL720959 RXH720959 SHD720959 SQZ720959 TAV720959 TKR720959 TUN720959 UEJ720959 UOF720959 UYB720959 VHX720959 VRT720959 WBP720959 WLL720959 WVH720959 C786510 IV786495 SR786495 ACN786495 AMJ786495 AWF786495 BGB786495 BPX786495 BZT786495 CJP786495 CTL786495 DDH786495 DND786495 DWZ786495 EGV786495 EQR786495 FAN786495 FKJ786495 FUF786495 GEB786495 GNX786495 GXT786495 HHP786495 HRL786495 IBH786495 ILD786495 IUZ786495 JEV786495 JOR786495 JYN786495 KIJ786495 KSF786495 LCB786495 LLX786495 LVT786495 MFP786495 MPL786495 MZH786495 NJD786495 NSZ786495 OCV786495 OMR786495 OWN786495 PGJ786495 PQF786495 QAB786495 QJX786495 QTT786495 RDP786495 RNL786495 RXH786495 SHD786495 SQZ786495 TAV786495 TKR786495 TUN786495 UEJ786495 UOF786495 UYB786495 VHX786495 VRT786495 WBP786495 WLL786495 WVH786495 C852046 IV852031 SR852031 ACN852031 AMJ852031 AWF852031 BGB852031 BPX852031 BZT852031 CJP852031 CTL852031 DDH852031 DND852031 DWZ852031 EGV852031 EQR852031 FAN852031 FKJ852031 FUF852031 GEB852031 GNX852031 GXT852031 HHP852031 HRL852031 IBH852031 ILD852031 IUZ852031 JEV852031 JOR852031 JYN852031 KIJ852031 KSF852031 LCB852031 LLX852031 LVT852031 MFP852031 MPL852031 MZH852031 NJD852031 NSZ852031 OCV852031 OMR852031 OWN852031 PGJ852031 PQF852031 QAB852031 QJX852031 QTT852031 RDP852031 RNL852031 RXH852031 SHD852031 SQZ852031 TAV852031 TKR852031 TUN852031 UEJ852031 UOF852031 UYB852031 VHX852031 VRT852031 WBP852031 WLL852031 WVH852031 C917582 IV917567 SR917567 ACN917567 AMJ917567 AWF917567 BGB917567 BPX917567 BZT917567 CJP917567 CTL917567 DDH917567 DND917567 DWZ917567 EGV917567 EQR917567 FAN917567 FKJ917567 FUF917567 GEB917567 GNX917567 GXT917567 HHP917567 HRL917567 IBH917567 ILD917567 IUZ917567 JEV917567 JOR917567 JYN917567 KIJ917567 KSF917567 LCB917567 LLX917567 LVT917567 MFP917567 MPL917567 MZH917567 NJD917567 NSZ917567 OCV917567 OMR917567 OWN917567 PGJ917567 PQF917567 QAB917567 QJX917567 QTT917567 RDP917567 RNL917567 RXH917567 SHD917567 SQZ917567 TAV917567 TKR917567 TUN917567 UEJ917567 UOF917567 UYB917567 VHX917567 VRT917567 WBP917567 WLL917567 WVH917567 C983118 IV983103 SR983103 ACN983103 AMJ983103 AWF983103 BGB983103 BPX983103 BZT983103 CJP983103 CTL983103 DDH983103 DND983103 DWZ983103 EGV983103 EQR983103 FAN983103 FKJ983103 FUF983103 GEB983103 GNX983103 GXT983103 HHP983103 HRL983103 IBH983103 ILD983103 IUZ983103 JEV983103 JOR983103 JYN983103 KIJ983103 KSF983103 LCB983103 LLX983103 LVT983103 MFP983103 MPL983103 MZH983103 NJD983103 NSZ983103 OCV983103 OMR983103 OWN983103 PGJ983103 PQF983103 QAB983103 QJX983103 QTT983103 RDP983103 RNL983103 RXH983103 SHD983103 SQZ983103 TAV983103 TKR983103 TUN983103 UEJ983103 UOF983103 UYB983103 VHX983103 VRT983103 WBP983103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103 A65599 IS65599 SO65599 ACK65599 AMG65599 AWC65599 BFY65599 BPU65599 BZQ65599 CJM65599 CTI65599 DDE65599 DNA65599 DWW65599 EGS65599 EQO65599 FAK65599 FKG65599 FUC65599 GDY65599 GNU65599 GXQ65599 HHM65599 HRI65599 IBE65599 ILA65599 IUW65599 JES65599 JOO65599 JYK65599 KIG65599 KSC65599 LBY65599 LLU65599 LVQ65599 MFM65599 MPI65599 MZE65599 NJA65599 NSW65599 OCS65599 OMO65599 OWK65599 PGG65599 PQC65599 PZY65599 QJU65599 QTQ65599 RDM65599 RNI65599 RXE65599 SHA65599 SQW65599 TAS65599 TKO65599 TUK65599 UEG65599 UOC65599 UXY65599 VHU65599 VRQ65599 WBM65599 WLI65599 WVE65599 A131135 IS131135 SO131135 ACK131135 AMG131135 AWC131135 BFY131135 BPU131135 BZQ131135 CJM131135 CTI131135 DDE131135 DNA131135 DWW131135 EGS131135 EQO131135 FAK131135 FKG131135 FUC131135 GDY131135 GNU131135 GXQ131135 HHM131135 HRI131135 IBE131135 ILA131135 IUW131135 JES131135 JOO131135 JYK131135 KIG131135 KSC131135 LBY131135 LLU131135 LVQ131135 MFM131135 MPI131135 MZE131135 NJA131135 NSW131135 OCS131135 OMO131135 OWK131135 PGG131135 PQC131135 PZY131135 QJU131135 QTQ131135 RDM131135 RNI131135 RXE131135 SHA131135 SQW131135 TAS131135 TKO131135 TUK131135 UEG131135 UOC131135 UXY131135 VHU131135 VRQ131135 WBM131135 WLI131135 WVE131135 A196671 IS196671 SO196671 ACK196671 AMG196671 AWC196671 BFY196671 BPU196671 BZQ196671 CJM196671 CTI196671 DDE196671 DNA196671 DWW196671 EGS196671 EQO196671 FAK196671 FKG196671 FUC196671 GDY196671 GNU196671 GXQ196671 HHM196671 HRI196671 IBE196671 ILA196671 IUW196671 JES196671 JOO196671 JYK196671 KIG196671 KSC196671 LBY196671 LLU196671 LVQ196671 MFM196671 MPI196671 MZE196671 NJA196671 NSW196671 OCS196671 OMO196671 OWK196671 PGG196671 PQC196671 PZY196671 QJU196671 QTQ196671 RDM196671 RNI196671 RXE196671 SHA196671 SQW196671 TAS196671 TKO196671 TUK196671 UEG196671 UOC196671 UXY196671 VHU196671 VRQ196671 WBM196671 WLI196671 WVE196671 A262207 IS262207 SO262207 ACK262207 AMG262207 AWC262207 BFY262207 BPU262207 BZQ262207 CJM262207 CTI262207 DDE262207 DNA262207 DWW262207 EGS262207 EQO262207 FAK262207 FKG262207 FUC262207 GDY262207 GNU262207 GXQ262207 HHM262207 HRI262207 IBE262207 ILA262207 IUW262207 JES262207 JOO262207 JYK262207 KIG262207 KSC262207 LBY262207 LLU262207 LVQ262207 MFM262207 MPI262207 MZE262207 NJA262207 NSW262207 OCS262207 OMO262207 OWK262207 PGG262207 PQC262207 PZY262207 QJU262207 QTQ262207 RDM262207 RNI262207 RXE262207 SHA262207 SQW262207 TAS262207 TKO262207 TUK262207 UEG262207 UOC262207 UXY262207 VHU262207 VRQ262207 WBM262207 WLI262207 WVE262207 A327743 IS327743 SO327743 ACK327743 AMG327743 AWC327743 BFY327743 BPU327743 BZQ327743 CJM327743 CTI327743 DDE327743 DNA327743 DWW327743 EGS327743 EQO327743 FAK327743 FKG327743 FUC327743 GDY327743 GNU327743 GXQ327743 HHM327743 HRI327743 IBE327743 ILA327743 IUW327743 JES327743 JOO327743 JYK327743 KIG327743 KSC327743 LBY327743 LLU327743 LVQ327743 MFM327743 MPI327743 MZE327743 NJA327743 NSW327743 OCS327743 OMO327743 OWK327743 PGG327743 PQC327743 PZY327743 QJU327743 QTQ327743 RDM327743 RNI327743 RXE327743 SHA327743 SQW327743 TAS327743 TKO327743 TUK327743 UEG327743 UOC327743 UXY327743 VHU327743 VRQ327743 WBM327743 WLI327743 WVE327743 A393279 IS393279 SO393279 ACK393279 AMG393279 AWC393279 BFY393279 BPU393279 BZQ393279 CJM393279 CTI393279 DDE393279 DNA393279 DWW393279 EGS393279 EQO393279 FAK393279 FKG393279 FUC393279 GDY393279 GNU393279 GXQ393279 HHM393279 HRI393279 IBE393279 ILA393279 IUW393279 JES393279 JOO393279 JYK393279 KIG393279 KSC393279 LBY393279 LLU393279 LVQ393279 MFM393279 MPI393279 MZE393279 NJA393279 NSW393279 OCS393279 OMO393279 OWK393279 PGG393279 PQC393279 PZY393279 QJU393279 QTQ393279 RDM393279 RNI393279 RXE393279 SHA393279 SQW393279 TAS393279 TKO393279 TUK393279 UEG393279 UOC393279 UXY393279 VHU393279 VRQ393279 WBM393279 WLI393279 WVE393279 A458815 IS458815 SO458815 ACK458815 AMG458815 AWC458815 BFY458815 BPU458815 BZQ458815 CJM458815 CTI458815 DDE458815 DNA458815 DWW458815 EGS458815 EQO458815 FAK458815 FKG458815 FUC458815 GDY458815 GNU458815 GXQ458815 HHM458815 HRI458815 IBE458815 ILA458815 IUW458815 JES458815 JOO458815 JYK458815 KIG458815 KSC458815 LBY458815 LLU458815 LVQ458815 MFM458815 MPI458815 MZE458815 NJA458815 NSW458815 OCS458815 OMO458815 OWK458815 PGG458815 PQC458815 PZY458815 QJU458815 QTQ458815 RDM458815 RNI458815 RXE458815 SHA458815 SQW458815 TAS458815 TKO458815 TUK458815 UEG458815 UOC458815 UXY458815 VHU458815 VRQ458815 WBM458815 WLI458815 WVE458815 A524351 IS524351 SO524351 ACK524351 AMG524351 AWC524351 BFY524351 BPU524351 BZQ524351 CJM524351 CTI524351 DDE524351 DNA524351 DWW524351 EGS524351 EQO524351 FAK524351 FKG524351 FUC524351 GDY524351 GNU524351 GXQ524351 HHM524351 HRI524351 IBE524351 ILA524351 IUW524351 JES524351 JOO524351 JYK524351 KIG524351 KSC524351 LBY524351 LLU524351 LVQ524351 MFM524351 MPI524351 MZE524351 NJA524351 NSW524351 OCS524351 OMO524351 OWK524351 PGG524351 PQC524351 PZY524351 QJU524351 QTQ524351 RDM524351 RNI524351 RXE524351 SHA524351 SQW524351 TAS524351 TKO524351 TUK524351 UEG524351 UOC524351 UXY524351 VHU524351 VRQ524351 WBM524351 WLI524351 WVE524351 A589887 IS589887 SO589887 ACK589887 AMG589887 AWC589887 BFY589887 BPU589887 BZQ589887 CJM589887 CTI589887 DDE589887 DNA589887 DWW589887 EGS589887 EQO589887 FAK589887 FKG589887 FUC589887 GDY589887 GNU589887 GXQ589887 HHM589887 HRI589887 IBE589887 ILA589887 IUW589887 JES589887 JOO589887 JYK589887 KIG589887 KSC589887 LBY589887 LLU589887 LVQ589887 MFM589887 MPI589887 MZE589887 NJA589887 NSW589887 OCS589887 OMO589887 OWK589887 PGG589887 PQC589887 PZY589887 QJU589887 QTQ589887 RDM589887 RNI589887 RXE589887 SHA589887 SQW589887 TAS589887 TKO589887 TUK589887 UEG589887 UOC589887 UXY589887 VHU589887 VRQ589887 WBM589887 WLI589887 WVE589887 A655423 IS655423 SO655423 ACK655423 AMG655423 AWC655423 BFY655423 BPU655423 BZQ655423 CJM655423 CTI655423 DDE655423 DNA655423 DWW655423 EGS655423 EQO655423 FAK655423 FKG655423 FUC655423 GDY655423 GNU655423 GXQ655423 HHM655423 HRI655423 IBE655423 ILA655423 IUW655423 JES655423 JOO655423 JYK655423 KIG655423 KSC655423 LBY655423 LLU655423 LVQ655423 MFM655423 MPI655423 MZE655423 NJA655423 NSW655423 OCS655423 OMO655423 OWK655423 PGG655423 PQC655423 PZY655423 QJU655423 QTQ655423 RDM655423 RNI655423 RXE655423 SHA655423 SQW655423 TAS655423 TKO655423 TUK655423 UEG655423 UOC655423 UXY655423 VHU655423 VRQ655423 WBM655423 WLI655423 WVE655423 A720959 IS720959 SO720959 ACK720959 AMG720959 AWC720959 BFY720959 BPU720959 BZQ720959 CJM720959 CTI720959 DDE720959 DNA720959 DWW720959 EGS720959 EQO720959 FAK720959 FKG720959 FUC720959 GDY720959 GNU720959 GXQ720959 HHM720959 HRI720959 IBE720959 ILA720959 IUW720959 JES720959 JOO720959 JYK720959 KIG720959 KSC720959 LBY720959 LLU720959 LVQ720959 MFM720959 MPI720959 MZE720959 NJA720959 NSW720959 OCS720959 OMO720959 OWK720959 PGG720959 PQC720959 PZY720959 QJU720959 QTQ720959 RDM720959 RNI720959 RXE720959 SHA720959 SQW720959 TAS720959 TKO720959 TUK720959 UEG720959 UOC720959 UXY720959 VHU720959 VRQ720959 WBM720959 WLI720959 WVE720959 A786495 IS786495 SO786495 ACK786495 AMG786495 AWC786495 BFY786495 BPU786495 BZQ786495 CJM786495 CTI786495 DDE786495 DNA786495 DWW786495 EGS786495 EQO786495 FAK786495 FKG786495 FUC786495 GDY786495 GNU786495 GXQ786495 HHM786495 HRI786495 IBE786495 ILA786495 IUW786495 JES786495 JOO786495 JYK786495 KIG786495 KSC786495 LBY786495 LLU786495 LVQ786495 MFM786495 MPI786495 MZE786495 NJA786495 NSW786495 OCS786495 OMO786495 OWK786495 PGG786495 PQC786495 PZY786495 QJU786495 QTQ786495 RDM786495 RNI786495 RXE786495 SHA786495 SQW786495 TAS786495 TKO786495 TUK786495 UEG786495 UOC786495 UXY786495 VHU786495 VRQ786495 WBM786495 WLI786495 WVE786495 A852031 IS852031 SO852031 ACK852031 AMG852031 AWC852031 BFY852031 BPU852031 BZQ852031 CJM852031 CTI852031 DDE852031 DNA852031 DWW852031 EGS852031 EQO852031 FAK852031 FKG852031 FUC852031 GDY852031 GNU852031 GXQ852031 HHM852031 HRI852031 IBE852031 ILA852031 IUW852031 JES852031 JOO852031 JYK852031 KIG852031 KSC852031 LBY852031 LLU852031 LVQ852031 MFM852031 MPI852031 MZE852031 NJA852031 NSW852031 OCS852031 OMO852031 OWK852031 PGG852031 PQC852031 PZY852031 QJU852031 QTQ852031 RDM852031 RNI852031 RXE852031 SHA852031 SQW852031 TAS852031 TKO852031 TUK852031 UEG852031 UOC852031 UXY852031 VHU852031 VRQ852031 WBM852031 WLI852031 WVE852031 A917567 IS917567 SO917567 ACK917567 AMG917567 AWC917567 BFY917567 BPU917567 BZQ917567 CJM917567 CTI917567 DDE917567 DNA917567 DWW917567 EGS917567 EQO917567 FAK917567 FKG917567 FUC917567 GDY917567 GNU917567 GXQ917567 HHM917567 HRI917567 IBE917567 ILA917567 IUW917567 JES917567 JOO917567 JYK917567 KIG917567 KSC917567 LBY917567 LLU917567 LVQ917567 MFM917567 MPI917567 MZE917567 NJA917567 NSW917567 OCS917567 OMO917567 OWK917567 PGG917567 PQC917567 PZY917567 QJU917567 QTQ917567 RDM917567 RNI917567 RXE917567 SHA917567 SQW917567 TAS917567 TKO917567 TUK917567 UEG917567 UOC917567 UXY917567 VHU917567 VRQ917567 WBM917567 WLI917567 WVE917567 A983103 IS983103 SO983103 ACK983103 AMG983103 AWC983103 BFY983103 BPU983103 BZQ983103 CJM983103 CTI983103 DDE983103 DNA983103 DWW983103 EGS983103 EQO983103 FAK983103 FKG983103 FUC983103 GDY983103 GNU983103 GXQ983103 HHM983103 HRI983103 IBE983103 ILA983103 IUW983103 JES983103 JOO983103 JYK983103 KIG983103 KSC983103 LBY983103 LLU983103 LVQ983103 MFM983103 MPI983103 MZE983103 NJA983103 NSW983103 OCS983103 OMO983103 OWK983103 PGG983103 PQC983103 PZY983103 QJU983103 QTQ983103 RDM983103 RNI983103 RXE983103 SHA983103 SQW983103 TAS983103 TKO983103 TUK983103 UEG983103 UOC983103 UXY983103 VHU983103 VRQ983103 WBM983103 WLI983103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69"/>
  <sheetViews>
    <sheetView topLeftCell="H62" zoomScale="67" zoomScaleNormal="62" workbookViewId="0">
      <selection activeCell="R62" sqref="R62"/>
    </sheetView>
  </sheetViews>
  <sheetFormatPr baseColWidth="10" defaultRowHeight="15" x14ac:dyDescent="0.25"/>
  <cols>
    <col min="1" max="1" width="6.5703125" style="9" bestFit="1" customWidth="1"/>
    <col min="2" max="2" width="69.5703125" style="9" customWidth="1"/>
    <col min="3" max="3" width="31.140625" style="9" customWidth="1"/>
    <col min="4" max="4" width="31.5703125" style="9" customWidth="1"/>
    <col min="5" max="5" width="25" style="9" customWidth="1"/>
    <col min="6" max="6" width="18" style="9" customWidth="1"/>
    <col min="7" max="7" width="29.7109375" style="9" customWidth="1"/>
    <col min="8" max="8" width="24.5703125" style="9" customWidth="1"/>
    <col min="9" max="9" width="24" style="9" customWidth="1"/>
    <col min="10" max="10" width="13" style="9" customWidth="1"/>
    <col min="11" max="11" width="25.85546875" style="9" customWidth="1"/>
    <col min="12" max="13" width="18.7109375" style="9" customWidth="1"/>
    <col min="14" max="14" width="22.140625" style="9" customWidth="1"/>
    <col min="15" max="15" width="29.85546875" style="9" customWidth="1"/>
    <col min="16" max="16" width="23" style="9" customWidth="1"/>
    <col min="17" max="17" width="38.140625" style="9" customWidth="1"/>
    <col min="18" max="18" width="20"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70" t="s">
        <v>61</v>
      </c>
      <c r="C2" s="371"/>
      <c r="D2" s="371"/>
      <c r="E2" s="371"/>
      <c r="F2" s="371"/>
      <c r="G2" s="371"/>
      <c r="H2" s="371"/>
      <c r="I2" s="371"/>
      <c r="J2" s="371"/>
      <c r="K2" s="371"/>
      <c r="L2" s="371"/>
      <c r="M2" s="371"/>
      <c r="N2" s="371"/>
      <c r="O2" s="371"/>
      <c r="P2" s="371"/>
    </row>
    <row r="4" spans="2:16" ht="26.25" x14ac:dyDescent="0.25">
      <c r="B4" s="370" t="s">
        <v>46</v>
      </c>
      <c r="C4" s="371"/>
      <c r="D4" s="371"/>
      <c r="E4" s="371"/>
      <c r="F4" s="371"/>
      <c r="G4" s="371"/>
      <c r="H4" s="371"/>
      <c r="I4" s="371"/>
      <c r="J4" s="371"/>
      <c r="K4" s="371"/>
      <c r="L4" s="371"/>
      <c r="M4" s="371"/>
      <c r="N4" s="371"/>
      <c r="O4" s="371"/>
      <c r="P4" s="371"/>
    </row>
    <row r="5" spans="2:16" ht="15.75" thickBot="1" x14ac:dyDescent="0.3"/>
    <row r="6" spans="2:16" ht="21.75" thickBot="1" x14ac:dyDescent="0.3">
      <c r="B6" s="11" t="s">
        <v>4</v>
      </c>
      <c r="C6" s="389" t="s">
        <v>151</v>
      </c>
      <c r="D6" s="389"/>
      <c r="E6" s="389"/>
      <c r="F6" s="389"/>
      <c r="G6" s="389"/>
      <c r="H6" s="389"/>
      <c r="I6" s="389"/>
      <c r="J6" s="389"/>
      <c r="K6" s="389"/>
      <c r="L6" s="389"/>
      <c r="M6" s="389"/>
      <c r="N6" s="390"/>
    </row>
    <row r="7" spans="2:16" ht="16.5" thickBot="1" x14ac:dyDescent="0.3">
      <c r="B7" s="12" t="s">
        <v>5</v>
      </c>
      <c r="C7" s="389" t="s">
        <v>152</v>
      </c>
      <c r="D7" s="389"/>
      <c r="E7" s="389"/>
      <c r="F7" s="389"/>
      <c r="G7" s="389"/>
      <c r="H7" s="389"/>
      <c r="I7" s="389"/>
      <c r="J7" s="389"/>
      <c r="K7" s="389"/>
      <c r="L7" s="389"/>
      <c r="M7" s="389"/>
      <c r="N7" s="390"/>
    </row>
    <row r="8" spans="2:16" ht="16.5" thickBot="1" x14ac:dyDescent="0.3">
      <c r="B8" s="12" t="s">
        <v>6</v>
      </c>
      <c r="C8" s="389" t="s">
        <v>153</v>
      </c>
      <c r="D8" s="389"/>
      <c r="E8" s="389"/>
      <c r="F8" s="389"/>
      <c r="G8" s="389"/>
      <c r="H8" s="389"/>
      <c r="I8" s="389"/>
      <c r="J8" s="389"/>
      <c r="K8" s="389"/>
      <c r="L8" s="389"/>
      <c r="M8" s="389"/>
      <c r="N8" s="390"/>
    </row>
    <row r="9" spans="2:16" ht="16.5" thickBot="1" x14ac:dyDescent="0.3">
      <c r="B9" s="12" t="s">
        <v>7</v>
      </c>
      <c r="C9" s="389"/>
      <c r="D9" s="389"/>
      <c r="E9" s="389"/>
      <c r="F9" s="389"/>
      <c r="G9" s="389"/>
      <c r="H9" s="389"/>
      <c r="I9" s="389"/>
      <c r="J9" s="389"/>
      <c r="K9" s="389"/>
      <c r="L9" s="389"/>
      <c r="M9" s="389"/>
      <c r="N9" s="390"/>
    </row>
    <row r="10" spans="2:16" ht="16.5" thickBot="1" x14ac:dyDescent="0.3">
      <c r="B10" s="12" t="s">
        <v>8</v>
      </c>
      <c r="C10" s="391" t="s">
        <v>895</v>
      </c>
      <c r="D10" s="392"/>
      <c r="E10" s="392"/>
      <c r="F10" s="392"/>
      <c r="G10" s="392"/>
      <c r="H10" s="392"/>
      <c r="I10" s="392"/>
      <c r="J10" s="392"/>
      <c r="K10" s="392"/>
      <c r="L10" s="392"/>
      <c r="M10" s="392"/>
      <c r="N10" s="393"/>
    </row>
    <row r="11" spans="2:16" ht="16.5" thickBot="1" x14ac:dyDescent="0.3">
      <c r="B11" s="14" t="s">
        <v>9</v>
      </c>
      <c r="C11" s="15">
        <v>41969</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382" t="s">
        <v>94</v>
      </c>
      <c r="C14" s="382"/>
      <c r="D14" s="172" t="s">
        <v>12</v>
      </c>
      <c r="E14" s="172" t="s">
        <v>13</v>
      </c>
      <c r="F14" s="172" t="s">
        <v>29</v>
      </c>
      <c r="G14" s="82"/>
      <c r="I14" s="33"/>
      <c r="J14" s="33"/>
      <c r="K14" s="33"/>
      <c r="L14" s="33"/>
      <c r="M14" s="33"/>
      <c r="N14" s="98"/>
    </row>
    <row r="15" spans="2:16" x14ac:dyDescent="0.25">
      <c r="B15" s="382"/>
      <c r="C15" s="382"/>
      <c r="D15" s="172">
        <v>1</v>
      </c>
      <c r="E15" s="130">
        <v>1668892264</v>
      </c>
      <c r="F15" s="128">
        <f>247+454</f>
        <v>701</v>
      </c>
      <c r="G15" s="83"/>
      <c r="I15" s="34"/>
      <c r="J15" s="34"/>
      <c r="K15" s="34"/>
      <c r="L15" s="34"/>
      <c r="M15" s="34"/>
      <c r="N15" s="98"/>
    </row>
    <row r="16" spans="2:16" x14ac:dyDescent="0.25">
      <c r="B16" s="382"/>
      <c r="C16" s="382"/>
      <c r="D16" s="172">
        <v>2</v>
      </c>
      <c r="E16" s="130">
        <v>197836920</v>
      </c>
      <c r="F16" s="128">
        <f>78+163+626</f>
        <v>867</v>
      </c>
      <c r="G16" s="83"/>
      <c r="I16" s="34"/>
      <c r="J16" s="34"/>
      <c r="K16" s="34"/>
      <c r="L16" s="34"/>
      <c r="M16" s="34"/>
      <c r="N16" s="98"/>
    </row>
    <row r="17" spans="1:14" x14ac:dyDescent="0.25">
      <c r="B17" s="382"/>
      <c r="C17" s="382"/>
      <c r="D17" s="172">
        <v>5</v>
      </c>
      <c r="E17" s="130">
        <v>973655720</v>
      </c>
      <c r="F17" s="128">
        <f>60+140+200</f>
        <v>400</v>
      </c>
      <c r="G17" s="83"/>
      <c r="I17" s="34"/>
      <c r="J17" s="34"/>
      <c r="K17" s="34"/>
      <c r="L17" s="34"/>
      <c r="M17" s="34"/>
      <c r="N17" s="98"/>
    </row>
    <row r="18" spans="1:14" x14ac:dyDescent="0.25">
      <c r="B18" s="382"/>
      <c r="C18" s="382"/>
      <c r="D18" s="172">
        <v>6</v>
      </c>
      <c r="E18" s="130">
        <v>104414050</v>
      </c>
      <c r="F18" s="128">
        <v>50</v>
      </c>
      <c r="G18" s="83"/>
      <c r="H18" s="22"/>
      <c r="I18" s="34"/>
      <c r="J18" s="34"/>
      <c r="K18" s="34"/>
      <c r="L18" s="34"/>
      <c r="M18" s="34"/>
      <c r="N18" s="20"/>
    </row>
    <row r="19" spans="1:14" x14ac:dyDescent="0.25">
      <c r="B19" s="382"/>
      <c r="C19" s="382"/>
      <c r="D19" s="172">
        <v>7</v>
      </c>
      <c r="E19" s="130">
        <v>104414050</v>
      </c>
      <c r="F19" s="128">
        <v>50</v>
      </c>
      <c r="G19" s="83"/>
      <c r="H19" s="22"/>
      <c r="I19" s="36"/>
      <c r="J19" s="36"/>
      <c r="K19" s="36"/>
      <c r="L19" s="36"/>
      <c r="M19" s="36"/>
      <c r="N19" s="20"/>
    </row>
    <row r="20" spans="1:14" x14ac:dyDescent="0.25">
      <c r="B20" s="382"/>
      <c r="C20" s="382"/>
      <c r="D20" s="172">
        <v>8</v>
      </c>
      <c r="E20" s="130">
        <v>3223311221</v>
      </c>
      <c r="F20" s="128">
        <f>299+65+1041</f>
        <v>1405</v>
      </c>
      <c r="G20" s="83"/>
      <c r="H20" s="22"/>
      <c r="I20" s="97"/>
      <c r="J20" s="97"/>
      <c r="K20" s="97"/>
      <c r="L20" s="97"/>
      <c r="M20" s="97"/>
      <c r="N20" s="20"/>
    </row>
    <row r="21" spans="1:14" x14ac:dyDescent="0.25">
      <c r="B21" s="382"/>
      <c r="C21" s="382"/>
      <c r="D21" s="172">
        <v>9</v>
      </c>
      <c r="E21" s="130">
        <v>1451607014</v>
      </c>
      <c r="F21" s="128">
        <f>182+458</f>
        <v>640</v>
      </c>
      <c r="G21" s="83"/>
      <c r="H21" s="22"/>
      <c r="I21" s="97"/>
      <c r="J21" s="97"/>
      <c r="K21" s="97"/>
      <c r="L21" s="97"/>
      <c r="M21" s="97"/>
      <c r="N21" s="20"/>
    </row>
    <row r="22" spans="1:14" x14ac:dyDescent="0.25">
      <c r="B22" s="382"/>
      <c r="C22" s="382"/>
      <c r="D22" s="172">
        <v>10</v>
      </c>
      <c r="E22" s="130">
        <v>1933441497</v>
      </c>
      <c r="F22" s="128">
        <f>208+169+415</f>
        <v>792</v>
      </c>
      <c r="G22" s="83"/>
      <c r="H22" s="22"/>
      <c r="I22" s="97"/>
      <c r="J22" s="97"/>
      <c r="K22" s="97"/>
      <c r="L22" s="97"/>
      <c r="M22" s="97"/>
      <c r="N22" s="20"/>
    </row>
    <row r="23" spans="1:14" x14ac:dyDescent="0.25">
      <c r="B23" s="382"/>
      <c r="C23" s="382"/>
      <c r="D23" s="172">
        <v>11</v>
      </c>
      <c r="E23" s="130">
        <v>3066349260</v>
      </c>
      <c r="F23" s="128">
        <f>200+584+428</f>
        <v>1212</v>
      </c>
      <c r="G23" s="83"/>
      <c r="H23" s="22"/>
      <c r="I23" s="97"/>
      <c r="J23" s="97"/>
      <c r="K23" s="97"/>
      <c r="L23" s="97"/>
      <c r="M23" s="97"/>
      <c r="N23" s="20"/>
    </row>
    <row r="24" spans="1:14" x14ac:dyDescent="0.25">
      <c r="B24" s="382"/>
      <c r="C24" s="382"/>
      <c r="D24" s="172">
        <v>12</v>
      </c>
      <c r="E24" s="130">
        <v>1568813116</v>
      </c>
      <c r="F24" s="128">
        <f>156+548</f>
        <v>704</v>
      </c>
      <c r="G24" s="83"/>
      <c r="H24" s="22"/>
      <c r="I24" s="97"/>
      <c r="J24" s="97"/>
      <c r="K24" s="97"/>
      <c r="L24" s="97"/>
      <c r="M24" s="97"/>
      <c r="N24" s="20"/>
    </row>
    <row r="25" spans="1:14" x14ac:dyDescent="0.25">
      <c r="B25" s="170"/>
      <c r="C25" s="171"/>
      <c r="D25" s="172">
        <v>13</v>
      </c>
      <c r="E25" s="130">
        <v>877985654</v>
      </c>
      <c r="F25" s="128">
        <f>117+268</f>
        <v>385</v>
      </c>
      <c r="G25" s="83"/>
      <c r="H25" s="22"/>
      <c r="I25" s="97"/>
      <c r="J25" s="97"/>
      <c r="K25" s="97"/>
      <c r="L25" s="97"/>
      <c r="M25" s="97"/>
      <c r="N25" s="20"/>
    </row>
    <row r="26" spans="1:14" ht="30" customHeight="1" thickBot="1" x14ac:dyDescent="0.3">
      <c r="B26" s="387" t="s">
        <v>14</v>
      </c>
      <c r="C26" s="388"/>
      <c r="D26" s="172"/>
      <c r="E26" s="130">
        <f>SUM(E15:E25)</f>
        <v>15170720766</v>
      </c>
      <c r="F26" s="128">
        <f>SUM(F15:F25)</f>
        <v>7206</v>
      </c>
      <c r="G26" s="83"/>
      <c r="H26" s="22"/>
      <c r="I26" s="97"/>
      <c r="J26" s="97"/>
      <c r="K26" s="97"/>
      <c r="L26" s="97"/>
      <c r="M26" s="97"/>
      <c r="N26" s="20"/>
    </row>
    <row r="27" spans="1:14" ht="45.75" thickBot="1" x14ac:dyDescent="0.3">
      <c r="A27" s="38"/>
      <c r="B27" s="48" t="s">
        <v>15</v>
      </c>
      <c r="C27" s="48" t="s">
        <v>95</v>
      </c>
      <c r="E27" s="33"/>
      <c r="F27" s="129"/>
      <c r="G27" s="33"/>
      <c r="H27" s="33"/>
      <c r="I27" s="10"/>
      <c r="J27" s="10"/>
      <c r="K27" s="10"/>
      <c r="L27" s="10"/>
      <c r="M27" s="10"/>
    </row>
    <row r="28" spans="1:14" ht="15.75" thickBot="1" x14ac:dyDescent="0.3">
      <c r="A28" s="39">
        <v>1</v>
      </c>
      <c r="C28" s="41">
        <f>+F21*0.8</f>
        <v>512</v>
      </c>
      <c r="D28" s="37"/>
      <c r="E28" s="40">
        <f>E21</f>
        <v>1451607014</v>
      </c>
      <c r="F28" s="35"/>
      <c r="G28" s="35"/>
      <c r="H28" s="35"/>
      <c r="I28" s="23"/>
      <c r="J28" s="23"/>
      <c r="K28" s="23"/>
      <c r="L28" s="23"/>
      <c r="M28" s="23"/>
    </row>
    <row r="29" spans="1:14" x14ac:dyDescent="0.25">
      <c r="A29" s="89"/>
      <c r="C29" s="90"/>
      <c r="D29" s="34"/>
      <c r="E29" s="91"/>
      <c r="F29" s="35"/>
      <c r="G29" s="35"/>
      <c r="H29" s="35"/>
      <c r="I29" s="23"/>
      <c r="J29" s="23"/>
      <c r="K29" s="23"/>
      <c r="L29" s="23"/>
      <c r="M29" s="23"/>
    </row>
    <row r="30" spans="1:14" x14ac:dyDescent="0.25">
      <c r="A30" s="89"/>
      <c r="C30" s="90"/>
      <c r="D30" s="34"/>
      <c r="E30" s="91"/>
      <c r="F30" s="35"/>
      <c r="G30" s="35"/>
      <c r="H30" s="35"/>
      <c r="I30" s="23"/>
      <c r="J30" s="23"/>
      <c r="K30" s="23"/>
      <c r="L30" s="23"/>
      <c r="M30" s="23"/>
    </row>
    <row r="31" spans="1:14" x14ac:dyDescent="0.25">
      <c r="A31" s="89"/>
      <c r="B31" s="112" t="s">
        <v>1265</v>
      </c>
      <c r="C31" s="94"/>
      <c r="D31" s="94"/>
      <c r="E31" s="94"/>
      <c r="F31" s="94"/>
      <c r="G31" s="94"/>
      <c r="H31" s="94"/>
      <c r="I31" s="97"/>
      <c r="J31" s="97"/>
      <c r="K31" s="97"/>
      <c r="L31" s="97"/>
      <c r="M31" s="97"/>
      <c r="N31" s="98"/>
    </row>
    <row r="32" spans="1:14" x14ac:dyDescent="0.25">
      <c r="A32" s="89"/>
      <c r="B32" s="94"/>
      <c r="C32" s="94"/>
      <c r="D32" s="94"/>
      <c r="E32" s="94"/>
      <c r="F32" s="94"/>
      <c r="G32" s="94"/>
      <c r="H32" s="94"/>
      <c r="I32" s="97"/>
      <c r="J32" s="97"/>
      <c r="K32" s="97"/>
      <c r="L32" s="97"/>
      <c r="M32" s="97"/>
      <c r="N32" s="98"/>
    </row>
    <row r="33" spans="1:14" x14ac:dyDescent="0.25">
      <c r="A33" s="89"/>
      <c r="B33" s="115" t="s">
        <v>33</v>
      </c>
      <c r="C33" s="115" t="s">
        <v>130</v>
      </c>
      <c r="D33" s="115" t="s">
        <v>131</v>
      </c>
      <c r="E33" s="94"/>
      <c r="F33" s="94"/>
      <c r="G33" s="94"/>
      <c r="H33" s="94"/>
      <c r="I33" s="97"/>
      <c r="J33" s="97"/>
      <c r="K33" s="97"/>
      <c r="L33" s="97"/>
      <c r="M33" s="97"/>
      <c r="N33" s="98"/>
    </row>
    <row r="34" spans="1:14" x14ac:dyDescent="0.25">
      <c r="A34" s="89"/>
      <c r="B34" s="111" t="s">
        <v>132</v>
      </c>
      <c r="C34" s="252" t="s">
        <v>795</v>
      </c>
      <c r="D34" s="252"/>
      <c r="E34" s="94"/>
      <c r="F34" s="94"/>
      <c r="G34" s="94"/>
      <c r="H34" s="94"/>
      <c r="I34" s="97"/>
      <c r="J34" s="97"/>
      <c r="K34" s="97"/>
      <c r="L34" s="97"/>
      <c r="M34" s="97"/>
      <c r="N34" s="98"/>
    </row>
    <row r="35" spans="1:14" x14ac:dyDescent="0.25">
      <c r="A35" s="89"/>
      <c r="B35" s="111" t="s">
        <v>133</v>
      </c>
      <c r="C35" s="252" t="s">
        <v>795</v>
      </c>
      <c r="D35" s="252"/>
      <c r="E35" s="94"/>
      <c r="F35" s="94"/>
      <c r="G35" s="94"/>
      <c r="H35" s="94"/>
      <c r="I35" s="97"/>
      <c r="J35" s="97"/>
      <c r="K35" s="97"/>
      <c r="L35" s="97"/>
      <c r="M35" s="97"/>
      <c r="N35" s="98"/>
    </row>
    <row r="36" spans="1:14" x14ac:dyDescent="0.25">
      <c r="A36" s="89"/>
      <c r="B36" s="111" t="s">
        <v>134</v>
      </c>
      <c r="C36" s="252"/>
      <c r="D36" s="252"/>
      <c r="E36" s="94"/>
      <c r="F36" s="94"/>
      <c r="G36" s="94"/>
      <c r="H36" s="94"/>
      <c r="I36" s="97"/>
      <c r="J36" s="97"/>
      <c r="K36" s="97"/>
      <c r="L36" s="97"/>
      <c r="M36" s="97"/>
      <c r="N36" s="98"/>
    </row>
    <row r="37" spans="1:14" x14ac:dyDescent="0.25">
      <c r="A37" s="89"/>
      <c r="B37" s="111" t="s">
        <v>135</v>
      </c>
      <c r="C37" s="252"/>
      <c r="D37" s="252" t="s">
        <v>795</v>
      </c>
      <c r="E37" s="94"/>
      <c r="F37" s="94"/>
      <c r="G37" s="94"/>
      <c r="H37" s="94"/>
      <c r="I37" s="97"/>
      <c r="J37" s="97"/>
      <c r="K37" s="97"/>
      <c r="L37" s="97"/>
      <c r="M37" s="97"/>
      <c r="N37" s="98"/>
    </row>
    <row r="38" spans="1:14" x14ac:dyDescent="0.25">
      <c r="A38" s="89"/>
      <c r="B38" s="94"/>
      <c r="C38" s="94"/>
      <c r="D38" s="94"/>
      <c r="E38" s="94"/>
      <c r="F38" s="94"/>
      <c r="G38" s="94"/>
      <c r="H38" s="94"/>
      <c r="I38" s="97"/>
      <c r="J38" s="97"/>
      <c r="K38" s="97"/>
      <c r="L38" s="97"/>
      <c r="M38" s="97"/>
      <c r="N38" s="98"/>
    </row>
    <row r="39" spans="1:14" x14ac:dyDescent="0.25">
      <c r="A39" s="89"/>
      <c r="B39" s="94"/>
      <c r="C39" s="94"/>
      <c r="D39" s="94"/>
      <c r="E39" s="94"/>
      <c r="F39" s="94"/>
      <c r="G39" s="94"/>
      <c r="H39" s="94"/>
      <c r="I39" s="97"/>
      <c r="J39" s="97"/>
      <c r="K39" s="97"/>
      <c r="L39" s="97"/>
      <c r="M39" s="97"/>
      <c r="N39" s="98"/>
    </row>
    <row r="40" spans="1:14" x14ac:dyDescent="0.25">
      <c r="A40" s="89"/>
      <c r="B40" s="112" t="s">
        <v>136</v>
      </c>
      <c r="C40" s="94"/>
      <c r="D40" s="94"/>
      <c r="E40" s="94"/>
      <c r="F40" s="94"/>
      <c r="G40" s="94"/>
      <c r="H40" s="94"/>
      <c r="I40" s="97"/>
      <c r="J40" s="97"/>
      <c r="K40" s="97"/>
      <c r="L40" s="97"/>
      <c r="M40" s="97"/>
      <c r="N40" s="98"/>
    </row>
    <row r="41" spans="1:14" x14ac:dyDescent="0.25">
      <c r="A41" s="89"/>
      <c r="B41" s="94"/>
      <c r="C41" s="94"/>
      <c r="D41" s="94"/>
      <c r="E41" s="94"/>
      <c r="F41" s="94"/>
      <c r="G41" s="94"/>
      <c r="H41" s="94"/>
      <c r="I41" s="97"/>
      <c r="J41" s="97"/>
      <c r="K41" s="97"/>
      <c r="L41" s="97"/>
      <c r="M41" s="97"/>
      <c r="N41" s="98"/>
    </row>
    <row r="42" spans="1:14" x14ac:dyDescent="0.25">
      <c r="A42" s="89"/>
      <c r="B42" s="94"/>
      <c r="C42" s="94"/>
      <c r="D42" s="94"/>
      <c r="E42" s="94"/>
      <c r="F42" s="94"/>
      <c r="G42" s="94"/>
      <c r="H42" s="94"/>
      <c r="I42" s="97"/>
      <c r="J42" s="97"/>
      <c r="K42" s="97"/>
      <c r="L42" s="97"/>
      <c r="M42" s="97"/>
      <c r="N42" s="98"/>
    </row>
    <row r="43" spans="1:14" x14ac:dyDescent="0.25">
      <c r="A43" s="89"/>
      <c r="B43" s="115" t="s">
        <v>33</v>
      </c>
      <c r="C43" s="115" t="s">
        <v>56</v>
      </c>
      <c r="D43" s="114" t="s">
        <v>49</v>
      </c>
      <c r="E43" s="114" t="s">
        <v>16</v>
      </c>
      <c r="F43" s="94"/>
      <c r="G43" s="94"/>
      <c r="H43" s="94"/>
      <c r="I43" s="97"/>
      <c r="J43" s="97"/>
      <c r="K43" s="97"/>
      <c r="L43" s="97"/>
      <c r="M43" s="97"/>
      <c r="N43" s="98"/>
    </row>
    <row r="44" spans="1:14" ht="28.5" x14ac:dyDescent="0.25">
      <c r="A44" s="89"/>
      <c r="B44" s="95" t="s">
        <v>137</v>
      </c>
      <c r="C44" s="96">
        <v>40</v>
      </c>
      <c r="D44" s="167">
        <v>0</v>
      </c>
      <c r="E44" s="368">
        <f>+D44+D45</f>
        <v>35</v>
      </c>
      <c r="F44" s="94"/>
      <c r="G44" s="94"/>
      <c r="H44" s="94"/>
      <c r="I44" s="97"/>
      <c r="J44" s="97"/>
      <c r="K44" s="97"/>
      <c r="L44" s="97"/>
      <c r="M44" s="97"/>
      <c r="N44" s="98"/>
    </row>
    <row r="45" spans="1:14" ht="57" x14ac:dyDescent="0.25">
      <c r="A45" s="89"/>
      <c r="B45" s="95" t="s">
        <v>138</v>
      </c>
      <c r="C45" s="96">
        <v>60</v>
      </c>
      <c r="D45" s="167">
        <v>35</v>
      </c>
      <c r="E45" s="369"/>
      <c r="F45" s="94"/>
      <c r="G45" s="94"/>
      <c r="H45" s="94"/>
      <c r="I45" s="97"/>
      <c r="J45" s="97"/>
      <c r="K45" s="97"/>
      <c r="L45" s="97"/>
      <c r="M45" s="97"/>
      <c r="N45" s="98"/>
    </row>
    <row r="46" spans="1:14" x14ac:dyDescent="0.25">
      <c r="A46" s="89"/>
      <c r="C46" s="90"/>
      <c r="D46" s="34"/>
      <c r="E46" s="91"/>
      <c r="F46" s="35"/>
      <c r="G46" s="35"/>
      <c r="H46" s="35"/>
      <c r="I46" s="23"/>
      <c r="J46" s="23"/>
      <c r="K46" s="23"/>
      <c r="L46" s="23"/>
      <c r="M46" s="23"/>
    </row>
    <row r="47" spans="1:14" x14ac:dyDescent="0.25">
      <c r="A47" s="89"/>
      <c r="C47" s="90"/>
      <c r="D47" s="34"/>
      <c r="E47" s="91"/>
      <c r="F47" s="35"/>
      <c r="G47" s="35"/>
      <c r="H47" s="35"/>
      <c r="I47" s="23"/>
      <c r="J47" s="23"/>
      <c r="K47" s="23"/>
      <c r="L47" s="23"/>
      <c r="M47" s="23"/>
    </row>
    <row r="48" spans="1:14" x14ac:dyDescent="0.25">
      <c r="A48" s="89"/>
      <c r="C48" s="90"/>
      <c r="D48" s="34"/>
      <c r="E48" s="91"/>
      <c r="F48" s="35"/>
      <c r="G48" s="35"/>
      <c r="H48" s="35"/>
      <c r="I48" s="23"/>
      <c r="J48" s="23"/>
      <c r="K48" s="23"/>
      <c r="L48" s="23"/>
      <c r="M48" s="23"/>
    </row>
    <row r="49" spans="1:26" ht="15.75" thickBot="1" x14ac:dyDescent="0.3">
      <c r="M49" s="384" t="s">
        <v>35</v>
      </c>
      <c r="N49" s="384"/>
    </row>
    <row r="50" spans="1:26" x14ac:dyDescent="0.25">
      <c r="B50" s="112" t="s">
        <v>30</v>
      </c>
      <c r="M50" s="59"/>
      <c r="N50" s="59"/>
    </row>
    <row r="51" spans="1:26" ht="15.75" thickBot="1" x14ac:dyDescent="0.3">
      <c r="M51" s="59"/>
      <c r="N51" s="59"/>
    </row>
    <row r="52" spans="1:26" s="97" customFormat="1" ht="109.5" customHeight="1" x14ac:dyDescent="0.25">
      <c r="B52" s="108" t="s">
        <v>139</v>
      </c>
      <c r="C52" s="108" t="s">
        <v>140</v>
      </c>
      <c r="D52" s="108" t="s">
        <v>141</v>
      </c>
      <c r="E52" s="108" t="s">
        <v>45</v>
      </c>
      <c r="F52" s="108" t="s">
        <v>22</v>
      </c>
      <c r="G52" s="108" t="s">
        <v>96</v>
      </c>
      <c r="H52" s="108" t="s">
        <v>17</v>
      </c>
      <c r="I52" s="108" t="s">
        <v>10</v>
      </c>
      <c r="J52" s="108" t="s">
        <v>31</v>
      </c>
      <c r="K52" s="108" t="s">
        <v>59</v>
      </c>
      <c r="L52" s="108" t="s">
        <v>20</v>
      </c>
      <c r="M52" s="93" t="s">
        <v>26</v>
      </c>
      <c r="N52" s="108" t="s">
        <v>142</v>
      </c>
      <c r="O52" s="108" t="s">
        <v>36</v>
      </c>
      <c r="P52" s="109" t="s">
        <v>11</v>
      </c>
      <c r="Q52" s="109" t="s">
        <v>19</v>
      </c>
      <c r="R52" s="109" t="s">
        <v>724</v>
      </c>
    </row>
    <row r="53" spans="1:26" s="103" customFormat="1" ht="30" x14ac:dyDescent="0.25">
      <c r="A53" s="42">
        <v>1</v>
      </c>
      <c r="B53" s="104" t="s">
        <v>151</v>
      </c>
      <c r="C53" s="105" t="s">
        <v>152</v>
      </c>
      <c r="D53" s="104" t="s">
        <v>154</v>
      </c>
      <c r="E53" s="132">
        <v>107</v>
      </c>
      <c r="F53" s="100" t="s">
        <v>130</v>
      </c>
      <c r="G53" s="119">
        <v>1</v>
      </c>
      <c r="H53" s="101">
        <v>41500</v>
      </c>
      <c r="I53" s="101">
        <v>41851</v>
      </c>
      <c r="J53" s="101" t="s">
        <v>157</v>
      </c>
      <c r="K53" s="144">
        <v>11</v>
      </c>
      <c r="L53" s="101"/>
      <c r="M53" s="131">
        <v>279</v>
      </c>
      <c r="N53" s="131">
        <f>+M53*G53</f>
        <v>279</v>
      </c>
      <c r="O53" s="134">
        <v>1642898323</v>
      </c>
      <c r="P53" s="133" t="s">
        <v>155</v>
      </c>
      <c r="Q53" s="120" t="s">
        <v>169</v>
      </c>
      <c r="R53" s="102" t="s">
        <v>725</v>
      </c>
      <c r="S53" s="102"/>
      <c r="T53" s="102"/>
      <c r="U53" s="102"/>
      <c r="V53" s="102"/>
      <c r="W53" s="102"/>
      <c r="X53" s="102"/>
      <c r="Y53" s="102"/>
      <c r="Z53" s="102"/>
    </row>
    <row r="54" spans="1:26" s="103" customFormat="1" x14ac:dyDescent="0.25">
      <c r="A54" s="42" t="e">
        <f>+#REF!+1</f>
        <v>#REF!</v>
      </c>
      <c r="B54" s="104" t="s">
        <v>151</v>
      </c>
      <c r="C54" s="105" t="s">
        <v>153</v>
      </c>
      <c r="D54" s="104" t="s">
        <v>156</v>
      </c>
      <c r="E54" s="131">
        <v>43144422</v>
      </c>
      <c r="F54" s="100" t="s">
        <v>130</v>
      </c>
      <c r="G54" s="119">
        <v>1</v>
      </c>
      <c r="H54" s="101">
        <v>41470</v>
      </c>
      <c r="I54" s="101">
        <v>41834</v>
      </c>
      <c r="J54" s="101" t="s">
        <v>157</v>
      </c>
      <c r="K54" s="92">
        <v>11</v>
      </c>
      <c r="L54" s="101"/>
      <c r="M54" s="131">
        <v>270</v>
      </c>
      <c r="N54" s="131">
        <f t="shared" ref="N54" si="0">+M54*G54</f>
        <v>270</v>
      </c>
      <c r="O54" s="134">
        <v>54051999</v>
      </c>
      <c r="P54" s="133">
        <v>1498</v>
      </c>
      <c r="Q54" s="120" t="s">
        <v>162</v>
      </c>
      <c r="R54" s="102"/>
      <c r="S54" s="102"/>
      <c r="T54" s="102"/>
      <c r="U54" s="102"/>
      <c r="V54" s="102"/>
      <c r="W54" s="102"/>
      <c r="X54" s="102"/>
      <c r="Y54" s="102"/>
      <c r="Z54" s="102"/>
    </row>
    <row r="55" spans="1:26" s="103" customFormat="1" ht="25.5" customHeight="1" x14ac:dyDescent="0.25">
      <c r="A55" s="42" t="e">
        <f>+A54+1</f>
        <v>#REF!</v>
      </c>
      <c r="B55" s="104" t="s">
        <v>151</v>
      </c>
      <c r="C55" s="105" t="s">
        <v>152</v>
      </c>
      <c r="D55" s="104" t="s">
        <v>158</v>
      </c>
      <c r="E55" s="131" t="s">
        <v>897</v>
      </c>
      <c r="F55" s="100" t="s">
        <v>130</v>
      </c>
      <c r="G55" s="119">
        <v>1</v>
      </c>
      <c r="H55" s="101">
        <v>40786</v>
      </c>
      <c r="I55" s="101">
        <v>40881</v>
      </c>
      <c r="J55" s="101" t="s">
        <v>157</v>
      </c>
      <c r="K55" s="92">
        <f>0.133333333333333+3</f>
        <v>3.1333333333333329</v>
      </c>
      <c r="L55" s="101"/>
      <c r="M55" s="131">
        <v>0</v>
      </c>
      <c r="N55" s="131">
        <f t="shared" ref="N55" si="1">+M55*G55</f>
        <v>0</v>
      </c>
      <c r="O55" s="134">
        <v>188771666</v>
      </c>
      <c r="P55" s="133" t="s">
        <v>898</v>
      </c>
      <c r="Q55" s="120"/>
      <c r="R55" s="102"/>
      <c r="S55" s="102"/>
      <c r="T55" s="102"/>
      <c r="U55" s="102"/>
      <c r="V55" s="102"/>
      <c r="W55" s="102"/>
      <c r="X55" s="102"/>
      <c r="Y55" s="102"/>
      <c r="Z55" s="102"/>
    </row>
    <row r="56" spans="1:26" s="103" customFormat="1" x14ac:dyDescent="0.25">
      <c r="A56" s="42"/>
      <c r="B56" s="104" t="s">
        <v>151</v>
      </c>
      <c r="C56" s="105" t="s">
        <v>152</v>
      </c>
      <c r="D56" s="104" t="s">
        <v>154</v>
      </c>
      <c r="E56" s="131">
        <v>31</v>
      </c>
      <c r="F56" s="100" t="s">
        <v>130</v>
      </c>
      <c r="G56" s="119">
        <v>1</v>
      </c>
      <c r="H56" s="101">
        <v>40940</v>
      </c>
      <c r="I56" s="101">
        <v>41273</v>
      </c>
      <c r="J56" s="101" t="s">
        <v>157</v>
      </c>
      <c r="K56" s="92">
        <v>11</v>
      </c>
      <c r="L56" s="101"/>
      <c r="M56" s="131">
        <v>0</v>
      </c>
      <c r="N56" s="131">
        <f t="shared" ref="N56:N57" si="2">+M56*G56</f>
        <v>0</v>
      </c>
      <c r="O56" s="134">
        <v>6275286</v>
      </c>
      <c r="P56" s="133" t="s">
        <v>896</v>
      </c>
      <c r="Q56" s="120"/>
      <c r="R56" s="102"/>
      <c r="S56" s="102"/>
      <c r="T56" s="102"/>
      <c r="U56" s="102"/>
      <c r="V56" s="102"/>
      <c r="W56" s="102"/>
      <c r="X56" s="102"/>
      <c r="Y56" s="102"/>
      <c r="Z56" s="102"/>
    </row>
    <row r="57" spans="1:26" s="103" customFormat="1" x14ac:dyDescent="0.25">
      <c r="A57" s="42"/>
      <c r="B57" s="104" t="s">
        <v>151</v>
      </c>
      <c r="C57" s="105" t="s">
        <v>152</v>
      </c>
      <c r="D57" s="104" t="s">
        <v>158</v>
      </c>
      <c r="E57" s="131" t="s">
        <v>164</v>
      </c>
      <c r="F57" s="100" t="s">
        <v>130</v>
      </c>
      <c r="G57" s="119">
        <v>1</v>
      </c>
      <c r="H57" s="101">
        <v>40316</v>
      </c>
      <c r="I57" s="101">
        <v>40594</v>
      </c>
      <c r="J57" s="101" t="s">
        <v>157</v>
      </c>
      <c r="K57" s="92">
        <f>0.0666666666666667+9</f>
        <v>9.0666666666666664</v>
      </c>
      <c r="L57" s="101"/>
      <c r="M57" s="131">
        <v>0</v>
      </c>
      <c r="N57" s="131">
        <f t="shared" si="2"/>
        <v>0</v>
      </c>
      <c r="O57" s="134">
        <v>526591792</v>
      </c>
      <c r="P57" s="133">
        <v>1253</v>
      </c>
      <c r="Q57" s="120" t="s">
        <v>169</v>
      </c>
      <c r="R57" s="102"/>
      <c r="S57" s="102"/>
      <c r="T57" s="102"/>
      <c r="U57" s="102"/>
      <c r="V57" s="102"/>
      <c r="W57" s="102"/>
      <c r="X57" s="102"/>
      <c r="Y57" s="102"/>
      <c r="Z57" s="102"/>
    </row>
    <row r="58" spans="1:26" s="103" customFormat="1" x14ac:dyDescent="0.25">
      <c r="A58" s="42"/>
      <c r="B58" s="45" t="s">
        <v>16</v>
      </c>
      <c r="C58" s="105"/>
      <c r="D58" s="104"/>
      <c r="E58" s="131"/>
      <c r="F58" s="100"/>
      <c r="G58" s="119"/>
      <c r="H58" s="101"/>
      <c r="I58" s="101"/>
      <c r="J58" s="101"/>
      <c r="K58" s="106">
        <f>SUM(K53:K57)</f>
        <v>45.2</v>
      </c>
      <c r="L58" s="106">
        <f>SUM(L53:L57)</f>
        <v>0</v>
      </c>
      <c r="M58" s="118">
        <f>SUM(M53:M57)</f>
        <v>549</v>
      </c>
      <c r="N58" s="106">
        <f>SUM(N53:N57)</f>
        <v>549</v>
      </c>
      <c r="O58" s="26"/>
      <c r="P58" s="133"/>
      <c r="Q58" s="121"/>
    </row>
    <row r="59" spans="1:26" s="29" customFormat="1" x14ac:dyDescent="0.25">
      <c r="E59" s="30"/>
    </row>
    <row r="60" spans="1:26" s="29" customFormat="1" x14ac:dyDescent="0.25">
      <c r="B60" s="385" t="s">
        <v>28</v>
      </c>
      <c r="C60" s="385" t="s">
        <v>27</v>
      </c>
      <c r="D60" s="383" t="s">
        <v>34</v>
      </c>
      <c r="E60" s="383"/>
    </row>
    <row r="61" spans="1:26" s="29" customFormat="1" x14ac:dyDescent="0.25">
      <c r="B61" s="386"/>
      <c r="C61" s="386"/>
      <c r="D61" s="173" t="s">
        <v>23</v>
      </c>
      <c r="E61" s="57" t="s">
        <v>24</v>
      </c>
    </row>
    <row r="62" spans="1:26" s="29" customFormat="1" ht="30.6" customHeight="1" x14ac:dyDescent="0.25">
      <c r="B62" s="54" t="s">
        <v>21</v>
      </c>
      <c r="C62" s="55">
        <f>+K58</f>
        <v>45.2</v>
      </c>
      <c r="D62" s="207" t="s">
        <v>795</v>
      </c>
      <c r="E62" s="207"/>
      <c r="F62" s="31"/>
      <c r="G62" s="31"/>
      <c r="H62" s="31"/>
      <c r="I62" s="31"/>
      <c r="J62" s="31"/>
      <c r="K62" s="31"/>
      <c r="L62" s="31"/>
      <c r="M62" s="31"/>
    </row>
    <row r="63" spans="1:26" s="29" customFormat="1" ht="30" customHeight="1" x14ac:dyDescent="0.25">
      <c r="B63" s="54" t="s">
        <v>25</v>
      </c>
      <c r="C63" s="55">
        <f>+M58</f>
        <v>549</v>
      </c>
      <c r="D63" s="207" t="s">
        <v>795</v>
      </c>
      <c r="E63" s="207"/>
    </row>
    <row r="64" spans="1:26" s="29" customFormat="1" x14ac:dyDescent="0.25">
      <c r="B64" s="32"/>
      <c r="C64" s="381"/>
      <c r="D64" s="381"/>
      <c r="E64" s="381"/>
      <c r="F64" s="381"/>
      <c r="G64" s="381"/>
      <c r="H64" s="381"/>
      <c r="I64" s="381"/>
      <c r="J64" s="381"/>
      <c r="K64" s="381"/>
      <c r="L64" s="381"/>
      <c r="M64" s="381"/>
      <c r="N64" s="381"/>
    </row>
    <row r="65" spans="2:17" ht="28.15" customHeight="1" thickBot="1" x14ac:dyDescent="0.3"/>
    <row r="66" spans="2:17" ht="27" thickBot="1" x14ac:dyDescent="0.3">
      <c r="B66" s="380" t="s">
        <v>97</v>
      </c>
      <c r="C66" s="380"/>
      <c r="D66" s="380"/>
      <c r="E66" s="380"/>
      <c r="F66" s="380"/>
      <c r="G66" s="380"/>
      <c r="H66" s="380"/>
      <c r="I66" s="380"/>
      <c r="J66" s="380"/>
      <c r="K66" s="380"/>
      <c r="L66" s="380"/>
      <c r="M66" s="380"/>
      <c r="N66" s="380"/>
    </row>
    <row r="69" spans="2:17" s="29" customFormat="1" ht="120" x14ac:dyDescent="0.25">
      <c r="B69" s="110" t="s">
        <v>713</v>
      </c>
      <c r="C69" s="62" t="s">
        <v>2</v>
      </c>
      <c r="D69" s="62" t="s">
        <v>99</v>
      </c>
      <c r="E69" s="62" t="s">
        <v>98</v>
      </c>
      <c r="F69" s="62" t="s">
        <v>100</v>
      </c>
      <c r="G69" s="62" t="s">
        <v>101</v>
      </c>
      <c r="H69" s="62" t="s">
        <v>217</v>
      </c>
      <c r="I69" s="62" t="s">
        <v>102</v>
      </c>
      <c r="J69" s="62" t="s">
        <v>103</v>
      </c>
      <c r="K69" s="62" t="s">
        <v>104</v>
      </c>
      <c r="L69" s="62" t="s">
        <v>105</v>
      </c>
      <c r="M69" s="86" t="s">
        <v>106</v>
      </c>
      <c r="N69" s="86" t="s">
        <v>107</v>
      </c>
      <c r="O69" s="378" t="s">
        <v>3</v>
      </c>
      <c r="P69" s="379"/>
      <c r="Q69" s="62" t="s">
        <v>18</v>
      </c>
    </row>
    <row r="70" spans="2:17" x14ac:dyDescent="0.25">
      <c r="B70" s="111" t="s">
        <v>221</v>
      </c>
      <c r="C70" s="3" t="s">
        <v>166</v>
      </c>
      <c r="D70" s="111" t="s">
        <v>220</v>
      </c>
      <c r="E70" s="111">
        <v>122</v>
      </c>
      <c r="F70" s="4" t="s">
        <v>131</v>
      </c>
      <c r="G70" s="4" t="s">
        <v>131</v>
      </c>
      <c r="H70" s="4" t="s">
        <v>130</v>
      </c>
      <c r="I70" s="87" t="s">
        <v>168</v>
      </c>
      <c r="J70" s="87" t="s">
        <v>130</v>
      </c>
      <c r="K70" s="111" t="s">
        <v>130</v>
      </c>
      <c r="L70" s="111" t="s">
        <v>130</v>
      </c>
      <c r="M70" s="111" t="s">
        <v>130</v>
      </c>
      <c r="N70" s="111" t="s">
        <v>130</v>
      </c>
      <c r="O70" s="168" t="s">
        <v>169</v>
      </c>
      <c r="P70" s="169"/>
      <c r="Q70" s="111" t="s">
        <v>130</v>
      </c>
    </row>
    <row r="71" spans="2:17" x14ac:dyDescent="0.25">
      <c r="B71" s="111" t="s">
        <v>222</v>
      </c>
      <c r="C71" s="3" t="s">
        <v>166</v>
      </c>
      <c r="D71" s="111" t="s">
        <v>245</v>
      </c>
      <c r="E71" s="111">
        <v>60</v>
      </c>
      <c r="F71" s="4" t="s">
        <v>131</v>
      </c>
      <c r="G71" s="4" t="s">
        <v>131</v>
      </c>
      <c r="H71" s="4" t="s">
        <v>130</v>
      </c>
      <c r="I71" s="87" t="s">
        <v>168</v>
      </c>
      <c r="J71" s="87" t="s">
        <v>130</v>
      </c>
      <c r="K71" s="111" t="s">
        <v>130</v>
      </c>
      <c r="L71" s="111" t="s">
        <v>130</v>
      </c>
      <c r="M71" s="111" t="s">
        <v>130</v>
      </c>
      <c r="N71" s="111" t="s">
        <v>130</v>
      </c>
      <c r="O71" s="168" t="s">
        <v>169</v>
      </c>
      <c r="P71" s="169"/>
      <c r="Q71" s="111" t="s">
        <v>130</v>
      </c>
    </row>
    <row r="72" spans="2:17" x14ac:dyDescent="0.25">
      <c r="B72" s="111" t="s">
        <v>223</v>
      </c>
      <c r="C72" s="3" t="s">
        <v>216</v>
      </c>
      <c r="D72" s="111" t="s">
        <v>247</v>
      </c>
      <c r="E72" s="111">
        <v>15</v>
      </c>
      <c r="F72" s="4" t="s">
        <v>131</v>
      </c>
      <c r="G72" s="4" t="s">
        <v>131</v>
      </c>
      <c r="H72" s="4" t="s">
        <v>131</v>
      </c>
      <c r="I72" s="4" t="s">
        <v>131</v>
      </c>
      <c r="J72" s="87" t="s">
        <v>130</v>
      </c>
      <c r="K72" s="111" t="s">
        <v>130</v>
      </c>
      <c r="L72" s="111" t="s">
        <v>130</v>
      </c>
      <c r="M72" s="111" t="s">
        <v>130</v>
      </c>
      <c r="N72" s="111" t="s">
        <v>130</v>
      </c>
      <c r="O72" s="168" t="s">
        <v>218</v>
      </c>
      <c r="P72" s="169"/>
      <c r="Q72" s="111" t="s">
        <v>131</v>
      </c>
    </row>
    <row r="73" spans="2:17" x14ac:dyDescent="0.25">
      <c r="B73" s="111" t="s">
        <v>224</v>
      </c>
      <c r="C73" s="3" t="s">
        <v>216</v>
      </c>
      <c r="D73" s="111" t="s">
        <v>246</v>
      </c>
      <c r="E73" s="111">
        <v>15</v>
      </c>
      <c r="F73" s="4" t="s">
        <v>131</v>
      </c>
      <c r="G73" s="4" t="s">
        <v>131</v>
      </c>
      <c r="H73" s="4" t="s">
        <v>131</v>
      </c>
      <c r="I73" s="4" t="s">
        <v>131</v>
      </c>
      <c r="J73" s="87" t="s">
        <v>130</v>
      </c>
      <c r="K73" s="111" t="s">
        <v>130</v>
      </c>
      <c r="L73" s="111" t="s">
        <v>130</v>
      </c>
      <c r="M73" s="111" t="s">
        <v>130</v>
      </c>
      <c r="N73" s="111" t="s">
        <v>130</v>
      </c>
      <c r="O73" s="168" t="s">
        <v>218</v>
      </c>
      <c r="P73" s="169"/>
      <c r="Q73" s="111" t="s">
        <v>131</v>
      </c>
    </row>
    <row r="74" spans="2:17" x14ac:dyDescent="0.25">
      <c r="B74" s="111" t="s">
        <v>225</v>
      </c>
      <c r="C74" s="3" t="s">
        <v>216</v>
      </c>
      <c r="D74" s="111" t="s">
        <v>248</v>
      </c>
      <c r="E74" s="111">
        <v>16</v>
      </c>
      <c r="F74" s="4" t="s">
        <v>131</v>
      </c>
      <c r="G74" s="4" t="s">
        <v>131</v>
      </c>
      <c r="H74" s="4" t="s">
        <v>131</v>
      </c>
      <c r="I74" s="4" t="s">
        <v>131</v>
      </c>
      <c r="J74" s="87" t="s">
        <v>130</v>
      </c>
      <c r="K74" s="111" t="s">
        <v>130</v>
      </c>
      <c r="L74" s="111" t="s">
        <v>130</v>
      </c>
      <c r="M74" s="111" t="s">
        <v>130</v>
      </c>
      <c r="N74" s="111" t="s">
        <v>130</v>
      </c>
      <c r="O74" s="168" t="s">
        <v>218</v>
      </c>
      <c r="P74" s="169"/>
      <c r="Q74" s="111" t="s">
        <v>131</v>
      </c>
    </row>
    <row r="75" spans="2:17" x14ac:dyDescent="0.25">
      <c r="B75" s="111" t="s">
        <v>226</v>
      </c>
      <c r="C75" s="3" t="s">
        <v>216</v>
      </c>
      <c r="D75" s="111" t="s">
        <v>249</v>
      </c>
      <c r="E75" s="111">
        <v>15</v>
      </c>
      <c r="F75" s="4" t="s">
        <v>131</v>
      </c>
      <c r="G75" s="4" t="s">
        <v>131</v>
      </c>
      <c r="H75" s="4" t="s">
        <v>131</v>
      </c>
      <c r="I75" s="4" t="s">
        <v>131</v>
      </c>
      <c r="J75" s="87" t="s">
        <v>130</v>
      </c>
      <c r="K75" s="111" t="s">
        <v>130</v>
      </c>
      <c r="L75" s="111" t="s">
        <v>130</v>
      </c>
      <c r="M75" s="111" t="s">
        <v>130</v>
      </c>
      <c r="N75" s="111" t="s">
        <v>130</v>
      </c>
      <c r="O75" s="168" t="s">
        <v>218</v>
      </c>
      <c r="P75" s="169"/>
      <c r="Q75" s="111" t="s">
        <v>131</v>
      </c>
    </row>
    <row r="76" spans="2:17" x14ac:dyDescent="0.25">
      <c r="B76" s="111" t="s">
        <v>227</v>
      </c>
      <c r="C76" s="3" t="s">
        <v>216</v>
      </c>
      <c r="D76" s="111" t="s">
        <v>247</v>
      </c>
      <c r="E76" s="111">
        <v>15</v>
      </c>
      <c r="F76" s="4" t="s">
        <v>131</v>
      </c>
      <c r="G76" s="4" t="s">
        <v>131</v>
      </c>
      <c r="H76" s="4" t="s">
        <v>131</v>
      </c>
      <c r="I76" s="4" t="s">
        <v>131</v>
      </c>
      <c r="J76" s="87" t="s">
        <v>130</v>
      </c>
      <c r="K76" s="111" t="s">
        <v>130</v>
      </c>
      <c r="L76" s="111" t="s">
        <v>130</v>
      </c>
      <c r="M76" s="111" t="s">
        <v>130</v>
      </c>
      <c r="N76" s="111" t="s">
        <v>130</v>
      </c>
      <c r="O76" s="168" t="s">
        <v>218</v>
      </c>
      <c r="P76" s="169"/>
      <c r="Q76" s="111" t="s">
        <v>131</v>
      </c>
    </row>
    <row r="77" spans="2:17" x14ac:dyDescent="0.25">
      <c r="B77" s="111" t="s">
        <v>211</v>
      </c>
      <c r="C77" s="3" t="s">
        <v>216</v>
      </c>
      <c r="D77" s="111" t="s">
        <v>250</v>
      </c>
      <c r="E77" s="111">
        <v>15</v>
      </c>
      <c r="F77" s="4" t="s">
        <v>131</v>
      </c>
      <c r="G77" s="4" t="s">
        <v>131</v>
      </c>
      <c r="H77" s="4" t="s">
        <v>131</v>
      </c>
      <c r="I77" s="4" t="s">
        <v>131</v>
      </c>
      <c r="J77" s="87" t="s">
        <v>130</v>
      </c>
      <c r="K77" s="111" t="s">
        <v>130</v>
      </c>
      <c r="L77" s="111" t="s">
        <v>130</v>
      </c>
      <c r="M77" s="111" t="s">
        <v>130</v>
      </c>
      <c r="N77" s="111" t="s">
        <v>130</v>
      </c>
      <c r="O77" s="168" t="s">
        <v>218</v>
      </c>
      <c r="P77" s="169"/>
      <c r="Q77" s="111" t="s">
        <v>131</v>
      </c>
    </row>
    <row r="78" spans="2:17" x14ac:dyDescent="0.25">
      <c r="B78" s="111" t="s">
        <v>228</v>
      </c>
      <c r="C78" s="3" t="s">
        <v>216</v>
      </c>
      <c r="D78" s="111" t="s">
        <v>251</v>
      </c>
      <c r="E78" s="111">
        <v>15</v>
      </c>
      <c r="F78" s="4" t="s">
        <v>131</v>
      </c>
      <c r="G78" s="4" t="s">
        <v>131</v>
      </c>
      <c r="H78" s="4" t="s">
        <v>131</v>
      </c>
      <c r="I78" s="4" t="s">
        <v>131</v>
      </c>
      <c r="J78" s="87" t="s">
        <v>130</v>
      </c>
      <c r="K78" s="111" t="s">
        <v>130</v>
      </c>
      <c r="L78" s="111" t="s">
        <v>130</v>
      </c>
      <c r="M78" s="111" t="s">
        <v>130</v>
      </c>
      <c r="N78" s="111" t="s">
        <v>130</v>
      </c>
      <c r="O78" s="168" t="s">
        <v>218</v>
      </c>
      <c r="P78" s="169"/>
      <c r="Q78" s="111" t="s">
        <v>131</v>
      </c>
    </row>
    <row r="79" spans="2:17" x14ac:dyDescent="0.25">
      <c r="B79" s="111" t="s">
        <v>229</v>
      </c>
      <c r="C79" s="3" t="s">
        <v>216</v>
      </c>
      <c r="D79" s="111" t="s">
        <v>252</v>
      </c>
      <c r="E79" s="111">
        <v>15</v>
      </c>
      <c r="F79" s="4" t="s">
        <v>131</v>
      </c>
      <c r="G79" s="4" t="s">
        <v>131</v>
      </c>
      <c r="H79" s="4" t="s">
        <v>131</v>
      </c>
      <c r="I79" s="4" t="s">
        <v>131</v>
      </c>
      <c r="J79" s="87" t="s">
        <v>130</v>
      </c>
      <c r="K79" s="111" t="s">
        <v>130</v>
      </c>
      <c r="L79" s="111" t="s">
        <v>130</v>
      </c>
      <c r="M79" s="111" t="s">
        <v>130</v>
      </c>
      <c r="N79" s="111" t="s">
        <v>130</v>
      </c>
      <c r="O79" s="168" t="s">
        <v>218</v>
      </c>
      <c r="P79" s="169"/>
      <c r="Q79" s="111" t="s">
        <v>131</v>
      </c>
    </row>
    <row r="80" spans="2:17" x14ac:dyDescent="0.25">
      <c r="B80" s="111" t="s">
        <v>230</v>
      </c>
      <c r="C80" s="3" t="s">
        <v>216</v>
      </c>
      <c r="D80" s="111" t="s">
        <v>253</v>
      </c>
      <c r="E80" s="111">
        <v>16</v>
      </c>
      <c r="F80" s="4" t="s">
        <v>131</v>
      </c>
      <c r="G80" s="4" t="s">
        <v>131</v>
      </c>
      <c r="H80" s="4" t="s">
        <v>131</v>
      </c>
      <c r="I80" s="4" t="s">
        <v>131</v>
      </c>
      <c r="J80" s="87" t="s">
        <v>130</v>
      </c>
      <c r="K80" s="111" t="s">
        <v>130</v>
      </c>
      <c r="L80" s="111" t="s">
        <v>130</v>
      </c>
      <c r="M80" s="111" t="s">
        <v>130</v>
      </c>
      <c r="N80" s="111" t="s">
        <v>130</v>
      </c>
      <c r="O80" s="168" t="s">
        <v>218</v>
      </c>
      <c r="P80" s="169"/>
      <c r="Q80" s="111" t="s">
        <v>131</v>
      </c>
    </row>
    <row r="81" spans="2:18" x14ac:dyDescent="0.25">
      <c r="B81" s="111" t="s">
        <v>230</v>
      </c>
      <c r="C81" s="3" t="s">
        <v>216</v>
      </c>
      <c r="D81" s="111" t="s">
        <v>254</v>
      </c>
      <c r="E81" s="111">
        <v>16</v>
      </c>
      <c r="F81" s="4" t="s">
        <v>131</v>
      </c>
      <c r="G81" s="4" t="s">
        <v>131</v>
      </c>
      <c r="H81" s="4" t="s">
        <v>131</v>
      </c>
      <c r="I81" s="4" t="s">
        <v>131</v>
      </c>
      <c r="J81" s="87" t="s">
        <v>130</v>
      </c>
      <c r="K81" s="111" t="s">
        <v>130</v>
      </c>
      <c r="L81" s="111" t="s">
        <v>130</v>
      </c>
      <c r="M81" s="111" t="s">
        <v>130</v>
      </c>
      <c r="N81" s="111" t="s">
        <v>130</v>
      </c>
      <c r="O81" s="168" t="s">
        <v>218</v>
      </c>
      <c r="P81" s="169"/>
      <c r="Q81" s="111" t="s">
        <v>131</v>
      </c>
    </row>
    <row r="82" spans="2:18" x14ac:dyDescent="0.25">
      <c r="B82" s="111" t="s">
        <v>231</v>
      </c>
      <c r="C82" s="3" t="s">
        <v>216</v>
      </c>
      <c r="D82" s="111" t="s">
        <v>255</v>
      </c>
      <c r="E82" s="111">
        <v>15</v>
      </c>
      <c r="F82" s="4" t="s">
        <v>131</v>
      </c>
      <c r="G82" s="4" t="s">
        <v>131</v>
      </c>
      <c r="H82" s="4" t="s">
        <v>131</v>
      </c>
      <c r="I82" s="4" t="s">
        <v>131</v>
      </c>
      <c r="J82" s="87" t="s">
        <v>130</v>
      </c>
      <c r="K82" s="111" t="s">
        <v>130</v>
      </c>
      <c r="L82" s="111" t="s">
        <v>130</v>
      </c>
      <c r="M82" s="111" t="s">
        <v>130</v>
      </c>
      <c r="N82" s="111" t="s">
        <v>130</v>
      </c>
      <c r="O82" s="168" t="s">
        <v>218</v>
      </c>
      <c r="P82" s="169"/>
      <c r="Q82" s="111" t="s">
        <v>131</v>
      </c>
    </row>
    <row r="83" spans="2:18" x14ac:dyDescent="0.25">
      <c r="B83" s="111" t="s">
        <v>232</v>
      </c>
      <c r="C83" s="3" t="s">
        <v>216</v>
      </c>
      <c r="D83" s="111" t="s">
        <v>256</v>
      </c>
      <c r="E83" s="111">
        <v>15</v>
      </c>
      <c r="F83" s="4" t="s">
        <v>131</v>
      </c>
      <c r="G83" s="4" t="s">
        <v>131</v>
      </c>
      <c r="H83" s="4" t="s">
        <v>131</v>
      </c>
      <c r="I83" s="4" t="s">
        <v>131</v>
      </c>
      <c r="J83" s="87" t="s">
        <v>130</v>
      </c>
      <c r="K83" s="111" t="s">
        <v>130</v>
      </c>
      <c r="L83" s="111" t="s">
        <v>130</v>
      </c>
      <c r="M83" s="111" t="s">
        <v>130</v>
      </c>
      <c r="N83" s="111" t="s">
        <v>130</v>
      </c>
      <c r="O83" s="168" t="s">
        <v>218</v>
      </c>
      <c r="P83" s="169"/>
      <c r="Q83" s="111" t="s">
        <v>131</v>
      </c>
    </row>
    <row r="84" spans="2:18" x14ac:dyDescent="0.25">
      <c r="B84" s="111" t="s">
        <v>233</v>
      </c>
      <c r="C84" s="3" t="s">
        <v>216</v>
      </c>
      <c r="D84" s="111" t="s">
        <v>257</v>
      </c>
      <c r="E84" s="111">
        <v>16</v>
      </c>
      <c r="F84" s="4" t="s">
        <v>131</v>
      </c>
      <c r="G84" s="4" t="s">
        <v>131</v>
      </c>
      <c r="H84" s="4" t="s">
        <v>131</v>
      </c>
      <c r="I84" s="4" t="s">
        <v>131</v>
      </c>
      <c r="J84" s="87" t="s">
        <v>130</v>
      </c>
      <c r="K84" s="111" t="s">
        <v>130</v>
      </c>
      <c r="L84" s="111" t="s">
        <v>130</v>
      </c>
      <c r="M84" s="111" t="s">
        <v>130</v>
      </c>
      <c r="N84" s="111" t="s">
        <v>130</v>
      </c>
      <c r="O84" s="168" t="s">
        <v>218</v>
      </c>
      <c r="P84" s="169"/>
      <c r="Q84" s="111" t="s">
        <v>131</v>
      </c>
    </row>
    <row r="85" spans="2:18" x14ac:dyDescent="0.25">
      <c r="B85" s="111" t="s">
        <v>234</v>
      </c>
      <c r="C85" s="3" t="s">
        <v>216</v>
      </c>
      <c r="D85" s="111" t="s">
        <v>258</v>
      </c>
      <c r="E85" s="111">
        <v>15</v>
      </c>
      <c r="F85" s="4" t="s">
        <v>131</v>
      </c>
      <c r="G85" s="4" t="s">
        <v>131</v>
      </c>
      <c r="H85" s="4" t="s">
        <v>131</v>
      </c>
      <c r="I85" s="4" t="s">
        <v>131</v>
      </c>
      <c r="J85" s="87" t="s">
        <v>130</v>
      </c>
      <c r="K85" s="111" t="s">
        <v>130</v>
      </c>
      <c r="L85" s="111" t="s">
        <v>130</v>
      </c>
      <c r="M85" s="111" t="s">
        <v>130</v>
      </c>
      <c r="N85" s="111" t="s">
        <v>130</v>
      </c>
      <c r="O85" s="168" t="s">
        <v>218</v>
      </c>
      <c r="P85" s="169"/>
      <c r="Q85" s="111" t="s">
        <v>131</v>
      </c>
    </row>
    <row r="86" spans="2:18" x14ac:dyDescent="0.25">
      <c r="B86" s="111" t="s">
        <v>235</v>
      </c>
      <c r="C86" s="3" t="s">
        <v>216</v>
      </c>
      <c r="D86" s="111" t="s">
        <v>259</v>
      </c>
      <c r="E86" s="111">
        <v>15</v>
      </c>
      <c r="F86" s="4" t="s">
        <v>131</v>
      </c>
      <c r="G86" s="4" t="s">
        <v>131</v>
      </c>
      <c r="H86" s="4" t="s">
        <v>131</v>
      </c>
      <c r="I86" s="4" t="s">
        <v>131</v>
      </c>
      <c r="J86" s="87" t="s">
        <v>130</v>
      </c>
      <c r="K86" s="111" t="s">
        <v>130</v>
      </c>
      <c r="L86" s="111" t="s">
        <v>130</v>
      </c>
      <c r="M86" s="111" t="s">
        <v>130</v>
      </c>
      <c r="N86" s="111" t="s">
        <v>130</v>
      </c>
      <c r="O86" s="168" t="s">
        <v>218</v>
      </c>
      <c r="P86" s="169"/>
      <c r="Q86" s="111" t="s">
        <v>131</v>
      </c>
    </row>
    <row r="87" spans="2:18" x14ac:dyDescent="0.25">
      <c r="B87" s="111" t="s">
        <v>236</v>
      </c>
      <c r="C87" s="3" t="s">
        <v>216</v>
      </c>
      <c r="D87" s="111" t="s">
        <v>260</v>
      </c>
      <c r="E87" s="111">
        <v>15</v>
      </c>
      <c r="F87" s="4" t="s">
        <v>131</v>
      </c>
      <c r="G87" s="4" t="s">
        <v>131</v>
      </c>
      <c r="H87" s="4" t="s">
        <v>131</v>
      </c>
      <c r="I87" s="4" t="s">
        <v>131</v>
      </c>
      <c r="J87" s="87" t="s">
        <v>130</v>
      </c>
      <c r="K87" s="111" t="s">
        <v>130</v>
      </c>
      <c r="L87" s="111" t="s">
        <v>130</v>
      </c>
      <c r="M87" s="111" t="s">
        <v>130</v>
      </c>
      <c r="N87" s="111" t="s">
        <v>130</v>
      </c>
      <c r="O87" s="168" t="s">
        <v>218</v>
      </c>
      <c r="P87" s="169"/>
      <c r="Q87" s="111" t="s">
        <v>131</v>
      </c>
    </row>
    <row r="88" spans="2:18" x14ac:dyDescent="0.25">
      <c r="B88" s="111" t="s">
        <v>237</v>
      </c>
      <c r="C88" s="3" t="s">
        <v>216</v>
      </c>
      <c r="D88" s="111" t="s">
        <v>261</v>
      </c>
      <c r="E88" s="111">
        <v>15</v>
      </c>
      <c r="F88" s="4" t="s">
        <v>131</v>
      </c>
      <c r="G88" s="4" t="s">
        <v>131</v>
      </c>
      <c r="H88" s="4" t="s">
        <v>131</v>
      </c>
      <c r="I88" s="4" t="s">
        <v>131</v>
      </c>
      <c r="J88" s="87" t="s">
        <v>130</v>
      </c>
      <c r="K88" s="111" t="s">
        <v>130</v>
      </c>
      <c r="L88" s="111" t="s">
        <v>130</v>
      </c>
      <c r="M88" s="111" t="s">
        <v>130</v>
      </c>
      <c r="N88" s="111" t="s">
        <v>130</v>
      </c>
      <c r="O88" s="168" t="s">
        <v>218</v>
      </c>
      <c r="P88" s="169"/>
      <c r="Q88" s="111" t="s">
        <v>131</v>
      </c>
    </row>
    <row r="89" spans="2:18" x14ac:dyDescent="0.25">
      <c r="B89" s="111" t="s">
        <v>238</v>
      </c>
      <c r="C89" s="3" t="s">
        <v>216</v>
      </c>
      <c r="D89" s="111" t="s">
        <v>262</v>
      </c>
      <c r="E89" s="111">
        <v>15</v>
      </c>
      <c r="F89" s="4" t="s">
        <v>131</v>
      </c>
      <c r="G89" s="4" t="s">
        <v>131</v>
      </c>
      <c r="H89" s="4" t="s">
        <v>131</v>
      </c>
      <c r="I89" s="4" t="s">
        <v>131</v>
      </c>
      <c r="J89" s="87" t="s">
        <v>130</v>
      </c>
      <c r="K89" s="111" t="s">
        <v>130</v>
      </c>
      <c r="L89" s="111" t="s">
        <v>130</v>
      </c>
      <c r="M89" s="111" t="s">
        <v>130</v>
      </c>
      <c r="N89" s="111" t="s">
        <v>130</v>
      </c>
      <c r="O89" s="168" t="s">
        <v>218</v>
      </c>
      <c r="P89" s="169"/>
      <c r="Q89" s="111" t="s">
        <v>131</v>
      </c>
    </row>
    <row r="90" spans="2:18" x14ac:dyDescent="0.25">
      <c r="B90" s="111" t="s">
        <v>239</v>
      </c>
      <c r="C90" s="3" t="s">
        <v>216</v>
      </c>
      <c r="D90" s="111" t="s">
        <v>263</v>
      </c>
      <c r="E90" s="111">
        <v>15</v>
      </c>
      <c r="F90" s="4" t="s">
        <v>131</v>
      </c>
      <c r="G90" s="4" t="s">
        <v>131</v>
      </c>
      <c r="H90" s="4" t="s">
        <v>131</v>
      </c>
      <c r="I90" s="4" t="s">
        <v>131</v>
      </c>
      <c r="J90" s="87" t="s">
        <v>130</v>
      </c>
      <c r="K90" s="111" t="s">
        <v>130</v>
      </c>
      <c r="L90" s="111" t="s">
        <v>130</v>
      </c>
      <c r="M90" s="111" t="s">
        <v>130</v>
      </c>
      <c r="N90" s="111" t="s">
        <v>130</v>
      </c>
      <c r="O90" s="168" t="s">
        <v>218</v>
      </c>
      <c r="P90" s="169"/>
      <c r="Q90" s="111" t="s">
        <v>131</v>
      </c>
    </row>
    <row r="91" spans="2:18" x14ac:dyDescent="0.25">
      <c r="B91" s="111" t="s">
        <v>240</v>
      </c>
      <c r="C91" s="3" t="s">
        <v>216</v>
      </c>
      <c r="D91" s="111" t="s">
        <v>246</v>
      </c>
      <c r="E91" s="111">
        <v>16</v>
      </c>
      <c r="F91" s="4" t="s">
        <v>131</v>
      </c>
      <c r="G91" s="4" t="s">
        <v>131</v>
      </c>
      <c r="H91" s="4" t="s">
        <v>131</v>
      </c>
      <c r="I91" s="4" t="s">
        <v>131</v>
      </c>
      <c r="J91" s="87" t="s">
        <v>130</v>
      </c>
      <c r="K91" s="111" t="s">
        <v>130</v>
      </c>
      <c r="L91" s="111" t="s">
        <v>130</v>
      </c>
      <c r="M91" s="111" t="s">
        <v>130</v>
      </c>
      <c r="N91" s="111" t="s">
        <v>130</v>
      </c>
      <c r="O91" s="362" t="s">
        <v>218</v>
      </c>
      <c r="P91" s="363"/>
      <c r="Q91" s="111" t="s">
        <v>131</v>
      </c>
    </row>
    <row r="92" spans="2:18" x14ac:dyDescent="0.25">
      <c r="B92" s="111" t="s">
        <v>241</v>
      </c>
      <c r="C92" s="3" t="s">
        <v>216</v>
      </c>
      <c r="D92" s="111" t="s">
        <v>246</v>
      </c>
      <c r="E92" s="111">
        <v>15</v>
      </c>
      <c r="F92" s="4" t="s">
        <v>131</v>
      </c>
      <c r="G92" s="4" t="s">
        <v>131</v>
      </c>
      <c r="H92" s="4" t="s">
        <v>131</v>
      </c>
      <c r="I92" s="4" t="s">
        <v>131</v>
      </c>
      <c r="J92" s="87" t="s">
        <v>130</v>
      </c>
      <c r="K92" s="111" t="s">
        <v>130</v>
      </c>
      <c r="L92" s="111" t="s">
        <v>130</v>
      </c>
      <c r="M92" s="111" t="s">
        <v>130</v>
      </c>
      <c r="N92" s="111" t="s">
        <v>130</v>
      </c>
      <c r="O92" s="362" t="s">
        <v>218</v>
      </c>
      <c r="P92" s="363"/>
      <c r="Q92" s="111" t="s">
        <v>131</v>
      </c>
    </row>
    <row r="93" spans="2:18" x14ac:dyDescent="0.25">
      <c r="B93" s="111" t="s">
        <v>242</v>
      </c>
      <c r="C93" s="3" t="s">
        <v>216</v>
      </c>
      <c r="D93" s="111" t="s">
        <v>246</v>
      </c>
      <c r="E93" s="111">
        <v>15</v>
      </c>
      <c r="F93" s="4" t="s">
        <v>131</v>
      </c>
      <c r="G93" s="4" t="s">
        <v>131</v>
      </c>
      <c r="H93" s="4" t="s">
        <v>131</v>
      </c>
      <c r="I93" s="4" t="s">
        <v>131</v>
      </c>
      <c r="J93" s="87" t="s">
        <v>130</v>
      </c>
      <c r="K93" s="111" t="s">
        <v>130</v>
      </c>
      <c r="L93" s="111" t="s">
        <v>130</v>
      </c>
      <c r="M93" s="111" t="s">
        <v>130</v>
      </c>
      <c r="N93" s="111" t="s">
        <v>130</v>
      </c>
      <c r="O93" s="168" t="s">
        <v>218</v>
      </c>
      <c r="P93" s="169"/>
      <c r="Q93" s="111" t="s">
        <v>131</v>
      </c>
    </row>
    <row r="94" spans="2:18" x14ac:dyDescent="0.25">
      <c r="B94" s="111" t="s">
        <v>243</v>
      </c>
      <c r="C94" s="3" t="s">
        <v>216</v>
      </c>
      <c r="D94" s="111" t="s">
        <v>264</v>
      </c>
      <c r="E94" s="111">
        <v>16</v>
      </c>
      <c r="F94" s="4" t="s">
        <v>131</v>
      </c>
      <c r="G94" s="4" t="s">
        <v>131</v>
      </c>
      <c r="H94" s="4" t="s">
        <v>131</v>
      </c>
      <c r="I94" s="4" t="s">
        <v>131</v>
      </c>
      <c r="J94" s="87" t="s">
        <v>130</v>
      </c>
      <c r="K94" s="111" t="s">
        <v>130</v>
      </c>
      <c r="L94" s="111" t="s">
        <v>130</v>
      </c>
      <c r="M94" s="111" t="s">
        <v>130</v>
      </c>
      <c r="N94" s="111" t="s">
        <v>130</v>
      </c>
      <c r="O94" s="168" t="s">
        <v>218</v>
      </c>
      <c r="P94" s="169"/>
      <c r="Q94" s="111" t="s">
        <v>131</v>
      </c>
    </row>
    <row r="95" spans="2:18" x14ac:dyDescent="0.25">
      <c r="B95" s="111" t="s">
        <v>244</v>
      </c>
      <c r="C95" s="3" t="s">
        <v>216</v>
      </c>
      <c r="D95" s="111" t="s">
        <v>265</v>
      </c>
      <c r="E95" s="111">
        <v>16</v>
      </c>
      <c r="F95" s="4" t="s">
        <v>131</v>
      </c>
      <c r="G95" s="4" t="s">
        <v>131</v>
      </c>
      <c r="H95" s="4" t="s">
        <v>131</v>
      </c>
      <c r="I95" s="4" t="s">
        <v>131</v>
      </c>
      <c r="J95" s="87" t="s">
        <v>130</v>
      </c>
      <c r="K95" s="111" t="s">
        <v>130</v>
      </c>
      <c r="L95" s="111" t="s">
        <v>130</v>
      </c>
      <c r="M95" s="111" t="s">
        <v>130</v>
      </c>
      <c r="N95" s="111" t="s">
        <v>130</v>
      </c>
      <c r="O95" s="168" t="s">
        <v>218</v>
      </c>
      <c r="P95" s="169"/>
      <c r="Q95" s="111" t="s">
        <v>131</v>
      </c>
    </row>
    <row r="96" spans="2:18" x14ac:dyDescent="0.25">
      <c r="B96" s="111"/>
      <c r="C96" s="3"/>
      <c r="D96" s="111"/>
      <c r="E96" s="111"/>
      <c r="F96" s="4"/>
      <c r="G96" s="4"/>
      <c r="H96" s="4"/>
      <c r="I96" s="4"/>
      <c r="J96" s="87"/>
      <c r="K96" s="111"/>
      <c r="L96" s="111"/>
      <c r="M96" s="111"/>
      <c r="N96" s="111"/>
      <c r="O96" s="168"/>
      <c r="P96" s="169"/>
      <c r="Q96" s="111"/>
      <c r="R96" s="10"/>
    </row>
    <row r="97" spans="2:18" x14ac:dyDescent="0.2">
      <c r="B97" s="142"/>
      <c r="C97" s="143"/>
      <c r="D97" s="142"/>
      <c r="E97" s="111"/>
      <c r="F97" s="111"/>
      <c r="G97" s="111"/>
      <c r="H97" s="111"/>
      <c r="I97" s="111"/>
      <c r="J97" s="111"/>
      <c r="K97" s="111"/>
      <c r="L97" s="111"/>
      <c r="M97" s="111"/>
      <c r="N97" s="111"/>
      <c r="O97" s="111"/>
      <c r="P97" s="111"/>
      <c r="Q97" s="111"/>
      <c r="R97" s="10"/>
    </row>
    <row r="98" spans="2:18" x14ac:dyDescent="0.2">
      <c r="B98" s="142"/>
      <c r="C98" s="143"/>
      <c r="D98" s="142"/>
      <c r="E98" s="111"/>
      <c r="F98" s="111"/>
      <c r="G98" s="111"/>
      <c r="H98" s="111"/>
      <c r="I98" s="111"/>
      <c r="J98" s="111"/>
      <c r="K98" s="111"/>
      <c r="L98" s="111"/>
      <c r="M98" s="111"/>
      <c r="N98" s="111"/>
      <c r="O98" s="111"/>
      <c r="P98" s="111"/>
      <c r="Q98" s="111"/>
      <c r="R98" s="10"/>
    </row>
    <row r="99" spans="2:18" x14ac:dyDescent="0.2">
      <c r="B99" s="142"/>
      <c r="C99" s="143"/>
      <c r="D99" s="142"/>
      <c r="E99" s="111"/>
      <c r="F99" s="111"/>
      <c r="G99" s="111"/>
      <c r="H99" s="111"/>
      <c r="I99" s="111"/>
      <c r="J99" s="111"/>
      <c r="K99" s="111"/>
      <c r="L99" s="111"/>
      <c r="M99" s="111"/>
      <c r="N99" s="111"/>
      <c r="O99" s="111"/>
      <c r="P99" s="111"/>
      <c r="Q99" s="111"/>
      <c r="R99" s="10"/>
    </row>
    <row r="100" spans="2:18" x14ac:dyDescent="0.2">
      <c r="B100" s="142"/>
      <c r="C100" s="143"/>
      <c r="D100" s="142"/>
      <c r="E100" s="111"/>
      <c r="F100" s="111"/>
      <c r="G100" s="111"/>
      <c r="H100" s="111"/>
      <c r="I100" s="111"/>
      <c r="J100" s="111"/>
      <c r="K100" s="111"/>
      <c r="L100" s="111"/>
      <c r="M100" s="111"/>
      <c r="N100" s="111"/>
      <c r="O100" s="111"/>
      <c r="P100" s="111"/>
      <c r="Q100" s="111"/>
      <c r="R100" s="10"/>
    </row>
    <row r="101" spans="2:18" x14ac:dyDescent="0.25">
      <c r="B101" s="9" t="s">
        <v>1</v>
      </c>
      <c r="R101" s="10"/>
    </row>
    <row r="102" spans="2:18" x14ac:dyDescent="0.25">
      <c r="B102" s="9" t="s">
        <v>37</v>
      </c>
    </row>
    <row r="103" spans="2:18" x14ac:dyDescent="0.25">
      <c r="B103" s="9" t="s">
        <v>60</v>
      </c>
    </row>
    <row r="105" spans="2:18" ht="15.75" thickBot="1" x14ac:dyDescent="0.3"/>
    <row r="106" spans="2:18" ht="27" thickBot="1" x14ac:dyDescent="0.3">
      <c r="B106" s="372" t="s">
        <v>38</v>
      </c>
      <c r="C106" s="373"/>
      <c r="D106" s="373"/>
      <c r="E106" s="373"/>
      <c r="F106" s="373"/>
      <c r="G106" s="373"/>
      <c r="H106" s="373"/>
      <c r="I106" s="373"/>
      <c r="J106" s="373"/>
      <c r="K106" s="373"/>
      <c r="L106" s="373"/>
      <c r="M106" s="373"/>
      <c r="N106" s="374"/>
    </row>
    <row r="110" spans="2:18" x14ac:dyDescent="0.25">
      <c r="B110" s="9" t="s">
        <v>895</v>
      </c>
    </row>
    <row r="111" spans="2:18" ht="76.5" customHeight="1" x14ac:dyDescent="0.25">
      <c r="B111" s="110" t="s">
        <v>0</v>
      </c>
      <c r="C111" s="110" t="s">
        <v>39</v>
      </c>
      <c r="D111" s="110" t="s">
        <v>40</v>
      </c>
      <c r="E111" s="110" t="s">
        <v>108</v>
      </c>
      <c r="F111" s="110" t="s">
        <v>110</v>
      </c>
      <c r="G111" s="110" t="s">
        <v>111</v>
      </c>
      <c r="H111" s="110" t="s">
        <v>112</v>
      </c>
      <c r="I111" s="110" t="s">
        <v>109</v>
      </c>
      <c r="J111" s="378" t="s">
        <v>113</v>
      </c>
      <c r="K111" s="397"/>
      <c r="L111" s="379"/>
      <c r="M111" s="110" t="s">
        <v>117</v>
      </c>
      <c r="N111" s="110" t="s">
        <v>41</v>
      </c>
      <c r="O111" s="110" t="s">
        <v>42</v>
      </c>
      <c r="P111" s="378" t="s">
        <v>3</v>
      </c>
      <c r="Q111" s="379"/>
    </row>
    <row r="112" spans="2:18" ht="60.75" customHeight="1" x14ac:dyDescent="0.25">
      <c r="B112" s="166" t="s">
        <v>43</v>
      </c>
      <c r="C112" s="166" t="s">
        <v>900</v>
      </c>
      <c r="D112" s="3" t="s">
        <v>902</v>
      </c>
      <c r="E112" s="3">
        <v>27356222</v>
      </c>
      <c r="F112" s="166" t="s">
        <v>903</v>
      </c>
      <c r="G112" s="3" t="s">
        <v>904</v>
      </c>
      <c r="H112" s="183">
        <v>37715</v>
      </c>
      <c r="I112" s="5" t="s">
        <v>131</v>
      </c>
      <c r="J112" s="166" t="s">
        <v>905</v>
      </c>
      <c r="K112" s="181" t="s">
        <v>906</v>
      </c>
      <c r="L112" s="181" t="s">
        <v>907</v>
      </c>
      <c r="M112" s="111" t="s">
        <v>130</v>
      </c>
      <c r="N112" s="111" t="s">
        <v>130</v>
      </c>
      <c r="O112" s="111" t="s">
        <v>23</v>
      </c>
      <c r="P112" s="396" t="s">
        <v>169</v>
      </c>
      <c r="Q112" s="396"/>
    </row>
    <row r="113" spans="2:17" ht="60.75" customHeight="1" x14ac:dyDescent="0.25">
      <c r="B113" s="166" t="s">
        <v>44</v>
      </c>
      <c r="C113" s="166" t="s">
        <v>900</v>
      </c>
      <c r="D113" s="3" t="s">
        <v>908</v>
      </c>
      <c r="E113" s="3">
        <v>1144041468</v>
      </c>
      <c r="F113" s="166" t="s">
        <v>664</v>
      </c>
      <c r="G113" s="166" t="s">
        <v>909</v>
      </c>
      <c r="H113" s="183">
        <v>41620</v>
      </c>
      <c r="I113" s="5" t="s">
        <v>130</v>
      </c>
      <c r="J113" s="166" t="s">
        <v>910</v>
      </c>
      <c r="K113" s="181" t="s">
        <v>911</v>
      </c>
      <c r="L113" s="181" t="s">
        <v>912</v>
      </c>
      <c r="M113" s="111" t="s">
        <v>130</v>
      </c>
      <c r="N113" s="111" t="s">
        <v>130</v>
      </c>
      <c r="O113" s="111" t="s">
        <v>130</v>
      </c>
      <c r="P113" s="396" t="s">
        <v>169</v>
      </c>
      <c r="Q113" s="396"/>
    </row>
    <row r="114" spans="2:17" ht="33.6" customHeight="1" x14ac:dyDescent="0.25">
      <c r="B114" s="166"/>
      <c r="C114" s="166"/>
      <c r="D114" s="3"/>
      <c r="E114" s="3"/>
      <c r="F114" s="3"/>
      <c r="G114" s="3"/>
      <c r="H114" s="3"/>
      <c r="I114" s="5"/>
      <c r="J114" s="1"/>
      <c r="K114" s="87"/>
      <c r="L114" s="87"/>
      <c r="M114" s="111"/>
      <c r="N114" s="111"/>
      <c r="O114" s="111"/>
      <c r="P114" s="396"/>
      <c r="Q114" s="396"/>
    </row>
    <row r="115" spans="2:17" ht="33.6" customHeight="1" x14ac:dyDescent="0.25">
      <c r="B115" s="145"/>
      <c r="C115" s="145"/>
      <c r="D115" s="136"/>
      <c r="E115" s="136"/>
      <c r="F115" s="136"/>
      <c r="G115" s="136"/>
      <c r="H115" s="136"/>
      <c r="I115" s="146"/>
      <c r="J115" s="147"/>
      <c r="K115" s="137"/>
      <c r="L115" s="137"/>
      <c r="M115" s="10"/>
      <c r="N115" s="10"/>
      <c r="O115" s="10"/>
      <c r="P115" s="138"/>
      <c r="Q115" s="138"/>
    </row>
    <row r="116" spans="2:17" ht="33.6" customHeight="1" x14ac:dyDescent="0.25">
      <c r="B116" s="145" t="s">
        <v>899</v>
      </c>
      <c r="C116" s="145"/>
      <c r="D116" s="136"/>
      <c r="E116" s="136"/>
      <c r="F116" s="136"/>
      <c r="G116" s="136"/>
      <c r="H116" s="136"/>
      <c r="I116" s="146"/>
      <c r="J116" s="147"/>
      <c r="K116" s="137"/>
      <c r="L116" s="137"/>
      <c r="M116" s="10"/>
      <c r="N116" s="10"/>
      <c r="O116" s="10"/>
      <c r="P116" s="138"/>
      <c r="Q116" s="138"/>
    </row>
    <row r="117" spans="2:17" ht="33.6" customHeight="1" x14ac:dyDescent="0.25">
      <c r="B117" s="110" t="s">
        <v>0</v>
      </c>
      <c r="C117" s="110" t="s">
        <v>39</v>
      </c>
      <c r="D117" s="110" t="s">
        <v>40</v>
      </c>
      <c r="E117" s="110" t="s">
        <v>108</v>
      </c>
      <c r="F117" s="110" t="s">
        <v>110</v>
      </c>
      <c r="G117" s="110" t="s">
        <v>111</v>
      </c>
      <c r="H117" s="110" t="s">
        <v>112</v>
      </c>
      <c r="I117" s="110" t="s">
        <v>109</v>
      </c>
      <c r="J117" s="378" t="s">
        <v>113</v>
      </c>
      <c r="K117" s="397"/>
      <c r="L117" s="379"/>
      <c r="M117" s="110" t="s">
        <v>117</v>
      </c>
      <c r="N117" s="110" t="s">
        <v>41</v>
      </c>
      <c r="O117" s="110" t="s">
        <v>42</v>
      </c>
      <c r="P117" s="378" t="s">
        <v>3</v>
      </c>
      <c r="Q117" s="379"/>
    </row>
    <row r="118" spans="2:17" ht="33.6" customHeight="1" x14ac:dyDescent="0.25">
      <c r="B118" s="166" t="s">
        <v>43</v>
      </c>
      <c r="C118" s="166"/>
      <c r="D118" s="3" t="s">
        <v>913</v>
      </c>
      <c r="E118" s="3">
        <v>69007604</v>
      </c>
      <c r="F118" s="166" t="s">
        <v>664</v>
      </c>
      <c r="G118" s="3" t="s">
        <v>914</v>
      </c>
      <c r="H118" s="183">
        <v>39563</v>
      </c>
      <c r="I118" s="5" t="s">
        <v>130</v>
      </c>
      <c r="J118" s="166" t="s">
        <v>915</v>
      </c>
      <c r="K118" s="181" t="s">
        <v>916</v>
      </c>
      <c r="L118" s="181" t="s">
        <v>917</v>
      </c>
      <c r="M118" s="111" t="s">
        <v>130</v>
      </c>
      <c r="N118" s="111" t="s">
        <v>130</v>
      </c>
      <c r="O118" s="111" t="s">
        <v>130</v>
      </c>
      <c r="P118" s="396" t="s">
        <v>169</v>
      </c>
      <c r="Q118" s="396"/>
    </row>
    <row r="119" spans="2:17" ht="33.6" customHeight="1" x14ac:dyDescent="0.25">
      <c r="B119" s="166" t="s">
        <v>43</v>
      </c>
      <c r="C119" s="166"/>
      <c r="D119" s="3"/>
      <c r="E119" s="3"/>
      <c r="F119" s="3"/>
      <c r="G119" s="3"/>
      <c r="H119" s="3"/>
      <c r="I119" s="5"/>
      <c r="J119" s="166"/>
      <c r="K119" s="88"/>
      <c r="L119" s="88"/>
      <c r="M119" s="111"/>
      <c r="N119" s="111"/>
      <c r="O119" s="111"/>
      <c r="P119" s="396"/>
      <c r="Q119" s="396"/>
    </row>
    <row r="120" spans="2:17" ht="56.25" customHeight="1" x14ac:dyDescent="0.25">
      <c r="B120" s="166" t="s">
        <v>44</v>
      </c>
      <c r="C120" s="166" t="s">
        <v>901</v>
      </c>
      <c r="D120" s="3" t="s">
        <v>918</v>
      </c>
      <c r="E120" s="3">
        <v>1124849853</v>
      </c>
      <c r="F120" s="3" t="s">
        <v>649</v>
      </c>
      <c r="G120" s="166" t="s">
        <v>919</v>
      </c>
      <c r="H120" s="189">
        <v>40648</v>
      </c>
      <c r="I120" s="5" t="s">
        <v>130</v>
      </c>
      <c r="J120" s="166" t="s">
        <v>920</v>
      </c>
      <c r="K120" s="181" t="s">
        <v>921</v>
      </c>
      <c r="L120" s="181" t="s">
        <v>922</v>
      </c>
      <c r="M120" s="111" t="s">
        <v>130</v>
      </c>
      <c r="N120" s="111" t="s">
        <v>131</v>
      </c>
      <c r="O120" s="111" t="s">
        <v>131</v>
      </c>
      <c r="P120" s="352" t="s">
        <v>1264</v>
      </c>
      <c r="Q120" s="352"/>
    </row>
    <row r="121" spans="2:17" ht="33.6" customHeight="1" x14ac:dyDescent="0.25">
      <c r="B121" s="166" t="s">
        <v>44</v>
      </c>
      <c r="C121" s="166" t="s">
        <v>901</v>
      </c>
      <c r="D121" s="3" t="s">
        <v>923</v>
      </c>
      <c r="E121" s="3">
        <v>34328997</v>
      </c>
      <c r="F121" s="3" t="s">
        <v>664</v>
      </c>
      <c r="G121" s="3" t="s">
        <v>924</v>
      </c>
      <c r="H121" s="183">
        <v>40872</v>
      </c>
      <c r="I121" s="5" t="s">
        <v>130</v>
      </c>
      <c r="J121" s="166" t="s">
        <v>925</v>
      </c>
      <c r="K121" s="181" t="s">
        <v>926</v>
      </c>
      <c r="L121" s="181" t="s">
        <v>927</v>
      </c>
      <c r="M121" s="111" t="s">
        <v>130</v>
      </c>
      <c r="N121" s="111" t="s">
        <v>130</v>
      </c>
      <c r="O121" s="111" t="s">
        <v>130</v>
      </c>
      <c r="P121" s="352" t="s">
        <v>169</v>
      </c>
      <c r="Q121" s="352"/>
    </row>
    <row r="122" spans="2:17" ht="33.6" customHeight="1" x14ac:dyDescent="0.25">
      <c r="B122" s="166" t="s">
        <v>44</v>
      </c>
      <c r="C122" s="166" t="s">
        <v>901</v>
      </c>
      <c r="D122" s="3"/>
      <c r="E122" s="3"/>
      <c r="F122" s="3"/>
      <c r="G122" s="3"/>
      <c r="H122" s="3"/>
      <c r="I122" s="5"/>
      <c r="J122" s="166"/>
      <c r="K122" s="88"/>
      <c r="L122" s="88"/>
      <c r="M122" s="111"/>
      <c r="N122" s="111"/>
      <c r="O122" s="111"/>
      <c r="P122" s="396"/>
      <c r="Q122" s="396"/>
    </row>
    <row r="124" spans="2:17" ht="15.75" thickBot="1" x14ac:dyDescent="0.3"/>
    <row r="125" spans="2:17" ht="27" thickBot="1" x14ac:dyDescent="0.3">
      <c r="B125" s="372" t="s">
        <v>52</v>
      </c>
      <c r="C125" s="373"/>
      <c r="D125" s="373"/>
      <c r="E125" s="373"/>
      <c r="F125" s="373"/>
      <c r="G125" s="373"/>
      <c r="H125" s="373"/>
      <c r="I125" s="373"/>
      <c r="J125" s="373"/>
      <c r="K125" s="373"/>
      <c r="L125" s="373"/>
      <c r="M125" s="373"/>
      <c r="N125" s="374"/>
    </row>
    <row r="127" spans="2:17" ht="15.75" thickBot="1" x14ac:dyDescent="0.3">
      <c r="M127" s="59"/>
      <c r="N127" s="59"/>
    </row>
    <row r="128" spans="2:17" s="97" customFormat="1" ht="109.5" customHeight="1" x14ac:dyDescent="0.25">
      <c r="B128" s="108" t="s">
        <v>139</v>
      </c>
      <c r="C128" s="108" t="s">
        <v>140</v>
      </c>
      <c r="D128" s="108" t="s">
        <v>141</v>
      </c>
      <c r="E128" s="108" t="s">
        <v>45</v>
      </c>
      <c r="F128" s="108" t="s">
        <v>22</v>
      </c>
      <c r="G128" s="108" t="s">
        <v>96</v>
      </c>
      <c r="H128" s="108" t="s">
        <v>17</v>
      </c>
      <c r="I128" s="108" t="s">
        <v>10</v>
      </c>
      <c r="J128" s="108" t="s">
        <v>31</v>
      </c>
      <c r="K128" s="108" t="s">
        <v>59</v>
      </c>
      <c r="L128" s="108" t="s">
        <v>20</v>
      </c>
      <c r="M128" s="93" t="s">
        <v>26</v>
      </c>
      <c r="N128" s="108" t="s">
        <v>142</v>
      </c>
      <c r="O128" s="108" t="s">
        <v>36</v>
      </c>
      <c r="P128" s="109" t="s">
        <v>11</v>
      </c>
      <c r="Q128" s="109" t="s">
        <v>19</v>
      </c>
    </row>
    <row r="129" spans="1:26" s="103" customFormat="1" ht="30" customHeight="1" x14ac:dyDescent="0.25">
      <c r="A129" s="42">
        <v>1</v>
      </c>
      <c r="B129" s="104"/>
      <c r="C129" s="105"/>
      <c r="D129" s="104"/>
      <c r="E129" s="99"/>
      <c r="F129" s="100"/>
      <c r="G129" s="119"/>
      <c r="H129" s="107"/>
      <c r="I129" s="101"/>
      <c r="J129" s="101"/>
      <c r="K129" s="101"/>
      <c r="L129" s="101"/>
      <c r="M129" s="92"/>
      <c r="N129" s="92">
        <f>+M129*G129</f>
        <v>0</v>
      </c>
      <c r="O129" s="26"/>
      <c r="P129" s="26"/>
      <c r="Q129" s="398" t="s">
        <v>1261</v>
      </c>
      <c r="R129" s="102"/>
      <c r="S129" s="102"/>
      <c r="T129" s="102"/>
      <c r="U129" s="102"/>
      <c r="V129" s="102"/>
      <c r="W129" s="102"/>
      <c r="X129" s="102"/>
      <c r="Y129" s="102"/>
      <c r="Z129" s="102"/>
    </row>
    <row r="130" spans="1:26" s="103" customFormat="1" x14ac:dyDescent="0.25">
      <c r="A130" s="42">
        <f>+A129+1</f>
        <v>2</v>
      </c>
      <c r="B130" s="104"/>
      <c r="C130" s="105"/>
      <c r="D130" s="104"/>
      <c r="E130" s="99"/>
      <c r="F130" s="100"/>
      <c r="G130" s="100"/>
      <c r="H130" s="100"/>
      <c r="I130" s="101"/>
      <c r="J130" s="101"/>
      <c r="K130" s="101"/>
      <c r="L130" s="101"/>
      <c r="M130" s="92"/>
      <c r="N130" s="92"/>
      <c r="O130" s="26"/>
      <c r="P130" s="26"/>
      <c r="Q130" s="399"/>
      <c r="R130" s="102"/>
      <c r="S130" s="102"/>
      <c r="T130" s="102"/>
      <c r="U130" s="102"/>
      <c r="V130" s="102"/>
      <c r="W130" s="102"/>
      <c r="X130" s="102"/>
      <c r="Y130" s="102"/>
      <c r="Z130" s="102"/>
    </row>
    <row r="131" spans="1:26" s="103" customFormat="1" x14ac:dyDescent="0.25">
      <c r="A131" s="42">
        <f t="shared" ref="A131:A136" si="3">+A130+1</f>
        <v>3</v>
      </c>
      <c r="B131" s="104"/>
      <c r="C131" s="105"/>
      <c r="D131" s="104"/>
      <c r="E131" s="99"/>
      <c r="F131" s="100"/>
      <c r="G131" s="100"/>
      <c r="H131" s="100"/>
      <c r="I131" s="101"/>
      <c r="J131" s="101"/>
      <c r="K131" s="101"/>
      <c r="L131" s="101"/>
      <c r="M131" s="92"/>
      <c r="N131" s="92"/>
      <c r="O131" s="26"/>
      <c r="P131" s="26"/>
      <c r="Q131" s="399"/>
      <c r="R131" s="102"/>
      <c r="S131" s="102"/>
      <c r="T131" s="102"/>
      <c r="U131" s="102"/>
      <c r="V131" s="102"/>
      <c r="W131" s="102"/>
      <c r="X131" s="102"/>
      <c r="Y131" s="102"/>
      <c r="Z131" s="102"/>
    </row>
    <row r="132" spans="1:26" s="103" customFormat="1" x14ac:dyDescent="0.25">
      <c r="A132" s="42">
        <f t="shared" si="3"/>
        <v>4</v>
      </c>
      <c r="B132" s="104"/>
      <c r="C132" s="105"/>
      <c r="D132" s="104"/>
      <c r="E132" s="99"/>
      <c r="F132" s="100"/>
      <c r="G132" s="100"/>
      <c r="H132" s="100"/>
      <c r="I132" s="101"/>
      <c r="J132" s="101"/>
      <c r="K132" s="101"/>
      <c r="L132" s="101"/>
      <c r="M132" s="92"/>
      <c r="N132" s="92"/>
      <c r="O132" s="26"/>
      <c r="P132" s="26"/>
      <c r="Q132" s="399"/>
      <c r="R132" s="102"/>
      <c r="S132" s="102"/>
      <c r="T132" s="102"/>
      <c r="U132" s="102"/>
      <c r="V132" s="102"/>
      <c r="W132" s="102"/>
      <c r="X132" s="102"/>
      <c r="Y132" s="102"/>
      <c r="Z132" s="102"/>
    </row>
    <row r="133" spans="1:26" s="103" customFormat="1" x14ac:dyDescent="0.25">
      <c r="A133" s="42">
        <f t="shared" si="3"/>
        <v>5</v>
      </c>
      <c r="B133" s="104"/>
      <c r="C133" s="105"/>
      <c r="D133" s="104"/>
      <c r="E133" s="99"/>
      <c r="F133" s="100"/>
      <c r="G133" s="100"/>
      <c r="H133" s="100"/>
      <c r="I133" s="101"/>
      <c r="J133" s="101"/>
      <c r="K133" s="101"/>
      <c r="L133" s="101"/>
      <c r="M133" s="92"/>
      <c r="N133" s="92"/>
      <c r="O133" s="26"/>
      <c r="P133" s="26"/>
      <c r="Q133" s="399"/>
      <c r="R133" s="102"/>
      <c r="S133" s="102"/>
      <c r="T133" s="102"/>
      <c r="U133" s="102"/>
      <c r="V133" s="102"/>
      <c r="W133" s="102"/>
      <c r="X133" s="102"/>
      <c r="Y133" s="102"/>
      <c r="Z133" s="102"/>
    </row>
    <row r="134" spans="1:26" s="103" customFormat="1" x14ac:dyDescent="0.25">
      <c r="A134" s="42">
        <f t="shared" si="3"/>
        <v>6</v>
      </c>
      <c r="B134" s="104"/>
      <c r="C134" s="105"/>
      <c r="D134" s="104"/>
      <c r="E134" s="99"/>
      <c r="F134" s="100"/>
      <c r="G134" s="100"/>
      <c r="H134" s="100"/>
      <c r="I134" s="101"/>
      <c r="J134" s="101"/>
      <c r="K134" s="101"/>
      <c r="L134" s="101"/>
      <c r="M134" s="92"/>
      <c r="N134" s="92"/>
      <c r="O134" s="26"/>
      <c r="P134" s="26"/>
      <c r="Q134" s="399"/>
      <c r="R134" s="102"/>
      <c r="S134" s="102"/>
      <c r="T134" s="102"/>
      <c r="U134" s="102"/>
      <c r="V134" s="102"/>
      <c r="W134" s="102"/>
      <c r="X134" s="102"/>
      <c r="Y134" s="102"/>
      <c r="Z134" s="102"/>
    </row>
    <row r="135" spans="1:26" s="103" customFormat="1" x14ac:dyDescent="0.25">
      <c r="A135" s="42">
        <f t="shared" si="3"/>
        <v>7</v>
      </c>
      <c r="B135" s="104"/>
      <c r="C135" s="105"/>
      <c r="D135" s="104"/>
      <c r="E135" s="99"/>
      <c r="F135" s="100"/>
      <c r="G135" s="100"/>
      <c r="H135" s="100"/>
      <c r="I135" s="101"/>
      <c r="J135" s="101"/>
      <c r="K135" s="101"/>
      <c r="L135" s="101"/>
      <c r="M135" s="92"/>
      <c r="N135" s="92"/>
      <c r="O135" s="26"/>
      <c r="P135" s="26"/>
      <c r="Q135" s="399"/>
      <c r="R135" s="102"/>
      <c r="S135" s="102"/>
      <c r="T135" s="102"/>
      <c r="U135" s="102"/>
      <c r="V135" s="102"/>
      <c r="W135" s="102"/>
      <c r="X135" s="102"/>
      <c r="Y135" s="102"/>
      <c r="Z135" s="102"/>
    </row>
    <row r="136" spans="1:26" s="103" customFormat="1" x14ac:dyDescent="0.25">
      <c r="A136" s="42">
        <f t="shared" si="3"/>
        <v>8</v>
      </c>
      <c r="B136" s="104"/>
      <c r="C136" s="105"/>
      <c r="D136" s="104"/>
      <c r="E136" s="99"/>
      <c r="F136" s="100"/>
      <c r="G136" s="100"/>
      <c r="H136" s="100"/>
      <c r="I136" s="101"/>
      <c r="J136" s="101"/>
      <c r="K136" s="101"/>
      <c r="L136" s="101"/>
      <c r="M136" s="92"/>
      <c r="N136" s="92"/>
      <c r="O136" s="26"/>
      <c r="P136" s="26"/>
      <c r="Q136" s="400"/>
      <c r="R136" s="102"/>
      <c r="S136" s="102"/>
      <c r="T136" s="102"/>
      <c r="U136" s="102"/>
      <c r="V136" s="102"/>
      <c r="W136" s="102"/>
      <c r="X136" s="102"/>
      <c r="Y136" s="102"/>
      <c r="Z136" s="102"/>
    </row>
    <row r="137" spans="1:26" s="103" customFormat="1" x14ac:dyDescent="0.25">
      <c r="A137" s="42"/>
      <c r="B137" s="45" t="s">
        <v>16</v>
      </c>
      <c r="C137" s="105"/>
      <c r="D137" s="104"/>
      <c r="E137" s="99"/>
      <c r="F137" s="100"/>
      <c r="G137" s="100"/>
      <c r="H137" s="100"/>
      <c r="I137" s="101"/>
      <c r="J137" s="101"/>
      <c r="K137" s="106">
        <f t="shared" ref="K137:N137" si="4">SUM(K129:K136)</f>
        <v>0</v>
      </c>
      <c r="L137" s="106">
        <f t="shared" si="4"/>
        <v>0</v>
      </c>
      <c r="M137" s="118">
        <f t="shared" si="4"/>
        <v>0</v>
      </c>
      <c r="N137" s="106">
        <f t="shared" si="4"/>
        <v>0</v>
      </c>
      <c r="O137" s="26"/>
      <c r="P137" s="26"/>
      <c r="Q137" s="121"/>
    </row>
    <row r="138" spans="1:26" x14ac:dyDescent="0.25">
      <c r="B138" s="29"/>
      <c r="C138" s="29"/>
      <c r="D138" s="29"/>
      <c r="E138" s="30"/>
      <c r="F138" s="29"/>
      <c r="G138" s="29"/>
      <c r="H138" s="29"/>
      <c r="I138" s="29"/>
      <c r="J138" s="29"/>
      <c r="K138" s="29"/>
      <c r="L138" s="29"/>
      <c r="M138" s="29"/>
      <c r="N138" s="29"/>
      <c r="O138" s="29"/>
      <c r="P138" s="29"/>
    </row>
    <row r="139" spans="1:26" ht="18.75" x14ac:dyDescent="0.25">
      <c r="B139" s="54" t="s">
        <v>32</v>
      </c>
      <c r="C139" s="66">
        <f>+K137</f>
        <v>0</v>
      </c>
      <c r="H139" s="31"/>
      <c r="I139" s="31"/>
      <c r="J139" s="31"/>
      <c r="K139" s="31"/>
      <c r="L139" s="31"/>
      <c r="M139" s="31"/>
      <c r="N139" s="29"/>
      <c r="O139" s="29"/>
      <c r="P139" s="29"/>
    </row>
    <row r="141" spans="1:26" ht="15.75" thickBot="1" x14ac:dyDescent="0.3"/>
    <row r="142" spans="1:26" ht="37.15" customHeight="1" thickBot="1" x14ac:dyDescent="0.3">
      <c r="B142" s="69" t="s">
        <v>47</v>
      </c>
      <c r="C142" s="70" t="s">
        <v>48</v>
      </c>
      <c r="D142" s="69" t="s">
        <v>49</v>
      </c>
      <c r="E142" s="70" t="s">
        <v>53</v>
      </c>
    </row>
    <row r="143" spans="1:26" ht="41.45" customHeight="1" x14ac:dyDescent="0.25">
      <c r="B143" s="61" t="s">
        <v>118</v>
      </c>
      <c r="C143" s="63">
        <v>20</v>
      </c>
      <c r="D143" s="63">
        <v>0</v>
      </c>
      <c r="E143" s="375">
        <f>+D143+D144+D145</f>
        <v>0</v>
      </c>
    </row>
    <row r="144" spans="1:26" x14ac:dyDescent="0.25">
      <c r="B144" s="61" t="s">
        <v>119</v>
      </c>
      <c r="C144" s="52">
        <v>30</v>
      </c>
      <c r="D144" s="167">
        <v>0</v>
      </c>
      <c r="E144" s="376"/>
    </row>
    <row r="145" spans="2:17" ht="15.75" thickBot="1" x14ac:dyDescent="0.3">
      <c r="B145" s="61" t="s">
        <v>120</v>
      </c>
      <c r="C145" s="65">
        <v>40</v>
      </c>
      <c r="D145" s="65">
        <v>0</v>
      </c>
      <c r="E145" s="377"/>
    </row>
    <row r="147" spans="2:17" ht="15.75" thickBot="1" x14ac:dyDescent="0.3"/>
    <row r="148" spans="2:17" ht="27" thickBot="1" x14ac:dyDescent="0.3">
      <c r="B148" s="372" t="s">
        <v>50</v>
      </c>
      <c r="C148" s="373"/>
      <c r="D148" s="373"/>
      <c r="E148" s="373"/>
      <c r="F148" s="373"/>
      <c r="G148" s="373"/>
      <c r="H148" s="373"/>
      <c r="I148" s="373"/>
      <c r="J148" s="373"/>
      <c r="K148" s="373"/>
      <c r="L148" s="373"/>
      <c r="M148" s="373"/>
      <c r="N148" s="374"/>
    </row>
    <row r="150" spans="2:17" ht="76.5" customHeight="1" x14ac:dyDescent="0.25">
      <c r="B150" s="110" t="s">
        <v>0</v>
      </c>
      <c r="C150" s="110" t="s">
        <v>39</v>
      </c>
      <c r="D150" s="110" t="s">
        <v>40</v>
      </c>
      <c r="E150" s="110" t="s">
        <v>108</v>
      </c>
      <c r="F150" s="110" t="s">
        <v>110</v>
      </c>
      <c r="G150" s="110" t="s">
        <v>111</v>
      </c>
      <c r="H150" s="110" t="s">
        <v>112</v>
      </c>
      <c r="I150" s="110" t="s">
        <v>109</v>
      </c>
      <c r="J150" s="378" t="s">
        <v>113</v>
      </c>
      <c r="K150" s="397"/>
      <c r="L150" s="379"/>
      <c r="M150" s="110" t="s">
        <v>117</v>
      </c>
      <c r="N150" s="110" t="s">
        <v>41</v>
      </c>
      <c r="O150" s="110" t="s">
        <v>42</v>
      </c>
      <c r="P150" s="378" t="s">
        <v>3</v>
      </c>
      <c r="Q150" s="379"/>
    </row>
    <row r="151" spans="2:17" ht="60.75" customHeight="1" x14ac:dyDescent="0.25">
      <c r="B151" s="166" t="s">
        <v>124</v>
      </c>
      <c r="C151" s="166" t="s">
        <v>1280</v>
      </c>
      <c r="D151" s="166" t="s">
        <v>688</v>
      </c>
      <c r="E151" s="3">
        <v>69055166</v>
      </c>
      <c r="F151" s="166" t="s">
        <v>928</v>
      </c>
      <c r="G151" s="166" t="s">
        <v>650</v>
      </c>
      <c r="H151" s="189">
        <v>39787</v>
      </c>
      <c r="I151" s="5" t="s">
        <v>131</v>
      </c>
      <c r="J151" s="166" t="s">
        <v>929</v>
      </c>
      <c r="K151" s="88" t="s">
        <v>930</v>
      </c>
      <c r="L151" s="88" t="s">
        <v>931</v>
      </c>
      <c r="M151" s="111" t="s">
        <v>130</v>
      </c>
      <c r="N151" s="111" t="s">
        <v>131</v>
      </c>
      <c r="O151" s="111" t="s">
        <v>131</v>
      </c>
      <c r="P151" s="396" t="s">
        <v>932</v>
      </c>
      <c r="Q151" s="396"/>
    </row>
    <row r="152" spans="2:17" ht="60.75" customHeight="1" x14ac:dyDescent="0.25">
      <c r="B152" s="166" t="s">
        <v>125</v>
      </c>
      <c r="C152" s="205" t="s">
        <v>1280</v>
      </c>
      <c r="D152" s="3" t="s">
        <v>933</v>
      </c>
      <c r="E152" s="3">
        <v>30745833</v>
      </c>
      <c r="F152" s="166" t="s">
        <v>934</v>
      </c>
      <c r="G152" s="166" t="s">
        <v>935</v>
      </c>
      <c r="H152" s="189">
        <v>37334</v>
      </c>
      <c r="I152" s="5" t="s">
        <v>131</v>
      </c>
      <c r="J152" s="166" t="s">
        <v>936</v>
      </c>
      <c r="K152" s="88" t="s">
        <v>937</v>
      </c>
      <c r="L152" s="88" t="s">
        <v>938</v>
      </c>
      <c r="M152" s="111" t="s">
        <v>130</v>
      </c>
      <c r="N152" s="111" t="s">
        <v>130</v>
      </c>
      <c r="O152" s="111" t="s">
        <v>130</v>
      </c>
      <c r="P152" s="362" t="s">
        <v>169</v>
      </c>
      <c r="Q152" s="363"/>
    </row>
    <row r="153" spans="2:17" ht="33.6" customHeight="1" x14ac:dyDescent="0.25">
      <c r="B153" s="166" t="s">
        <v>126</v>
      </c>
      <c r="C153" s="235" t="s">
        <v>1281</v>
      </c>
      <c r="D153" s="3" t="s">
        <v>706</v>
      </c>
      <c r="E153" s="3">
        <v>69006596</v>
      </c>
      <c r="F153" s="166" t="s">
        <v>707</v>
      </c>
      <c r="G153" s="166" t="s">
        <v>939</v>
      </c>
      <c r="H153" s="189">
        <v>36980</v>
      </c>
      <c r="I153" s="5" t="s">
        <v>940</v>
      </c>
      <c r="J153" s="166" t="s">
        <v>941</v>
      </c>
      <c r="K153" s="181" t="s">
        <v>942</v>
      </c>
      <c r="L153" s="88" t="s">
        <v>943</v>
      </c>
      <c r="M153" s="111" t="s">
        <v>130</v>
      </c>
      <c r="N153" s="111" t="s">
        <v>130</v>
      </c>
      <c r="O153" s="111" t="s">
        <v>130</v>
      </c>
      <c r="P153" s="396" t="s">
        <v>169</v>
      </c>
      <c r="Q153" s="396"/>
    </row>
    <row r="156" spans="2:17" ht="15.75" thickBot="1" x14ac:dyDescent="0.3"/>
    <row r="157" spans="2:17" ht="54" customHeight="1" x14ac:dyDescent="0.25">
      <c r="B157" s="114" t="s">
        <v>33</v>
      </c>
      <c r="C157" s="114" t="s">
        <v>47</v>
      </c>
      <c r="D157" s="110" t="s">
        <v>48</v>
      </c>
      <c r="E157" s="114" t="s">
        <v>49</v>
      </c>
      <c r="F157" s="70" t="s">
        <v>54</v>
      </c>
      <c r="G157" s="254"/>
    </row>
    <row r="158" spans="2:17" ht="120.75" customHeight="1" x14ac:dyDescent="0.2">
      <c r="B158" s="364" t="s">
        <v>51</v>
      </c>
      <c r="C158" s="6" t="s">
        <v>121</v>
      </c>
      <c r="D158" s="167">
        <v>25</v>
      </c>
      <c r="E158" s="167">
        <v>0</v>
      </c>
      <c r="F158" s="365">
        <f>+E158+E159+E160</f>
        <v>35</v>
      </c>
      <c r="G158" s="85"/>
    </row>
    <row r="159" spans="2:17" ht="76.150000000000006" customHeight="1" x14ac:dyDescent="0.2">
      <c r="B159" s="364"/>
      <c r="C159" s="6" t="s">
        <v>122</v>
      </c>
      <c r="D159" s="193">
        <v>25</v>
      </c>
      <c r="E159" s="167">
        <v>25</v>
      </c>
      <c r="F159" s="366"/>
      <c r="G159" s="85"/>
    </row>
    <row r="160" spans="2:17" ht="69" customHeight="1" x14ac:dyDescent="0.2">
      <c r="B160" s="364"/>
      <c r="C160" s="6" t="s">
        <v>123</v>
      </c>
      <c r="D160" s="167">
        <v>10</v>
      </c>
      <c r="E160" s="167">
        <v>10</v>
      </c>
      <c r="F160" s="367"/>
      <c r="G160" s="85"/>
    </row>
    <row r="161" spans="2:5" x14ac:dyDescent="0.25">
      <c r="C161" s="94"/>
    </row>
    <row r="164" spans="2:5" x14ac:dyDescent="0.25">
      <c r="B164" s="112" t="s">
        <v>55</v>
      </c>
    </row>
    <row r="167" spans="2:5" x14ac:dyDescent="0.25">
      <c r="B167" s="115" t="s">
        <v>33</v>
      </c>
      <c r="C167" s="115" t="s">
        <v>56</v>
      </c>
      <c r="D167" s="114" t="s">
        <v>49</v>
      </c>
      <c r="E167" s="114" t="s">
        <v>16</v>
      </c>
    </row>
    <row r="168" spans="2:5" ht="28.5" x14ac:dyDescent="0.25">
      <c r="B168" s="95" t="s">
        <v>57</v>
      </c>
      <c r="C168" s="96">
        <v>40</v>
      </c>
      <c r="D168" s="167">
        <f>+E143</f>
        <v>0</v>
      </c>
      <c r="E168" s="368">
        <f>+D168+D169</f>
        <v>35</v>
      </c>
    </row>
    <row r="169" spans="2:5" ht="57" x14ac:dyDescent="0.25">
      <c r="B169" s="95" t="s">
        <v>58</v>
      </c>
      <c r="C169" s="96">
        <v>60</v>
      </c>
      <c r="D169" s="167">
        <f>+F158</f>
        <v>35</v>
      </c>
      <c r="E169" s="369"/>
    </row>
  </sheetData>
  <mergeCells count="44">
    <mergeCell ref="P152:Q152"/>
    <mergeCell ref="P151:Q151"/>
    <mergeCell ref="P153:Q153"/>
    <mergeCell ref="P150:Q150"/>
    <mergeCell ref="P122:Q122"/>
    <mergeCell ref="B158:B160"/>
    <mergeCell ref="F158:F160"/>
    <mergeCell ref="E168:E169"/>
    <mergeCell ref="B148:N148"/>
    <mergeCell ref="J150:L150"/>
    <mergeCell ref="B125:N125"/>
    <mergeCell ref="E143:E145"/>
    <mergeCell ref="P113:Q113"/>
    <mergeCell ref="B106:N106"/>
    <mergeCell ref="J111:L111"/>
    <mergeCell ref="P111:Q111"/>
    <mergeCell ref="P112:Q112"/>
    <mergeCell ref="P114:Q114"/>
    <mergeCell ref="J117:L117"/>
    <mergeCell ref="P117:Q117"/>
    <mergeCell ref="P118:Q118"/>
    <mergeCell ref="P119:Q119"/>
    <mergeCell ref="Q129:Q136"/>
    <mergeCell ref="P120:Q120"/>
    <mergeCell ref="P121:Q121"/>
    <mergeCell ref="O69:P69"/>
    <mergeCell ref="O91:P91"/>
    <mergeCell ref="O92:P92"/>
    <mergeCell ref="C64:N64"/>
    <mergeCell ref="B66:N66"/>
    <mergeCell ref="B60:B61"/>
    <mergeCell ref="C60:C61"/>
    <mergeCell ref="D60:E60"/>
    <mergeCell ref="C9:N9"/>
    <mergeCell ref="B2:P2"/>
    <mergeCell ref="B4:P4"/>
    <mergeCell ref="C6:N6"/>
    <mergeCell ref="C7:N7"/>
    <mergeCell ref="C8:N8"/>
    <mergeCell ref="C10:N10"/>
    <mergeCell ref="B14:C24"/>
    <mergeCell ref="B26:C26"/>
    <mergeCell ref="E44:E45"/>
    <mergeCell ref="M49:N49"/>
  </mergeCells>
  <dataValidations count="2">
    <dataValidation type="decimal" allowBlank="1" showInputMessage="1" showErrorMessage="1" sqref="WVH983085 WLL983085 C65581 IV65581 SR65581 ACN65581 AMJ65581 AWF65581 BGB65581 BPX65581 BZT65581 CJP65581 CTL65581 DDH65581 DND65581 DWZ65581 EGV65581 EQR65581 FAN65581 FKJ65581 FUF65581 GEB65581 GNX65581 GXT65581 HHP65581 HRL65581 IBH65581 ILD65581 IUZ65581 JEV65581 JOR65581 JYN65581 KIJ65581 KSF65581 LCB65581 LLX65581 LVT65581 MFP65581 MPL65581 MZH65581 NJD65581 NSZ65581 OCV65581 OMR65581 OWN65581 PGJ65581 PQF65581 QAB65581 QJX65581 QTT65581 RDP65581 RNL65581 RXH65581 SHD65581 SQZ65581 TAV65581 TKR65581 TUN65581 UEJ65581 UOF65581 UYB65581 VHX65581 VRT65581 WBP65581 WLL65581 WVH65581 C131117 IV131117 SR131117 ACN131117 AMJ131117 AWF131117 BGB131117 BPX131117 BZT131117 CJP131117 CTL131117 DDH131117 DND131117 DWZ131117 EGV131117 EQR131117 FAN131117 FKJ131117 FUF131117 GEB131117 GNX131117 GXT131117 HHP131117 HRL131117 IBH131117 ILD131117 IUZ131117 JEV131117 JOR131117 JYN131117 KIJ131117 KSF131117 LCB131117 LLX131117 LVT131117 MFP131117 MPL131117 MZH131117 NJD131117 NSZ131117 OCV131117 OMR131117 OWN131117 PGJ131117 PQF131117 QAB131117 QJX131117 QTT131117 RDP131117 RNL131117 RXH131117 SHD131117 SQZ131117 TAV131117 TKR131117 TUN131117 UEJ131117 UOF131117 UYB131117 VHX131117 VRT131117 WBP131117 WLL131117 WVH131117 C196653 IV196653 SR196653 ACN196653 AMJ196653 AWF196653 BGB196653 BPX196653 BZT196653 CJP196653 CTL196653 DDH196653 DND196653 DWZ196653 EGV196653 EQR196653 FAN196653 FKJ196653 FUF196653 GEB196653 GNX196653 GXT196653 HHP196653 HRL196653 IBH196653 ILD196653 IUZ196653 JEV196653 JOR196653 JYN196653 KIJ196653 KSF196653 LCB196653 LLX196653 LVT196653 MFP196653 MPL196653 MZH196653 NJD196653 NSZ196653 OCV196653 OMR196653 OWN196653 PGJ196653 PQF196653 QAB196653 QJX196653 QTT196653 RDP196653 RNL196653 RXH196653 SHD196653 SQZ196653 TAV196653 TKR196653 TUN196653 UEJ196653 UOF196653 UYB196653 VHX196653 VRT196653 WBP196653 WLL196653 WVH196653 C262189 IV262189 SR262189 ACN262189 AMJ262189 AWF262189 BGB262189 BPX262189 BZT262189 CJP262189 CTL262189 DDH262189 DND262189 DWZ262189 EGV262189 EQR262189 FAN262189 FKJ262189 FUF262189 GEB262189 GNX262189 GXT262189 HHP262189 HRL262189 IBH262189 ILD262189 IUZ262189 JEV262189 JOR262189 JYN262189 KIJ262189 KSF262189 LCB262189 LLX262189 LVT262189 MFP262189 MPL262189 MZH262189 NJD262189 NSZ262189 OCV262189 OMR262189 OWN262189 PGJ262189 PQF262189 QAB262189 QJX262189 QTT262189 RDP262189 RNL262189 RXH262189 SHD262189 SQZ262189 TAV262189 TKR262189 TUN262189 UEJ262189 UOF262189 UYB262189 VHX262189 VRT262189 WBP262189 WLL262189 WVH262189 C327725 IV327725 SR327725 ACN327725 AMJ327725 AWF327725 BGB327725 BPX327725 BZT327725 CJP327725 CTL327725 DDH327725 DND327725 DWZ327725 EGV327725 EQR327725 FAN327725 FKJ327725 FUF327725 GEB327725 GNX327725 GXT327725 HHP327725 HRL327725 IBH327725 ILD327725 IUZ327725 JEV327725 JOR327725 JYN327725 KIJ327725 KSF327725 LCB327725 LLX327725 LVT327725 MFP327725 MPL327725 MZH327725 NJD327725 NSZ327725 OCV327725 OMR327725 OWN327725 PGJ327725 PQF327725 QAB327725 QJX327725 QTT327725 RDP327725 RNL327725 RXH327725 SHD327725 SQZ327725 TAV327725 TKR327725 TUN327725 UEJ327725 UOF327725 UYB327725 VHX327725 VRT327725 WBP327725 WLL327725 WVH327725 C393261 IV393261 SR393261 ACN393261 AMJ393261 AWF393261 BGB393261 BPX393261 BZT393261 CJP393261 CTL393261 DDH393261 DND393261 DWZ393261 EGV393261 EQR393261 FAN393261 FKJ393261 FUF393261 GEB393261 GNX393261 GXT393261 HHP393261 HRL393261 IBH393261 ILD393261 IUZ393261 JEV393261 JOR393261 JYN393261 KIJ393261 KSF393261 LCB393261 LLX393261 LVT393261 MFP393261 MPL393261 MZH393261 NJD393261 NSZ393261 OCV393261 OMR393261 OWN393261 PGJ393261 PQF393261 QAB393261 QJX393261 QTT393261 RDP393261 RNL393261 RXH393261 SHD393261 SQZ393261 TAV393261 TKR393261 TUN393261 UEJ393261 UOF393261 UYB393261 VHX393261 VRT393261 WBP393261 WLL393261 WVH393261 C458797 IV458797 SR458797 ACN458797 AMJ458797 AWF458797 BGB458797 BPX458797 BZT458797 CJP458797 CTL458797 DDH458797 DND458797 DWZ458797 EGV458797 EQR458797 FAN458797 FKJ458797 FUF458797 GEB458797 GNX458797 GXT458797 HHP458797 HRL458797 IBH458797 ILD458797 IUZ458797 JEV458797 JOR458797 JYN458797 KIJ458797 KSF458797 LCB458797 LLX458797 LVT458797 MFP458797 MPL458797 MZH458797 NJD458797 NSZ458797 OCV458797 OMR458797 OWN458797 PGJ458797 PQF458797 QAB458797 QJX458797 QTT458797 RDP458797 RNL458797 RXH458797 SHD458797 SQZ458797 TAV458797 TKR458797 TUN458797 UEJ458797 UOF458797 UYB458797 VHX458797 VRT458797 WBP458797 WLL458797 WVH458797 C524333 IV524333 SR524333 ACN524333 AMJ524333 AWF524333 BGB524333 BPX524333 BZT524333 CJP524333 CTL524333 DDH524333 DND524333 DWZ524333 EGV524333 EQR524333 FAN524333 FKJ524333 FUF524333 GEB524333 GNX524333 GXT524333 HHP524333 HRL524333 IBH524333 ILD524333 IUZ524333 JEV524333 JOR524333 JYN524333 KIJ524333 KSF524333 LCB524333 LLX524333 LVT524333 MFP524333 MPL524333 MZH524333 NJD524333 NSZ524333 OCV524333 OMR524333 OWN524333 PGJ524333 PQF524333 QAB524333 QJX524333 QTT524333 RDP524333 RNL524333 RXH524333 SHD524333 SQZ524333 TAV524333 TKR524333 TUN524333 UEJ524333 UOF524333 UYB524333 VHX524333 VRT524333 WBP524333 WLL524333 WVH524333 C589869 IV589869 SR589869 ACN589869 AMJ589869 AWF589869 BGB589869 BPX589869 BZT589869 CJP589869 CTL589869 DDH589869 DND589869 DWZ589869 EGV589869 EQR589869 FAN589869 FKJ589869 FUF589869 GEB589869 GNX589869 GXT589869 HHP589869 HRL589869 IBH589869 ILD589869 IUZ589869 JEV589869 JOR589869 JYN589869 KIJ589869 KSF589869 LCB589869 LLX589869 LVT589869 MFP589869 MPL589869 MZH589869 NJD589869 NSZ589869 OCV589869 OMR589869 OWN589869 PGJ589869 PQF589869 QAB589869 QJX589869 QTT589869 RDP589869 RNL589869 RXH589869 SHD589869 SQZ589869 TAV589869 TKR589869 TUN589869 UEJ589869 UOF589869 UYB589869 VHX589869 VRT589869 WBP589869 WLL589869 WVH589869 C655405 IV655405 SR655405 ACN655405 AMJ655405 AWF655405 BGB655405 BPX655405 BZT655405 CJP655405 CTL655405 DDH655405 DND655405 DWZ655405 EGV655405 EQR655405 FAN655405 FKJ655405 FUF655405 GEB655405 GNX655405 GXT655405 HHP655405 HRL655405 IBH655405 ILD655405 IUZ655405 JEV655405 JOR655405 JYN655405 KIJ655405 KSF655405 LCB655405 LLX655405 LVT655405 MFP655405 MPL655405 MZH655405 NJD655405 NSZ655405 OCV655405 OMR655405 OWN655405 PGJ655405 PQF655405 QAB655405 QJX655405 QTT655405 RDP655405 RNL655405 RXH655405 SHD655405 SQZ655405 TAV655405 TKR655405 TUN655405 UEJ655405 UOF655405 UYB655405 VHX655405 VRT655405 WBP655405 WLL655405 WVH655405 C720941 IV720941 SR720941 ACN720941 AMJ720941 AWF720941 BGB720941 BPX720941 BZT720941 CJP720941 CTL720941 DDH720941 DND720941 DWZ720941 EGV720941 EQR720941 FAN720941 FKJ720941 FUF720941 GEB720941 GNX720941 GXT720941 HHP720941 HRL720941 IBH720941 ILD720941 IUZ720941 JEV720941 JOR720941 JYN720941 KIJ720941 KSF720941 LCB720941 LLX720941 LVT720941 MFP720941 MPL720941 MZH720941 NJD720941 NSZ720941 OCV720941 OMR720941 OWN720941 PGJ720941 PQF720941 QAB720941 QJX720941 QTT720941 RDP720941 RNL720941 RXH720941 SHD720941 SQZ720941 TAV720941 TKR720941 TUN720941 UEJ720941 UOF720941 UYB720941 VHX720941 VRT720941 WBP720941 WLL720941 WVH720941 C786477 IV786477 SR786477 ACN786477 AMJ786477 AWF786477 BGB786477 BPX786477 BZT786477 CJP786477 CTL786477 DDH786477 DND786477 DWZ786477 EGV786477 EQR786477 FAN786477 FKJ786477 FUF786477 GEB786477 GNX786477 GXT786477 HHP786477 HRL786477 IBH786477 ILD786477 IUZ786477 JEV786477 JOR786477 JYN786477 KIJ786477 KSF786477 LCB786477 LLX786477 LVT786477 MFP786477 MPL786477 MZH786477 NJD786477 NSZ786477 OCV786477 OMR786477 OWN786477 PGJ786477 PQF786477 QAB786477 QJX786477 QTT786477 RDP786477 RNL786477 RXH786477 SHD786477 SQZ786477 TAV786477 TKR786477 TUN786477 UEJ786477 UOF786477 UYB786477 VHX786477 VRT786477 WBP786477 WLL786477 WVH786477 C852013 IV852013 SR852013 ACN852013 AMJ852013 AWF852013 BGB852013 BPX852013 BZT852013 CJP852013 CTL852013 DDH852013 DND852013 DWZ852013 EGV852013 EQR852013 FAN852013 FKJ852013 FUF852013 GEB852013 GNX852013 GXT852013 HHP852013 HRL852013 IBH852013 ILD852013 IUZ852013 JEV852013 JOR852013 JYN852013 KIJ852013 KSF852013 LCB852013 LLX852013 LVT852013 MFP852013 MPL852013 MZH852013 NJD852013 NSZ852013 OCV852013 OMR852013 OWN852013 PGJ852013 PQF852013 QAB852013 QJX852013 QTT852013 RDP852013 RNL852013 RXH852013 SHD852013 SQZ852013 TAV852013 TKR852013 TUN852013 UEJ852013 UOF852013 UYB852013 VHX852013 VRT852013 WBP852013 WLL852013 WVH852013 C917549 IV917549 SR917549 ACN917549 AMJ917549 AWF917549 BGB917549 BPX917549 BZT917549 CJP917549 CTL917549 DDH917549 DND917549 DWZ917549 EGV917549 EQR917549 FAN917549 FKJ917549 FUF917549 GEB917549 GNX917549 GXT917549 HHP917549 HRL917549 IBH917549 ILD917549 IUZ917549 JEV917549 JOR917549 JYN917549 KIJ917549 KSF917549 LCB917549 LLX917549 LVT917549 MFP917549 MPL917549 MZH917549 NJD917549 NSZ917549 OCV917549 OMR917549 OWN917549 PGJ917549 PQF917549 QAB917549 QJX917549 QTT917549 RDP917549 RNL917549 RXH917549 SHD917549 SQZ917549 TAV917549 TKR917549 TUN917549 UEJ917549 UOF917549 UYB917549 VHX917549 VRT917549 WBP917549 WLL917549 WVH917549 C983085 IV983085 SR983085 ACN983085 AMJ983085 AWF983085 BGB983085 BPX983085 BZT983085 CJP983085 CTL983085 DDH983085 DND983085 DWZ983085 EGV983085 EQR983085 FAN983085 FKJ983085 FUF983085 GEB983085 GNX983085 GXT983085 HHP983085 HRL983085 IBH983085 ILD983085 IUZ983085 JEV983085 JOR983085 JYN983085 KIJ983085 KSF983085 LCB983085 LLX983085 LVT983085 MFP983085 MPL983085 MZH983085 NJD983085 NSZ983085 OCV983085 OMR983085 OWN983085 PGJ983085 PQF983085 QAB983085 QJX983085 QTT983085 RDP983085 RNL983085 RXH983085 SHD983085 SQZ983085 TAV983085 TKR983085 TUN983085 UEJ983085 UOF983085 UYB983085 VHX983085 VRT983085 WBP983085 IV28:IV48 SR28:SR48 ACN28:ACN48 AMJ28:AMJ48 AWF28:AWF48 BGB28:BGB48 BPX28:BPX48 BZT28:BZT48 CJP28:CJP48 CTL28:CTL48 DDH28:DDH48 DND28:DND48 DWZ28:DWZ48 EGV28:EGV48 EQR28:EQR48 FAN28:FAN48 FKJ28:FKJ48 FUF28:FUF48 GEB28:GEB48 GNX28:GNX48 GXT28:GXT48 HHP28:HHP48 HRL28:HRL48 IBH28:IBH48 ILD28:ILD48 IUZ28:IUZ48 JEV28:JEV48 JOR28:JOR48 JYN28:JYN48 KIJ28:KIJ48 KSF28:KSF48 LCB28:LCB48 LLX28:LLX48 LVT28:LVT48 MFP28:MFP48 MPL28:MPL48 MZH28:MZH48 NJD28:NJD48 NSZ28:NSZ48 OCV28:OCV48 OMR28:OMR48 OWN28:OWN48 PGJ28:PGJ48 PQF28:PQF48 QAB28:QAB48 QJX28:QJX48 QTT28:QTT48 RDP28:RDP48 RNL28:RNL48 RXH28:RXH48 SHD28:SHD48 SQZ28:SQZ48 TAV28:TAV48 TKR28:TKR48 TUN28:TUN48 UEJ28:UEJ48 UOF28:UOF48 UYB28:UYB48 VHX28:VHX48 VRT28:VRT48 WBP28:WBP48 WLL28:WLL48 WVH28:WVH48">
      <formula1>0</formula1>
      <formula2>1</formula2>
    </dataValidation>
    <dataValidation type="list" allowBlank="1" showInputMessage="1" showErrorMessage="1" sqref="WVE983085 A65581 IS65581 SO65581 ACK65581 AMG65581 AWC65581 BFY65581 BPU65581 BZQ65581 CJM65581 CTI65581 DDE65581 DNA65581 DWW65581 EGS65581 EQO65581 FAK65581 FKG65581 FUC65581 GDY65581 GNU65581 GXQ65581 HHM65581 HRI65581 IBE65581 ILA65581 IUW65581 JES65581 JOO65581 JYK65581 KIG65581 KSC65581 LBY65581 LLU65581 LVQ65581 MFM65581 MPI65581 MZE65581 NJA65581 NSW65581 OCS65581 OMO65581 OWK65581 PGG65581 PQC65581 PZY65581 QJU65581 QTQ65581 RDM65581 RNI65581 RXE65581 SHA65581 SQW65581 TAS65581 TKO65581 TUK65581 UEG65581 UOC65581 UXY65581 VHU65581 VRQ65581 WBM65581 WLI65581 WVE65581 A131117 IS131117 SO131117 ACK131117 AMG131117 AWC131117 BFY131117 BPU131117 BZQ131117 CJM131117 CTI131117 DDE131117 DNA131117 DWW131117 EGS131117 EQO131117 FAK131117 FKG131117 FUC131117 GDY131117 GNU131117 GXQ131117 HHM131117 HRI131117 IBE131117 ILA131117 IUW131117 JES131117 JOO131117 JYK131117 KIG131117 KSC131117 LBY131117 LLU131117 LVQ131117 MFM131117 MPI131117 MZE131117 NJA131117 NSW131117 OCS131117 OMO131117 OWK131117 PGG131117 PQC131117 PZY131117 QJU131117 QTQ131117 RDM131117 RNI131117 RXE131117 SHA131117 SQW131117 TAS131117 TKO131117 TUK131117 UEG131117 UOC131117 UXY131117 VHU131117 VRQ131117 WBM131117 WLI131117 WVE131117 A196653 IS196653 SO196653 ACK196653 AMG196653 AWC196653 BFY196653 BPU196653 BZQ196653 CJM196653 CTI196653 DDE196653 DNA196653 DWW196653 EGS196653 EQO196653 FAK196653 FKG196653 FUC196653 GDY196653 GNU196653 GXQ196653 HHM196653 HRI196653 IBE196653 ILA196653 IUW196653 JES196653 JOO196653 JYK196653 KIG196653 KSC196653 LBY196653 LLU196653 LVQ196653 MFM196653 MPI196653 MZE196653 NJA196653 NSW196653 OCS196653 OMO196653 OWK196653 PGG196653 PQC196653 PZY196653 QJU196653 QTQ196653 RDM196653 RNI196653 RXE196653 SHA196653 SQW196653 TAS196653 TKO196653 TUK196653 UEG196653 UOC196653 UXY196653 VHU196653 VRQ196653 WBM196653 WLI196653 WVE196653 A262189 IS262189 SO262189 ACK262189 AMG262189 AWC262189 BFY262189 BPU262189 BZQ262189 CJM262189 CTI262189 DDE262189 DNA262189 DWW262189 EGS262189 EQO262189 FAK262189 FKG262189 FUC262189 GDY262189 GNU262189 GXQ262189 HHM262189 HRI262189 IBE262189 ILA262189 IUW262189 JES262189 JOO262189 JYK262189 KIG262189 KSC262189 LBY262189 LLU262189 LVQ262189 MFM262189 MPI262189 MZE262189 NJA262189 NSW262189 OCS262189 OMO262189 OWK262189 PGG262189 PQC262189 PZY262189 QJU262189 QTQ262189 RDM262189 RNI262189 RXE262189 SHA262189 SQW262189 TAS262189 TKO262189 TUK262189 UEG262189 UOC262189 UXY262189 VHU262189 VRQ262189 WBM262189 WLI262189 WVE262189 A327725 IS327725 SO327725 ACK327725 AMG327725 AWC327725 BFY327725 BPU327725 BZQ327725 CJM327725 CTI327725 DDE327725 DNA327725 DWW327725 EGS327725 EQO327725 FAK327725 FKG327725 FUC327725 GDY327725 GNU327725 GXQ327725 HHM327725 HRI327725 IBE327725 ILA327725 IUW327725 JES327725 JOO327725 JYK327725 KIG327725 KSC327725 LBY327725 LLU327725 LVQ327725 MFM327725 MPI327725 MZE327725 NJA327725 NSW327725 OCS327725 OMO327725 OWK327725 PGG327725 PQC327725 PZY327725 QJU327725 QTQ327725 RDM327725 RNI327725 RXE327725 SHA327725 SQW327725 TAS327725 TKO327725 TUK327725 UEG327725 UOC327725 UXY327725 VHU327725 VRQ327725 WBM327725 WLI327725 WVE327725 A393261 IS393261 SO393261 ACK393261 AMG393261 AWC393261 BFY393261 BPU393261 BZQ393261 CJM393261 CTI393261 DDE393261 DNA393261 DWW393261 EGS393261 EQO393261 FAK393261 FKG393261 FUC393261 GDY393261 GNU393261 GXQ393261 HHM393261 HRI393261 IBE393261 ILA393261 IUW393261 JES393261 JOO393261 JYK393261 KIG393261 KSC393261 LBY393261 LLU393261 LVQ393261 MFM393261 MPI393261 MZE393261 NJA393261 NSW393261 OCS393261 OMO393261 OWK393261 PGG393261 PQC393261 PZY393261 QJU393261 QTQ393261 RDM393261 RNI393261 RXE393261 SHA393261 SQW393261 TAS393261 TKO393261 TUK393261 UEG393261 UOC393261 UXY393261 VHU393261 VRQ393261 WBM393261 WLI393261 WVE393261 A458797 IS458797 SO458797 ACK458797 AMG458797 AWC458797 BFY458797 BPU458797 BZQ458797 CJM458797 CTI458797 DDE458797 DNA458797 DWW458797 EGS458797 EQO458797 FAK458797 FKG458797 FUC458797 GDY458797 GNU458797 GXQ458797 HHM458797 HRI458797 IBE458797 ILA458797 IUW458797 JES458797 JOO458797 JYK458797 KIG458797 KSC458797 LBY458797 LLU458797 LVQ458797 MFM458797 MPI458797 MZE458797 NJA458797 NSW458797 OCS458797 OMO458797 OWK458797 PGG458797 PQC458797 PZY458797 QJU458797 QTQ458797 RDM458797 RNI458797 RXE458797 SHA458797 SQW458797 TAS458797 TKO458797 TUK458797 UEG458797 UOC458797 UXY458797 VHU458797 VRQ458797 WBM458797 WLI458797 WVE458797 A524333 IS524333 SO524333 ACK524333 AMG524333 AWC524333 BFY524333 BPU524333 BZQ524333 CJM524333 CTI524333 DDE524333 DNA524333 DWW524333 EGS524333 EQO524333 FAK524333 FKG524333 FUC524333 GDY524333 GNU524333 GXQ524333 HHM524333 HRI524333 IBE524333 ILA524333 IUW524333 JES524333 JOO524333 JYK524333 KIG524333 KSC524333 LBY524333 LLU524333 LVQ524333 MFM524333 MPI524333 MZE524333 NJA524333 NSW524333 OCS524333 OMO524333 OWK524333 PGG524333 PQC524333 PZY524333 QJU524333 QTQ524333 RDM524333 RNI524333 RXE524333 SHA524333 SQW524333 TAS524333 TKO524333 TUK524333 UEG524333 UOC524333 UXY524333 VHU524333 VRQ524333 WBM524333 WLI524333 WVE524333 A589869 IS589869 SO589869 ACK589869 AMG589869 AWC589869 BFY589869 BPU589869 BZQ589869 CJM589869 CTI589869 DDE589869 DNA589869 DWW589869 EGS589869 EQO589869 FAK589869 FKG589869 FUC589869 GDY589869 GNU589869 GXQ589869 HHM589869 HRI589869 IBE589869 ILA589869 IUW589869 JES589869 JOO589869 JYK589869 KIG589869 KSC589869 LBY589869 LLU589869 LVQ589869 MFM589869 MPI589869 MZE589869 NJA589869 NSW589869 OCS589869 OMO589869 OWK589869 PGG589869 PQC589869 PZY589869 QJU589869 QTQ589869 RDM589869 RNI589869 RXE589869 SHA589869 SQW589869 TAS589869 TKO589869 TUK589869 UEG589869 UOC589869 UXY589869 VHU589869 VRQ589869 WBM589869 WLI589869 WVE589869 A655405 IS655405 SO655405 ACK655405 AMG655405 AWC655405 BFY655405 BPU655405 BZQ655405 CJM655405 CTI655405 DDE655405 DNA655405 DWW655405 EGS655405 EQO655405 FAK655405 FKG655405 FUC655405 GDY655405 GNU655405 GXQ655405 HHM655405 HRI655405 IBE655405 ILA655405 IUW655405 JES655405 JOO655405 JYK655405 KIG655405 KSC655405 LBY655405 LLU655405 LVQ655405 MFM655405 MPI655405 MZE655405 NJA655405 NSW655405 OCS655405 OMO655405 OWK655405 PGG655405 PQC655405 PZY655405 QJU655405 QTQ655405 RDM655405 RNI655405 RXE655405 SHA655405 SQW655405 TAS655405 TKO655405 TUK655405 UEG655405 UOC655405 UXY655405 VHU655405 VRQ655405 WBM655405 WLI655405 WVE655405 A720941 IS720941 SO720941 ACK720941 AMG720941 AWC720941 BFY720941 BPU720941 BZQ720941 CJM720941 CTI720941 DDE720941 DNA720941 DWW720941 EGS720941 EQO720941 FAK720941 FKG720941 FUC720941 GDY720941 GNU720941 GXQ720941 HHM720941 HRI720941 IBE720941 ILA720941 IUW720941 JES720941 JOO720941 JYK720941 KIG720941 KSC720941 LBY720941 LLU720941 LVQ720941 MFM720941 MPI720941 MZE720941 NJA720941 NSW720941 OCS720941 OMO720941 OWK720941 PGG720941 PQC720941 PZY720941 QJU720941 QTQ720941 RDM720941 RNI720941 RXE720941 SHA720941 SQW720941 TAS720941 TKO720941 TUK720941 UEG720941 UOC720941 UXY720941 VHU720941 VRQ720941 WBM720941 WLI720941 WVE720941 A786477 IS786477 SO786477 ACK786477 AMG786477 AWC786477 BFY786477 BPU786477 BZQ786477 CJM786477 CTI786477 DDE786477 DNA786477 DWW786477 EGS786477 EQO786477 FAK786477 FKG786477 FUC786477 GDY786477 GNU786477 GXQ786477 HHM786477 HRI786477 IBE786477 ILA786477 IUW786477 JES786477 JOO786477 JYK786477 KIG786477 KSC786477 LBY786477 LLU786477 LVQ786477 MFM786477 MPI786477 MZE786477 NJA786477 NSW786477 OCS786477 OMO786477 OWK786477 PGG786477 PQC786477 PZY786477 QJU786477 QTQ786477 RDM786477 RNI786477 RXE786477 SHA786477 SQW786477 TAS786477 TKO786477 TUK786477 UEG786477 UOC786477 UXY786477 VHU786477 VRQ786477 WBM786477 WLI786477 WVE786477 A852013 IS852013 SO852013 ACK852013 AMG852013 AWC852013 BFY852013 BPU852013 BZQ852013 CJM852013 CTI852013 DDE852013 DNA852013 DWW852013 EGS852013 EQO852013 FAK852013 FKG852013 FUC852013 GDY852013 GNU852013 GXQ852013 HHM852013 HRI852013 IBE852013 ILA852013 IUW852013 JES852013 JOO852013 JYK852013 KIG852013 KSC852013 LBY852013 LLU852013 LVQ852013 MFM852013 MPI852013 MZE852013 NJA852013 NSW852013 OCS852013 OMO852013 OWK852013 PGG852013 PQC852013 PZY852013 QJU852013 QTQ852013 RDM852013 RNI852013 RXE852013 SHA852013 SQW852013 TAS852013 TKO852013 TUK852013 UEG852013 UOC852013 UXY852013 VHU852013 VRQ852013 WBM852013 WLI852013 WVE852013 A917549 IS917549 SO917549 ACK917549 AMG917549 AWC917549 BFY917549 BPU917549 BZQ917549 CJM917549 CTI917549 DDE917549 DNA917549 DWW917549 EGS917549 EQO917549 FAK917549 FKG917549 FUC917549 GDY917549 GNU917549 GXQ917549 HHM917549 HRI917549 IBE917549 ILA917549 IUW917549 JES917549 JOO917549 JYK917549 KIG917549 KSC917549 LBY917549 LLU917549 LVQ917549 MFM917549 MPI917549 MZE917549 NJA917549 NSW917549 OCS917549 OMO917549 OWK917549 PGG917549 PQC917549 PZY917549 QJU917549 QTQ917549 RDM917549 RNI917549 RXE917549 SHA917549 SQW917549 TAS917549 TKO917549 TUK917549 UEG917549 UOC917549 UXY917549 VHU917549 VRQ917549 WBM917549 WLI917549 WVE917549 A983085 IS983085 SO983085 ACK983085 AMG983085 AWC983085 BFY983085 BPU983085 BZQ983085 CJM983085 CTI983085 DDE983085 DNA983085 DWW983085 EGS983085 EQO983085 FAK983085 FKG983085 FUC983085 GDY983085 GNU983085 GXQ983085 HHM983085 HRI983085 IBE983085 ILA983085 IUW983085 JES983085 JOO983085 JYK983085 KIG983085 KSC983085 LBY983085 LLU983085 LVQ983085 MFM983085 MPI983085 MZE983085 NJA983085 NSW983085 OCS983085 OMO983085 OWK983085 PGG983085 PQC983085 PZY983085 QJU983085 QTQ983085 RDM983085 RNI983085 RXE983085 SHA983085 SQW983085 TAS983085 TKO983085 TUK983085 UEG983085 UOC983085 UXY983085 VHU983085 VRQ983085 WBM983085 WLI983085 A28:A48 IS28:IS48 SO28:SO48 ACK28:ACK48 AMG28:AMG48 AWC28:AWC48 BFY28:BFY48 BPU28:BPU48 BZQ28:BZQ48 CJM28:CJM48 CTI28:CTI48 DDE28:DDE48 DNA28:DNA48 DWW28:DWW48 EGS28:EGS48 EQO28:EQO48 FAK28:FAK48 FKG28:FKG48 FUC28:FUC48 GDY28:GDY48 GNU28:GNU48 GXQ28:GXQ48 HHM28:HHM48 HRI28:HRI48 IBE28:IBE48 ILA28:ILA48 IUW28:IUW48 JES28:JES48 JOO28:JOO48 JYK28:JYK48 KIG28:KIG48 KSC28:KSC48 LBY28:LBY48 LLU28:LLU48 LVQ28:LVQ48 MFM28:MFM48 MPI28:MPI48 MZE28:MZE48 NJA28:NJA48 NSW28:NSW48 OCS28:OCS48 OMO28:OMO48 OWK28:OWK48 PGG28:PGG48 PQC28:PQC48 PZY28:PZY48 QJU28:QJU48 QTQ28:QTQ48 RDM28:RDM48 RNI28:RNI48 RXE28:RXE48 SHA28:SHA48 SQW28:SQW48 TAS28:TAS48 TKO28:TKO48 TUK28:TUK48 UEG28:UEG48 UOC28:UOC48 UXY28:UXY48 VHU28:VHU48 VRQ28:VRQ48 WBM28:WBM48 WLI28:WLI48 WVE28:WVE48">
      <formula1>"1,2,3,4,5"</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FINANCIERA</vt:lpstr>
      <vt:lpstr>JURIDICA</vt:lpstr>
      <vt:lpstr>1 MOC.UTPAS.DIOS</vt:lpstr>
      <vt:lpstr>2 VILLAGARZON .UTPAS.DIOS</vt:lpstr>
      <vt:lpstr>5 SIBUNDOY .UTPAS.DIOS</vt:lpstr>
      <vt:lpstr>6 SAN FCO.UTPAS.DIOS</vt:lpstr>
      <vt:lpstr>7 COLON.UTPAS.DIOS</vt:lpstr>
      <vt:lpstr>8, ORITO UTPAS.DIOS</vt:lpstr>
      <vt:lpstr>9 SAN MIGUEL UTPAS.DIOS</vt:lpstr>
      <vt:lpstr>10 VALLE DEL G UTPAS.DIOS </vt:lpstr>
      <vt:lpstr>11 PTO ASIS .UTPAS.DIOS </vt:lpstr>
      <vt:lpstr>12 leguizamo</vt:lpstr>
      <vt:lpstr>13 CAICEDO.UTPAS.DIOS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Maria Alejandra Bermeo Paz</cp:lastModifiedBy>
  <dcterms:created xsi:type="dcterms:W3CDTF">2014-10-22T15:49:24Z</dcterms:created>
  <dcterms:modified xsi:type="dcterms:W3CDTF">2014-12-03T00:16:51Z</dcterms:modified>
</cp:coreProperties>
</file>