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ARIA A BERMEO PAZ\CONVOCATORIA PUBLICA DE APORTE\OCTUBRE SEDE\003 DE 2014 PRIMERA INFANCIA\PONDERACIÓN\"/>
    </mc:Choice>
  </mc:AlternateContent>
  <bookViews>
    <workbookView xWindow="120" yWindow="135" windowWidth="15240" windowHeight="6660" tabRatio="825" activeTab="1"/>
  </bookViews>
  <sheets>
    <sheet name="JURIDICA" sheetId="9" r:id="rId1"/>
    <sheet name="TECNICA 8 orito" sheetId="12" r:id="rId2"/>
    <sheet name="TECNICA 9 san miguel" sheetId="11" r:id="rId3"/>
    <sheet name="FINANCIERA" sheetId="10" r:id="rId4"/>
  </sheets>
  <definedNames>
    <definedName name="_xlnm.Print_Area" localSheetId="1">'TECNICA 8 orito'!$B$2:$Q$148</definedName>
  </definedNames>
  <calcPr calcId="152511"/>
</workbook>
</file>

<file path=xl/calcChain.xml><?xml version="1.0" encoding="utf-8"?>
<calcChain xmlns="http://schemas.openxmlformats.org/spreadsheetml/2006/main">
  <c r="C22" i="10" l="1"/>
  <c r="C21" i="10"/>
  <c r="C11" i="10"/>
  <c r="C12" i="10" s="1"/>
  <c r="D130" i="11" l="1"/>
  <c r="F120" i="11"/>
  <c r="D131" i="11" s="1"/>
  <c r="F139" i="12"/>
  <c r="D148" i="12" s="1"/>
  <c r="K52" i="12"/>
  <c r="E130" i="11" l="1"/>
  <c r="E24" i="12"/>
  <c r="I15" i="12"/>
  <c r="I17" i="12" s="1"/>
  <c r="I18" i="12" s="1"/>
  <c r="E122" i="12"/>
  <c r="D147" i="12" s="1"/>
  <c r="M116" i="12"/>
  <c r="L116" i="12"/>
  <c r="K116" i="12"/>
  <c r="C118" i="12" s="1"/>
  <c r="N116" i="12"/>
  <c r="A106" i="12"/>
  <c r="A107" i="12" s="1"/>
  <c r="A108" i="12" s="1"/>
  <c r="A109" i="12" s="1"/>
  <c r="A110" i="12" s="1"/>
  <c r="A111" i="12" s="1"/>
  <c r="A112" i="12" s="1"/>
  <c r="N52" i="12"/>
  <c r="M52" i="12"/>
  <c r="C57" i="12" s="1"/>
  <c r="L52" i="12"/>
  <c r="C56" i="12"/>
  <c r="A43" i="12"/>
  <c r="A44" i="12" s="1"/>
  <c r="A45" i="12" s="1"/>
  <c r="A46" i="12" s="1"/>
  <c r="A47" i="12" s="1"/>
  <c r="A48" i="12" s="1"/>
  <c r="A49" i="12" s="1"/>
  <c r="E40" i="12"/>
  <c r="E22" i="12"/>
  <c r="M15" i="12"/>
  <c r="M16" i="12" s="1"/>
  <c r="F15" i="12"/>
  <c r="E104" i="11"/>
  <c r="M98" i="11"/>
  <c r="L98" i="11"/>
  <c r="K98" i="11"/>
  <c r="C100" i="11" s="1"/>
  <c r="N98" i="11"/>
  <c r="A91" i="11"/>
  <c r="A92" i="11" s="1"/>
  <c r="A93" i="11" s="1"/>
  <c r="A94" i="11" s="1"/>
  <c r="A95" i="11" s="1"/>
  <c r="A96" i="11" s="1"/>
  <c r="A97" i="11" s="1"/>
  <c r="N50" i="11"/>
  <c r="M50" i="11"/>
  <c r="C55" i="11" s="1"/>
  <c r="L50" i="11"/>
  <c r="K50" i="11"/>
  <c r="C54" i="11" s="1"/>
  <c r="A47" i="11"/>
  <c r="E39" i="11"/>
  <c r="E22" i="11"/>
  <c r="E24" i="11" s="1"/>
  <c r="F16" i="11"/>
  <c r="M15" i="11"/>
  <c r="M16" i="11" s="1"/>
  <c r="J15" i="11"/>
  <c r="J15" i="12" l="1"/>
  <c r="N15" i="12" s="1"/>
  <c r="F22" i="11"/>
  <c r="C24" i="11" s="1"/>
  <c r="F22" i="12"/>
  <c r="C24" i="12" s="1"/>
  <c r="N15" i="11"/>
  <c r="J16" i="11"/>
  <c r="N16" i="11" s="1"/>
  <c r="J16" i="12" l="1"/>
  <c r="N16" i="12" s="1"/>
  <c r="J17" i="12"/>
  <c r="J18" i="12" s="1"/>
</calcChain>
</file>

<file path=xl/comments1.xml><?xml version="1.0" encoding="utf-8"?>
<comments xmlns="http://schemas.openxmlformats.org/spreadsheetml/2006/main">
  <authors>
    <author>Diego</author>
  </authors>
  <commentList>
    <comment ref="B83" authorId="0" shapeId="0">
      <text>
        <r>
          <rPr>
            <b/>
            <sz val="9"/>
            <color indexed="81"/>
            <rFont val="Tahoma"/>
            <family val="2"/>
          </rPr>
          <t>Diego:</t>
        </r>
        <r>
          <rPr>
            <sz val="9"/>
            <color indexed="81"/>
            <rFont val="Tahoma"/>
            <family val="2"/>
          </rPr>
          <t xml:space="preserve">
</t>
        </r>
      </text>
    </comment>
  </commentList>
</comments>
</file>

<file path=xl/sharedStrings.xml><?xml version="1.0" encoding="utf-8"?>
<sst xmlns="http://schemas.openxmlformats.org/spreadsheetml/2006/main" count="937" uniqueCount="404">
  <si>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</si>
  <si>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</si>
  <si>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</si>
  <si>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</si>
  <si>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</si>
  <si>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</si>
  <si>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</si>
  <si>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</si>
  <si>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</si>
  <si>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</si>
  <si>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</si>
  <si>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</si>
  <si>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</si>
  <si>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</si>
  <si>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</si>
  <si>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</si>
  <si>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</si>
  <si>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</si>
  <si>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</si>
  <si>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</si>
  <si>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</si>
  <si>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</si>
  <si>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</si>
  <si>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</si>
  <si>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</si>
  <si>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</si>
  <si>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</si>
  <si>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</si>
  <si>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</si>
  <si>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</si>
  <si>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</si>
  <si>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</si>
  <si>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</si>
  <si>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</si>
  <si>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</si>
  <si>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</si>
  <si>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</si>
  <si>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</si>
  <si>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</si>
  <si>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</si>
  <si>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</si>
  <si>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</si>
  <si>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</si>
  <si>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</si>
  <si>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</si>
  <si>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</si>
  <si>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</si>
  <si>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</si>
  <si>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</si>
  <si>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</si>
  <si>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</si>
  <si>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</si>
  <si>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</si>
  <si>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</si>
  <si>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</si>
  <si>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</si>
  <si>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</si>
  <si>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</si>
  <si>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</si>
  <si>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</si>
  <si>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</si>
  <si>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</si>
  <si>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</si>
  <si>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</si>
  <si>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</si>
  <si>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</si>
  <si>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</si>
  <si>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</si>
  <si>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</si>
  <si>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</si>
  <si>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</si>
  <si>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</si>
  <si>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</si>
  <si>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</si>
  <si>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</si>
  <si>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</si>
  <si>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</si>
  <si>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</si>
  <si>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</si>
  <si>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</si>
  <si>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</si>
  <si>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</si>
  <si>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</si>
  <si>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</si>
  <si>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</si>
  <si>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</si>
  <si>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</si>
  <si>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</si>
  <si>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</si>
  <si>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</si>
  <si>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</si>
  <si>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</si>
  <si>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</si>
  <si>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</si>
  <si>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</si>
  <si>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</si>
  <si>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</si>
  <si>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</si>
  <si>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</si>
  <si>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</si>
  <si>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</si>
  <si>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</si>
  <si>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</si>
  <si>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</si>
  <si>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</si>
  <si>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</si>
  <si>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</si>
  <si>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</si>
  <si>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</si>
  <si>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</si>
  <si>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</si>
  <si>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</si>
  <si>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</si>
  <si>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</si>
  <si>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</si>
  <si>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</si>
  <si>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</si>
  <si>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</si>
  <si>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</si>
  <si>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</si>
  <si>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</si>
  <si>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</si>
  <si>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</si>
  <si>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</si>
  <si>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</si>
  <si>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</si>
  <si>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</si>
  <si>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</si>
  <si>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</si>
  <si>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</si>
  <si>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</si>
  <si>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</si>
  <si>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</si>
  <si>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</si>
  <si>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</si>
  <si>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</si>
  <si>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</si>
  <si>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</si>
  <si>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</si>
  <si>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</si>
  <si>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</si>
  <si>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</si>
  <si>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</si>
  <si>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</si>
  <si>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</si>
  <si>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</si>
  <si>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</si>
  <si>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</si>
  <si>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 xml:space="preserve">UNION TEMPORAL PASTORAL SOCIAL DIOCESIS MOCOA - SIBUNDOY </t>
  </si>
  <si>
    <t>FUNDACION FRATERNIDAD</t>
  </si>
  <si>
    <t xml:space="preserve">UNION TEMPORAL SUEÑOS DE PAZ </t>
  </si>
  <si>
    <t>FUNDACION PROSERVCO</t>
  </si>
  <si>
    <t>UNION  TEMPORAL ATENCION INTEGRAL PARA LA  PRIMERA INFANCIA</t>
  </si>
  <si>
    <t>PROPONENTE No. 1.  UNION  TEMPORAL ATENCION INTEGRAL PARA LA  PRIMERA INFANCIA</t>
  </si>
  <si>
    <t>5, 6,7</t>
  </si>
  <si>
    <t>40, 41</t>
  </si>
  <si>
    <t xml:space="preserve">    X</t>
  </si>
  <si>
    <t>46, 47</t>
  </si>
  <si>
    <t xml:space="preserve">     X</t>
  </si>
  <si>
    <t>UNION TEMPORAL ATENCION INTEGRAL PARA LA PRIMERA INFANCIA</t>
  </si>
  <si>
    <t>FUNDACION DESARROLLO INTEGRA PARA NIÑOS JOVENES Y ADULTOS MAYORES</t>
  </si>
  <si>
    <t>FUNDACION VILLA SOÑADA</t>
  </si>
  <si>
    <t>X</t>
  </si>
  <si>
    <t>RESULTADOS EVALUACION COMPONENTE TECNICO GRUPO 8</t>
  </si>
  <si>
    <t>RESULTADOS EVALUACION COMPONENTE TECNICO GRUPO 9</t>
  </si>
  <si>
    <t>VILLA SOÑADA</t>
  </si>
  <si>
    <t>GIMNASIO MI ALEGRE INFANCIA</t>
  </si>
  <si>
    <t>MINISTERIO DE EDUCACION NACIONAL CORDOBA</t>
  </si>
  <si>
    <t>CONVENIO FPI 23-454 DE 2011</t>
  </si>
  <si>
    <t>124-128</t>
  </si>
  <si>
    <t>ICBF REGIONAL PUTUMAYO</t>
  </si>
  <si>
    <t>178 DE 2012</t>
  </si>
  <si>
    <t>CONVENIO FPI 23-024 DE 2009</t>
  </si>
  <si>
    <t>129-135</t>
  </si>
  <si>
    <t>NINGUNA</t>
  </si>
  <si>
    <t>139-143</t>
  </si>
  <si>
    <t>FONADE</t>
  </si>
  <si>
    <t>144-159</t>
  </si>
  <si>
    <t>2120735  DE 2012</t>
  </si>
  <si>
    <t>2120727 DE 2012</t>
  </si>
  <si>
    <t>163-178</t>
  </si>
  <si>
    <t>179 DE 2012</t>
  </si>
  <si>
    <t>179-185</t>
  </si>
  <si>
    <t>181 DE 2012</t>
  </si>
  <si>
    <t>188-194</t>
  </si>
  <si>
    <t>CDI CON ARRIENDO</t>
  </si>
  <si>
    <t>INSTITUCIONAL</t>
  </si>
  <si>
    <t>Barrio las Galias- Municipio Orito Centro Zonal Hormiga</t>
  </si>
  <si>
    <t>PROMESA DE ARRENDAMIENTO.</t>
  </si>
  <si>
    <t>ACTUALMENTE SE PRESTA EL SERVICIO EN ESTA UNIDAD, SE ADJUNTA CARTA DE INTENCIÓN DE ARRIENDO DEL PROPIETARIO EN CASO DE SER ADJUDICADO EL CONTRATO Y SEGUIR LA OPERACIÓN EN EL MISMO LUGAR</t>
  </si>
  <si>
    <t>Barrio El Jardín Municipio de Orito Centro zonal Hormiga</t>
  </si>
  <si>
    <t>CARTA DE COMPROMISO PARA GESTIONAR EL PRESTAMO DE ESTA CON LA ALCADIA. ACTUALMENTE SE PRESTA SERVICIO EN ESTA UNIDAD</t>
  </si>
  <si>
    <t>CDI SIN ARRIENDO</t>
  </si>
  <si>
    <t>ACTUALMENTE SE PRESTA EL SERVICIO EN ESTA UNIDAD SE ADJUNTA CARTA DE COMPROMISO PARA GESTIONAR CON LA ALCADIA Y SEGUIR LA OPERACIÓN EN EL MISMO LUGAR</t>
  </si>
  <si>
    <t>Barrio los Prados Municipio de San MIGUEL Centro Zonal Hormiga</t>
  </si>
  <si>
    <t>Barrio los Prados Municipio de San MIGUEL Corregimiento Puerto Colón Centro Zonal Hormiga</t>
  </si>
  <si>
    <t>PSICOLOGA</t>
  </si>
  <si>
    <t>COORDINADORES</t>
  </si>
  <si>
    <t>SANDRA MARLEY BURBANO NARVAEZ</t>
  </si>
  <si>
    <t>UNIVERDSIDAD SANTIAGO DE CALI</t>
  </si>
  <si>
    <t>DOLLY RENGIFO GAVIRIA</t>
  </si>
  <si>
    <t>ADMINISTRADORA PUBLICA</t>
  </si>
  <si>
    <t>ESCUELA SUPERIOR DE ADMINISTRACION PUBLICA</t>
  </si>
  <si>
    <t>15/01/2013-30/10/2014</t>
  </si>
  <si>
    <t>COORDINADORA DE TALENTO HUMANO</t>
  </si>
  <si>
    <t>YESSENIA SATIZABAL PAYA</t>
  </si>
  <si>
    <t>ADMINISTRADORA DE EMPRESAS</t>
  </si>
  <si>
    <t>UNIVERSIDAD COOPERATIVA DE COLOMBIA</t>
  </si>
  <si>
    <t>FANNY DEL PILAR CONTRERAS TORO</t>
  </si>
  <si>
    <t>NO SE ADJUNTA TITULO DE GRADO</t>
  </si>
  <si>
    <t>UNIVERSIDAD EAN</t>
  </si>
  <si>
    <t>NO SE ADJUNTA</t>
  </si>
  <si>
    <t>NO SEÑALA</t>
  </si>
  <si>
    <t>GLADYS MORENO ARIAS</t>
  </si>
  <si>
    <t>UNAD</t>
  </si>
  <si>
    <t>31/08/2012-</t>
  </si>
  <si>
    <t>PROFESIONAL DE APOYO PSICOSOCIAL</t>
  </si>
  <si>
    <t>CLAUDIA MARCELA PLAZAS ROBLES</t>
  </si>
  <si>
    <t>FUNDACION UNIVERSITARIA DE POPAYAN</t>
  </si>
  <si>
    <t>YOANI CAROLINA MUTUMBAJOY MORALES</t>
  </si>
  <si>
    <t>UNIVESIDAD ANTONIO NARIÑO</t>
  </si>
  <si>
    <t>PROFESIONAL PSICOSOCIAL DE GENARACIONES CON BIENESTAR )COORDINADOR Y PROMOTOR DE DERECHOS=</t>
  </si>
  <si>
    <t>SEGUNDO NORRBERTO DIAZ OJEDA</t>
  </si>
  <si>
    <t>PSICOLOGO SOCIAL Y COMUNITARIO</t>
  </si>
  <si>
    <t>10/09/2012-05/12/2012 Y /15/07-2013-15/12/2013 Y 20-01-2014-05-08-2014</t>
  </si>
  <si>
    <t>ANA MILENA RODRIGUEZ BASTIDAS</t>
  </si>
  <si>
    <t>CORPORACION UNIVERSITARIA REMINGTON</t>
  </si>
  <si>
    <t>NOHORA JULIETH AGUIIRE RUIZ</t>
  </si>
  <si>
    <t>UNIVERSIDAD SANTIAGO DE CALI</t>
  </si>
  <si>
    <t>PAOLA ANDREA ARANA</t>
  </si>
  <si>
    <t>FUNDACION VILLASOÑADA</t>
  </si>
  <si>
    <t>YAMILETH CAROLINA ZAMBRANO CORDOBA</t>
  </si>
  <si>
    <t>PARA LOS CUPOS OFERTADOS SE REQUIERE DE 10 PROFESIONALES PSICOSOCIALES  EN LA MODALIDAD FAMILIAR EN RAZON A DOS PROFESIONALES DE TIEMPO COMPLETO POR 300 BENEFICIARIOS, No. 3.22.2 DE LA CONVOCATORIA. LA FUNDACION VILLA SOÑADA OFERTA 8 PROFESIONALES PSICOSOCIALES.</t>
  </si>
  <si>
    <t>JAIME IGNACIO MUÑOZ BURBANO</t>
  </si>
  <si>
    <t>ADMINISTRADOR DE EMPRESAS</t>
  </si>
  <si>
    <t>UNIVERSIDAD INCCA DE COLOMBIA</t>
  </si>
  <si>
    <t>JOHANA ALEXANDRA ACOSTA GAVIRIA</t>
  </si>
  <si>
    <t>JENNY MARITZA NARVAEZ ORTIZ</t>
  </si>
  <si>
    <t>18-02-2014 AL 30-10-2014</t>
  </si>
  <si>
    <t>DELCY LORENA BAHOS</t>
  </si>
  <si>
    <t>UNIVERSIDAD INCA DE COLOMBIA</t>
  </si>
  <si>
    <t>KELLY JANINA PLAZA DIAZ</t>
  </si>
  <si>
    <t>LICENCIADA EN EDUCACION INFANTIL</t>
  </si>
  <si>
    <t>CORPORACION UNIVERSITARIA DEL CARIBE</t>
  </si>
  <si>
    <t>PROFESIONAL FINANCIERO POR CADA CINCO MIL CUPOS OFERTADOS O FRACCION INFERIOR</t>
  </si>
  <si>
    <t>ALEXA MILENA PEREZ VILLA</t>
  </si>
  <si>
    <t>CONTADORA PUBLICA</t>
  </si>
  <si>
    <t>UNIVERSIDAD DE LA AMAZONIA</t>
  </si>
  <si>
    <t>25/01/2013 - 31/12/2013 Y 01/01/2014 - 30/09/2014</t>
  </si>
  <si>
    <t>COODINADORA FINANCIERA EN EL DESARROLLO DE LOS PROGRAMAS DE CERO A SIEMPRE</t>
  </si>
  <si>
    <t>LILIANA ALEXANDRA QUINTERO MENDEZ</t>
  </si>
  <si>
    <t>UNIVERSIDAD DE SAN BUENAVENTURA</t>
  </si>
  <si>
    <t>MAGDA CRISTINA BURBANO NARVAEZ</t>
  </si>
  <si>
    <t>UNIVERSIDAD DEL VALLE</t>
  </si>
  <si>
    <t>PEDRO GIL DUARTE LOPEZ</t>
  </si>
  <si>
    <t>PSICOLOGO</t>
  </si>
  <si>
    <t>YENY NEIRA REYES MAIGUATAN</t>
  </si>
  <si>
    <t>30/10/2014 TERMINACION DE MATERIAS</t>
  </si>
  <si>
    <t>RUBIELA NIETO FAJARDO</t>
  </si>
  <si>
    <t>NO ADJUNTA DIPLOMA DE PREGRADO</t>
  </si>
  <si>
    <t>15/03/2013 - 15/12/2013</t>
  </si>
  <si>
    <t>PROFESIONAL DE APOYO PSICOSOCIAL EN LA MODALIDAD FAMILIAR</t>
  </si>
  <si>
    <t>FRANKLIN MILLER PALACIOS</t>
  </si>
  <si>
    <t>ADMINISTRADOR PUBLICO</t>
  </si>
  <si>
    <t>DORIS YENY MOSQUERA PANTOJA</t>
  </si>
  <si>
    <t>JENNY CRISTINA MAYA HERNANDEZ</t>
  </si>
  <si>
    <t>UNIVERSIDAD DE NARIÑO</t>
  </si>
  <si>
    <t>EYESENY EDITH YANURY GARCIA ROSERO</t>
  </si>
  <si>
    <t>UNIVERSIDAD MARIANA</t>
  </si>
  <si>
    <t>PATRICIA VERA REYES</t>
  </si>
  <si>
    <t>FUNDACION UNIVERSITARIA LUIS AMIGO</t>
  </si>
  <si>
    <t>LICENCIADA EN PEDAGOGIA REEDUCATIVA</t>
  </si>
  <si>
    <t>MISION SOCIAL COLOMBIA</t>
  </si>
  <si>
    <t>2005 AL 2013</t>
  </si>
  <si>
    <t>DIRECTORA Y ADMINISTRADORA</t>
  </si>
  <si>
    <t>CARMEN AMANDA ORTEGA</t>
  </si>
  <si>
    <t>LICENCIADA EN COMERCIO Y CONTADURIA</t>
  </si>
  <si>
    <t>COORDINADOR GENERAL</t>
  </si>
  <si>
    <t>TERESA DE JESUS HUELGAS PANTOJA</t>
  </si>
  <si>
    <t>COORDINADORA DE GARANTIA DE DERECHOS DEL PROGRAMA GENERACIONES CON BIENESTAR</t>
  </si>
  <si>
    <t>01/09/2012 - 15/12/2012 Y 24/07/2013 - 22/12/2013</t>
  </si>
  <si>
    <t>CLAUDIA MARCELA MOLINA OTAYA</t>
  </si>
  <si>
    <t>ADMINISTRADORA DE EMPRESAS Y NEGOCIOS INTERNACIONALES</t>
  </si>
  <si>
    <t>DEBE HABER UN COORDINADOR GENERAL POR CADA MIL CUPOS OFERTADOS O FRACCION INFERIOR, COMO EL NUMERO DE CUPOS OFERTADOS ES SUPERIOR A MIL, EL NUMERO DE COORDINADORES GENERALES OFERTADOS DEBEN SER DOS Y EN ESTE CASO SE OFERTAN TRES</t>
  </si>
  <si>
    <t xml:space="preserve">FUNDACION VILLA SOÑADA
CORPROGRESO
CORPROGRESO
SECRETARIA SALUD DEPARTAMENTAL
CONFAMILIAR DEL PUTMAYO
DIOCESIS MOCOA SIBUNDOY
FUNDACION LA FRATERNIDAD
FUNDACION FRATERNIDAD
CORPROGRESO
FUNDACION FRATERNIDAD
UNION TEMPORAL LAS CAJAS
DASALUD PUTUMAYO
UNIMAC
ICBF REGIONAL PUTUMAYO
</t>
  </si>
  <si>
    <t xml:space="preserve">20/03/2013-20/07/2014
1/01/2013-28/02/2013
24/05/2012-30/12/202
15/04/2011-14/01/2012
1/07/2011-30/12/2012
14/04/2011-26/09/2011
10/10/2010-30/12/2010
1/07/2010-30/12/2010
15/02/2010-14/09/2010
1/10/2009-30/12/2009
13/04/2009-30/06/2009
22/10/2008-31/12/2008
1/03/2008/30/05/2008
20/01/2007/24/12/2007
</t>
  </si>
  <si>
    <t xml:space="preserve">COORDINADORA CDI MODALIDAD FAMILIAR
PROFESIONAL DE CAPACIDACION ESTRATEGIA UNIDOS
PROFESIONAL DE CAPACIDACION ESTRATEGIA UNIDOS
PROFESIONAL DE SALUD MENTAL
PROFESIONAL PSICOSOCIAL
PSICOLOGA
COORDINADORA DE PROYECTO NUTRICIONAL
PROFESIONAL DE ACOMPAÑAMIENTO PSICOSOCIAL CLUBES JUVENILES
COORDINADORA LOCAL ESTRATEGIA UNIDOS
APOYO PSICOSOCIAL POLITICA HAZ PAZ
PROFESIONAL PSICOSOCIAL
PSICOLOGA PROYECTO ADULTO MAYOR
PSICOLOGA DE ATENCION CLINICA
PSICOLOGA MUNICIPIO VILLA GARZON
</t>
  </si>
  <si>
    <t xml:space="preserve"> COORDINADOR  MODALIDAD FAMILIAR PARA LOS CUPOS OFERTADOS SE REQUIERE 5 COORDINADORES EN LA MODALIDAD FAMILIAR EN RAZON A UN COORDINADOR DE TIEMPO COMPLETO POR 300 BENEFICIARIOS, No. 3.22.2 DE LA CONVOCATORIA.  LOS COORDINADORES OFERTADOS POR VILLA SOÑADA SON 6</t>
  </si>
  <si>
    <t>cordinadores</t>
  </si>
  <si>
    <t xml:space="preserve">apoyo psico </t>
  </si>
  <si>
    <t>EMPULEG
FUNDACION VILLA SOÑADA</t>
  </si>
  <si>
    <t>14/07/2014- LABORANDO
20/01/2013/20/07/204</t>
  </si>
  <si>
    <t>AUXILIAR TALENTO HUMANO
COORDINADORA ADMINISTRATIVA</t>
  </si>
  <si>
    <t xml:space="preserve">FUNDACION VILLASOÑADA
FUNDACION VILLASOÑADA
ICBF REGIONAL PUTUMAYO
ALCALDIA DE MOCOA
SELVASALUD
SELVASALUD
TESORERIA DEPARTAMENTAL DEL PUTUMAYO
</t>
  </si>
  <si>
    <t xml:space="preserve">08/07/2013 - 15/12/2013
20/01/2014 - 05/08/2014 Y 10/09/2014 10/10/2014
07/06/2012 - 08/04/2013
09/03/2011 - 31/12/2011
01/07/2010 - 11/08/2010
22/10/2009 - 30/06/2010
01/02/2007 - 31/12/2007
</t>
  </si>
  <si>
    <t xml:space="preserve">COORDINADORA GENERAL DEL PROGRAMA GENERACIONES CON BIENESTAR COORDINADORA METODOLOGICA DEL PROGRAMA GENERACIONES CON BIENESTAR
ENLACE DEL SISTEMA NACIONAL DE BIENESTAR FAMILIAR
PRESTACION DE SERVICIOS PROFESIONALES EN LA SECRETARIA FINANCIERA MUNICIPAL
PROFESIONAL UNIVERSITARIA DE TALENTO HUMANO
PROFESIONAL DE APOYO EN LA OFICINA DE PRESUPUESTO
PAGADORA DEPARTAMENTAL
</t>
  </si>
  <si>
    <t xml:space="preserve">CORPORACION INFANCIA Y DESARROLLO
SENA REGIONAL PUTUMAYO
SENA REGIONAL PUTUMAYO
ALCALDIA PUERTO ASIS
ALCALDIA PUERTO ASIS
ALCALDIA PUERTO ASIS
ALCALDIA PUERTO ASIS
INESUP FENIS CONVENIO OIM ACCION SOCIAL SALUD
ALCALDIA PUERTO ASIS
ALCALDIA PUERTO ASIS
UNION TEMPORAL SENDERO FUTURO
ALCALDIA MUNICIPAL CONVENIO IPS SERVICIOS MEDICOS INTEGRALES
ALCALDIA MUNICIPAL IPS CONVENIO PROSALUD
ALCALDIA MUNICIPAL ARGELIA CAUCA
</t>
  </si>
  <si>
    <t xml:space="preserve">1/11/2013 A LA FECHA
13/03/2012 -29/06/2012
16/07/2012-29/12/2012
2/05/2011-17/09/2011
18/03/201-31/12/2010
203/2009-31/12/2009
17/09/2008-31/12/2008
16/10/2007-31/12/2008
5/02/2008-21/05/2008
17/07/2007-7/12/2007
25/10/2006-9/04/2007
5/03/2006-5/09/2006
2/05/2005-30/12/200
15/06/2003-20/12/2003
</t>
  </si>
  <si>
    <t xml:space="preserve">PROFESIONAL COMPONENTE PVBG
ORIENTADORA POBLACION VICTIMA DESPLAZAMIENTO Y VULNERABLE
ORIENTADORA POBLACION VICTIMA DESPLAZAMIENTO Y VULNERABLE
COORDINADORA SALUD MENTAL POBLACION PSD
COORDINADORA SALUD MENTAL POBLACION PSD
COORDINADORA SALUD MENTAL POBLACION PSD
COORDINADORA SALUD MENTAL POBLACION PSD
DOCENTE
ASESORA PLAN DE SALUD TERRITORIAL
PSICOLOGA PLAN DE ATENCION BASICA
COORDINADORA AREA PSICOSOCIAL CON PSD
COORDINADORA PROYECTO SALUD MENTAL CON PSD
PSICOLOGA PLAN DE ATENCION BASICA
PSICOLOGA PLAN DE ATENCION BASICA
</t>
  </si>
  <si>
    <t xml:space="preserve">FUNDACION VILLA SOÑADA 
CORPROGRESO
COMFAMILIAR PUTUMAYO
FRATERNIDAD
</t>
  </si>
  <si>
    <t xml:space="preserve">15-01-2013/30-10-2014
01-02-2011 30-12-2012
1-07-2011 30-11-2011
16-10-2009 31-12-2010
</t>
  </si>
  <si>
    <t xml:space="preserve">PROFESIONAL DE APOYO PSICOSOCIAL
COGESTOR SOCIAL
PROFESIONAL DE ACOMPAÑAMIENTO
EDUCADOR FAMILIAR
</t>
  </si>
  <si>
    <t xml:space="preserve">CAJA DE COMPENSACION FAMILIAR COMFAMILIAR
VILLA SOÑADA
I.T.P
VILLA SOÑADA
VILLA SOÑADA
</t>
  </si>
  <si>
    <t xml:space="preserve">04/2013-05/2014
01/2014-03/2014
09/2013-11/2013
01/2013-11/2013
09/2012-12/2012
</t>
  </si>
  <si>
    <t xml:space="preserve">APOYO PSICOSOCIAL
APOYO PSICOSOCIAL
PSICOLOGA
APOYO PSICOSOCIAL
PROMOTORA DE DERECHOS
</t>
  </si>
  <si>
    <t xml:space="preserve">VILLA SOÑADA
COMISARIA DE FAMILIA PUERTO CAICEDO
FUNDACION FRATERNIDAD
HOSPITAL ALCIDES JIMENEZ PTO CAICEDO
</t>
  </si>
  <si>
    <t xml:space="preserve">03/03/2014-30/10/2014
04/03/2013-31/12/2013
01/06/2013-31/12/2013
10/09/2012-10/10/2012
</t>
  </si>
  <si>
    <t xml:space="preserve">APOYO PSICOSOCIAL
PSICOLOGA
AGENTE EDUCATIVO PROGRAMA FAMILIAS CON BIENESTAR
PSICOLOGA
</t>
  </si>
  <si>
    <t xml:space="preserve">FUNDACION VILLASOÑADA
MOVIMIENTO RUTA PCIFICA
IPS LA ORQUIDEA
HOSPITAL ALCIDES JIMENEZ PTO CAICEDO
EMPRESA DE ENERGIA DEL BAJO PUTUMAYO
ALCALDIA MUNICIPAL DE PTO CAICEDO
ALCALDIA MUNICIPAL DE PUERTO CAICEDO
ALCALDIA MUNICIPAL DE PUERTO CAICEDO
ALCALDIA MUNICIPAL DE PUERTO CAICEDO
CAMARA DE COMERCIO DEL PTUO
HOSPITAL ALCIDES JIMENEZ PTO CAICEDO
</t>
  </si>
  <si>
    <t xml:space="preserve">02/2014-10/2014
10/2013-04/2014
07/2013-11/2013
01/2012-08/2012
01/11/2011-12/12/2012
03/06/2009-31/01/2011
01/01/2009-01/04/2009
05/05/2009-03/06/2009
16/10/2008-23/10/2008
01-30/06/2008
06a12/2008
</t>
  </si>
  <si>
    <t xml:space="preserve">PSICOLOGA
PSICOLOGA
PSICOLOGA
COORDINADORA MEDICA PSICOLOGA
PSICOLOGA
SECRETARIA DE SALUD MUNICIPAL
PSICOLOGA
PSICOLOGA
PSICOLOGA
PSICOLOGA PROGRAMA GENERACION DE INGRESOS
PSICOLOGA
</t>
  </si>
  <si>
    <t>DIOCESIS MOCOA SIBUNDOY
SENA REGIONAL PUTUMAYO
FUNDACION VILLA SOÑADA</t>
  </si>
  <si>
    <t>06a12/2012
08 A 12 2012
01/2013 - 10/2014</t>
  </si>
  <si>
    <t>SPSICOLOGA PAIPI
TUTORA DE TECNICO EN ATENCION A LA PRIMERA INFANCIA
PSICOLOGA PROGRAMA DE CERO A SIEMPRE ENTORNO FAMILIAR</t>
  </si>
  <si>
    <t>INGENIERO ELMER ORLANDO MURIEL
FUNDACION VILLA SOÑADA</t>
  </si>
  <si>
    <t>08/10/2012 A LA FECHA
10/04/2013 - 30/7/2014</t>
  </si>
  <si>
    <t>PROFESIONAL DE APOYO EN LA FORMULACION DEL PLAN MUNICIPAL DE GESTION DEL RIESGO  MUNICIPIO PUERTO
PROFESIONAL DE APOYO PSICOSOCIAL</t>
  </si>
  <si>
    <t xml:space="preserve">FUNDACION VILLASOÑADA
FUNDACION VILLASOÑADA
SECRETARIA PLANEACION DEPARTAMENTAL
FUNDACION ESCUELA GALAN
CONSORCIO INTER-ICBF Y AIA
FUNDACION EMSSANAR
UNION TEMPORAL LAS CAJAS UT
CRUZ ROJA COLOMBIANA
EMPRESA DE ACUEDUCTO ALCATARILLADO Y ASEO DE PUERTO ASIS
WALTER ANTE POTES CONSULTOR
EMPRESA DE ACUEDUCTO ALCATARILLADO Y ASEO DE PUERTO ASIS
EMPRESA SOCIAL DEL ESTADO HOSPITAL SAN FRANCISCO DE ASIS
ALCALDIA DE PUERTO ASIS
SERVICIO AUTOMOTRIZ MUBER
</t>
  </si>
  <si>
    <t xml:space="preserve">27 DE AGOSTO AL 15 DE DICIEMBRE DE 2013
20-01-2014 AL 05-08-2014, 10 -08-2014 AL 10-10-2014
04-07-2013 AL 27-12-2014
15-11-2012 HASTA 31-07-2013
08-2009 A 31-12-2012
09-12-2008 A 24-10-2009
04-01-2009 AL 30-06-2009
01-09-2007 AL 14-12-2007
04-01-2008 AL 05-03-2008
01-03.2007 AL 1-07-2007
19-07-2007 AL 30-11-2007
07-09-2006 AL 22-02-2007
03-08-2005 AL 31-08-2006
09-09-2003 AL 15-09-2014
</t>
  </si>
  <si>
    <t xml:space="preserve">COORDINADOR METODOLOGICO
COORDINADOR METODOLOGICO
PROFESIONAL DE APOYO COMO ADMINISTRADOR DE EMPRESAS
GESTOR EMPRESARIAL
VISITADOR DE CAMPO
COGESTOR SOCIAL
DOCENTE
PROFESIONAL DE SEGUIMIENTO Y DE GENERACION DE OPORTUNIDADES DE INGRESOS APSD
GERENTE
CONSULTOR JUNIOR
JEFE DE CONTROL INTERNO Y RECUPERACION DE CARTERA
JEFE DE CONTROL INTERNO 
SECRETARIO DE GOBIERNO MUNICIPAL
ADMINISTRADOR
</t>
  </si>
  <si>
    <t xml:space="preserve">FUNDACION VILLASOÑADA
FUNDACION RESURGIR
PRESERVAR COLOMBIA
ALCALDIA DE SAN MIGUEL
FUNDACION RESURGIR
CORPROGRESO
</t>
  </si>
  <si>
    <t xml:space="preserve">15/07/2013 - 15/12/2013, 04/02/2014 - 05/08/2014 Y 10/09/2014 - 10/10/2014
02/2008 A 12/2008
01/04/2012 A 15/06/2012
13/09/2012 AL 13/11/2012
2/2010 - 11/2010
01/10/2012 - 24/12/2012
</t>
  </si>
  <si>
    <t xml:space="preserve">COORDINADOR METODOLOGICO PROGRAMA GENERACIONES CON BIENESTAR
SENSIBILIZADOR EN LEYES DE ADMINISTRACION PUBLICA A POBLACION VULNERABLE Y DESPLAZADA
FACILITADOR DEL RPOYECTO CELIN
PROFESIONAL DE APOYO PARA LA FORMULACION DEL PLAN DE ACCION TERRITORIAL PARA PSDV
PROFESIONAL DE APOYO MODALIDAD DE HOGARES COMUNITARIOS EN LOS MPIOS VALLE DEL GUAMUEZ, SAN MIGUEL Y ORITO
COGESTOR SOCIAL
</t>
  </si>
  <si>
    <t xml:space="preserve">FUNDACION VILLASOÑADA
RED UNIDAD MUNDIAL BRAZOS ABIERTOS
INNVICTUS
</t>
  </si>
  <si>
    <t xml:space="preserve">15/01/2014 AL 30/10/2014
01/02/2013 - 31/07/2013
01/01/2012 - 30/01/2013
</t>
  </si>
  <si>
    <t xml:space="preserve">COORDINADORA LOCAL PROGRAMA DE CERO A SIEMPRE MODALIDAD FAMILIAR
PSICOLOGA
PSICOLOGA EDUCATIVA Y DE SELECCIÓN
</t>
  </si>
  <si>
    <t xml:space="preserve">FUNDACION FRATERNIDAD
UNION TEMPORRAL ATEP-ARAWANA, SERVIAGRO,CPGA
MARIA MAURA MONTERO
SANDRA MARLEY BURBANO
</t>
  </si>
  <si>
    <t xml:space="preserve">01/06/2013 - 31/12/2013
01/01/2013 - 30/04/2013
20/02/2012 - 15/11/2012
06/2011 - 08/2011
</t>
  </si>
  <si>
    <t xml:space="preserve">AGENTE EDUCATIVO PROGRAMA FAMILIAS CON BIENESTAR
PSICOLOGA
ASISTENTE DE GESTION HUMANA
PROFESIONAL DE APOYO PARA VISITAS DOMICILIARIAS
</t>
  </si>
  <si>
    <t xml:space="preserve">FUNDACION VILLASOÑADA
FUNDACION FRATERNIDAD
INSTITUCION EDUCATIVA CIUDAD MOCOA
</t>
  </si>
  <si>
    <t xml:space="preserve">15/01/2013 - 15/12/2013 Y 15/01/2014 - 20/07/2014
01/06/2012 - 31-12-2012
02/2011 A 07/2011
</t>
  </si>
  <si>
    <t xml:space="preserve">PROFESIONAL DE APOYO PSICOSOCIAL
AGENTE EDUCATIVO PROGRAMA FAMILIAS CON BIENESTAR
APOYO A ORIENTACION ESCOLAR
</t>
  </si>
  <si>
    <t>FUNDACION VILLASOÑADA
PROSERVCO</t>
  </si>
  <si>
    <t>15/03/2013 AL 15/12/2013
01/02/2014 AL 31/10/2014</t>
  </si>
  <si>
    <t>DOCENTE PROGRAMA DE CERO A SIEMPRE
AGENTE EDUCATIVO MODALIDAD FAMILIAR</t>
  </si>
  <si>
    <t>FUNDACION VILLASOÑADA
CORPORACION OPCION LEGAL</t>
  </si>
  <si>
    <t>15/01/2013 - 15/12/2013, 15/01/2014 - 30/10/2014
15/01/2014 - 30/09/2014</t>
  </si>
  <si>
    <t>PROFESIONAL DE APOYO PSICOSOCIAL
PROFESIONAL DE APOYO PSICOSOCIAL</t>
  </si>
  <si>
    <t xml:space="preserve">Gobernación del Putumayo
ICBF
ICBF
ICBF
Gobernación del Putumayo
REDCOM
Interventoria Social Limitada
Interventoria Social Limitada
ICBF
ICBF
</t>
  </si>
  <si>
    <t xml:space="preserve">13/04/2011-12/01/2012
10/05/2011-30/06/2011
1/02/2010-15/07/2010
1/04/2009-30/11/2009
18/08/2010-17/0/2011
1/02/2010-31/12/2010
1/02/2009-30/11/2009
1/02/2008-30/11/2008
09/04/2007-8/07/2007
24/10/2006-23/02/2007
</t>
  </si>
  <si>
    <t xml:space="preserve">Psicóloga de Salud Mental
Psicóloga centro zonal Mocoa
Atención terapeutica centro zonal Puerto Asís
Psicologa Haz Paz Regional Putumayo
Psicóloga de Salud Mental
Interventora de campo
Supervisora de Campo
Supervisora de Campo
Técnico en Psicología
Técnico en Psicología
</t>
  </si>
  <si>
    <t xml:space="preserve">FUNDACION VILLASOÑADA
ICBF
FUNDACION FRATERNIDAD
SECRETARIADO NACIONAL DE PASTORAL SOCIAL
COOPERATIVA PROSPECTIVA
IPS REHABILITAR 
COOPERATIVA SERCOOP - HOSPITAL JOSE MARIA HERNANDEZ
COOPERATIVA SERCOOP - HOSPITAL JOSE MARIA HERNANDEZ
</t>
  </si>
  <si>
    <t xml:space="preserve">1/08/2012 - 30/11/2014
29/07/2010 - 28/12/2010
1/10/2009 - 30/12/2009
01/11/2008 - 30/06/2010
01/02/2008 - 31/10/2008
01/4/2001 - 19/09/2003
01/09/2003 - 31/12/2005
01/01/2004 - 31/12/2005
</t>
  </si>
  <si>
    <t xml:space="preserve">COORDINADORA PEDAGOGICA
PROFESIONAL DE APOYO PARA LA FORMULACION E IMPLEMENTACION DE LA POLITICA HAZ PAZ
APOYO PSICOSOCIAL
PSICOLOGA
SUPERVISORA E INTERVENTORA
PSICOLOGA CLINICA
PSICOLOGA CLINICA
TALLERISTA
</t>
  </si>
  <si>
    <t xml:space="preserve">FUNDACION VILLASOÑADA
FUNDACION FRATERNIDAD
HOSPITAL JORGE JULIO GUZMAN DE PTO GUZMAN
HOSPITAL JORGE JULIO GUZMAN DE PTO GUZMAN
HOSPITAL JORGE JULIO GUZMAN DE PTO GUZMAN
DASALUD
</t>
  </si>
  <si>
    <t xml:space="preserve">01/04/2014 - 15/06/2014
01/08/2012 - 31/12/2012
07/12/2007 - 31/03/2012
01/07/2007 - 30/09/2007
16/01/2006 - 16/04/2006
24/04/2006 - 24/11/2006
</t>
  </si>
  <si>
    <t xml:space="preserve">COORDINADORA PEDAGOGICA
EDUCADORA FAMILIAR MODALIDAD FAMILIAS CON BIENESTAR
GERENTE ADMINISTRATIVA
PSICOLOGA
PSICOLOGA
PSICOLOGA SALUD MENTAL
</t>
  </si>
  <si>
    <t xml:space="preserve">DEBE HABER UN COORDINADOR GENERAL POR CADA MIL CUPOS OFERTADOS O FRACCION INFERIOR, COMO EL NUMERO DE CUPOS OFERTADOS ES SUPERIOR A MIL, EL NUMERO DE COORDINADORES GENERALES OFERTADOS DEBEN SER DOS Y EN ESTE CASO SE OFERTAN TRES
</t>
  </si>
  <si>
    <t xml:space="preserve">ASOCIACION DE BACHILLERES DE LA COMUNIDAD PARROQUIAL SAN NICOLAS DE TOLENTINO
COOPERATIVA DE SERVICIOS DE MADRES COMUNITARIAS DE CERETÉ
UNION TEMPORAL AMOR POR LOS NIÑOS
FUNDACION ESPECIALIZADA PARA EL DESARROLLO SOCIAL Y COMUNITARIO DE CORDOBA TEDESCO
</t>
  </si>
  <si>
    <t xml:space="preserve">15/01/2014 - 31/07/2014
15/01/2012 - 31/12/2013
31/02/2008 - 31/12/2010
01/02/2011 - 31/12/2011
</t>
  </si>
  <si>
    <t xml:space="preserve">COORDINADORA DE LA ASOCIACION
COORDINADORA DEL CENTRO DE DESARROLLO INFANTIL SAHAGUN
COORDINADORA DEL HOGAR INFANTIL SAHAGUN
COORDINADORA INFANTIL DEL HOGAR SAHAGUN
</t>
  </si>
  <si>
    <t xml:space="preserve">FUNDACION VILLASOÑADA
ICBF
ICBF
DIOCESIS MOCOA SIBUNDOY
DIOCESIS MOCOA SIBUNDOY
JARDIN INFANTIL MIS PRIMERAS AVENTURAS
LICEO VICTORIA REGIA
</t>
  </si>
  <si>
    <t xml:space="preserve">30/01/2014 AL 30/10/2014
09/01/2013 - 31/12/2013
18/10/2012 - 31/10/2012
14/09/2012 - 14/10/2012
08/05/2012 - 28/08/2012
16/01/2010 - 30/11/2010 Y 16/01/2011 - 30/06/2011
01/02/2009 - 30/11/2009
</t>
  </si>
  <si>
    <t xml:space="preserve">COORDINADORA LOCAL PARA EL PROGRAMA DE CERO A SIEMPRE MODALIDAD FAMILIAR EN ORITO
ENLACE DE PRIMERA INFANCIA CZ PUERTO ASIS
ENLACE DE PRIMERA INFANCIA CZ PUERTO ASIS
AGENTE EDUCATIVA PAIPI
AGENTE EDUCATIVA PAIPI
DOCENTE NIVEL PREJARDIN
DOCENTE
</t>
  </si>
  <si>
    <t>PSICOSOCIALES</t>
  </si>
  <si>
    <t>NO CUMPLE LA EXPERIENCIA SOLICITADA EN LA CONVOCATORIA  CARGO COORDINADORA GENERAL MODALIDAD FAMILIAR SAN MIGUIEL</t>
  </si>
  <si>
    <t>COORDINADORA GENERAL MODALIDAD  FAMILIAR SAN MIGUEL</t>
  </si>
  <si>
    <t>5/1405</t>
  </si>
  <si>
    <t>9/1405</t>
  </si>
  <si>
    <t>GRUPO 8</t>
  </si>
  <si>
    <t>La certificación aportada no corresponde ni en nombre ni en nit a ninguno de los 2  integrantes del consorcio, por lo tanto no es tenida en cuenta para dar cumplimiento a la experiencia específica de acuerdo con lo referrido en el numeral 3.19  de los Pliegos de la Convocatoria C-003 de 2014</t>
  </si>
  <si>
    <t>N.A</t>
  </si>
  <si>
    <t>NA</t>
  </si>
  <si>
    <t>La certificación aportada no corresponde ni en nombre ni en NIT a ninguno de los 2  integrantes del consorcio</t>
  </si>
  <si>
    <t>TOTAL PUNTAJE 
CRITERIO 2</t>
  </si>
  <si>
    <t>1/1000</t>
  </si>
  <si>
    <t>NO ADJUNTA  SOPORTES DE LA HOJA DE VIDA. REQUERIR SOPORTE.</t>
  </si>
  <si>
    <t>folio 818 en oficio de compromiso la presentan para coordinadora  pero la experiencia acreditada no es como profesional, por lo anterior no es válida.</t>
  </si>
  <si>
    <t>La certificación aportada no corresponde ni en nombre ni en nit a ninguno de los 2  integrantes del consorcio, por lo tanto no es tenida en cuenta de acuerdo con lo indicado en el numeral 3.19 experinecia específica.</t>
  </si>
  <si>
    <t>FUNDACION DESARROLLO INTEGRAL PARA NIÑOS JOVENES Y ADULTOS MAYORES</t>
  </si>
  <si>
    <t>1/5000</t>
  </si>
  <si>
    <t xml:space="preserve">COORDINADOR GENERAL </t>
  </si>
  <si>
    <t>2/1045</t>
  </si>
  <si>
    <t>1/5000.</t>
  </si>
  <si>
    <t xml:space="preserve">COORDINADORA PEDAGÓGICA </t>
  </si>
  <si>
    <t xml:space="preserve">PROFESIONAL FINANCIERO </t>
  </si>
  <si>
    <t>No</t>
  </si>
  <si>
    <t>GRUPO 9</t>
  </si>
  <si>
    <t>INSTITUTO COLOMBIANO DE BIENESTAR FAMILIAR - ICBF</t>
  </si>
  <si>
    <t>EL PROPONENTE CUMPLE __X__ NO CUMPLE _______</t>
  </si>
  <si>
    <t xml:space="preserve">COORDINADORA PEDAGÓGICA  </t>
  </si>
  <si>
    <t>CONVOCATORIA PÚBLICA DE APORTE No 003 DE 2014</t>
  </si>
  <si>
    <r>
      <t xml:space="preserve">En  Mocoa, a los veinticinco (25) dias </t>
    </r>
    <r>
      <rPr>
        <b/>
        <sz val="11"/>
        <color theme="1"/>
        <rFont val="Arial Narrow"/>
        <family val="2"/>
      </rPr>
      <t xml:space="preserve"> </t>
    </r>
    <r>
      <rPr>
        <sz val="11"/>
        <color theme="1"/>
        <rFont val="Arial Narrow"/>
        <family val="2"/>
      </rPr>
      <t>del mes de Noviembre  2014, en las instalaciones del Instituto Colombiano de Bienestar Familiar –ICBF- de la Regional Putumayo</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BALBINA DEL ROSARIO SALAS RODRIGUEZ</t>
    </r>
    <r>
      <rPr>
        <sz val="11"/>
        <color theme="1"/>
        <rFont val="Arial Narrow"/>
        <family val="2"/>
      </rPr>
      <t>; Estudio Financiero</t>
    </r>
    <r>
      <rPr>
        <b/>
        <sz val="11"/>
        <color theme="1"/>
        <rFont val="Arial Narrow"/>
        <family val="2"/>
      </rPr>
      <t>:CLAUDIA ELIZABETH GUEVARA LEYTON</t>
    </r>
    <r>
      <rPr>
        <sz val="11"/>
        <color theme="1"/>
        <rFont val="Arial Narrow"/>
        <family val="2"/>
      </rPr>
      <t>; y Estudio Jurídico</t>
    </r>
    <r>
      <rPr>
        <b/>
        <sz val="11"/>
        <color theme="1"/>
        <rFont val="Arial Narrow"/>
        <family val="2"/>
      </rPr>
      <t xml:space="preserve">:MARIA ALEJANDRA BERMEO PAZ </t>
    </r>
    <r>
      <rPr>
        <sz val="11"/>
        <color theme="1"/>
        <rFont val="Arial Narrow"/>
        <family val="2"/>
      </rPr>
      <t>con el fin de estudiar y evaluar las propuestas presentadas con ocasión de la Convocatoria Pública de aporte No. 003 de 2014, cuyo objeto consiste en</t>
    </r>
    <r>
      <rPr>
        <b/>
        <sz val="11"/>
        <color theme="1"/>
        <rFont val="Arial Narrow"/>
        <family val="2"/>
      </rPr>
      <t xml:space="preserve">: "Atender a los niños y niñas menores de cinco años, o hasta su ingreso a grado de transicion, en los servicios de educacioninicial y cuidado, </t>
    </r>
    <r>
      <rPr>
        <b/>
        <u/>
        <sz val="11"/>
        <color theme="1"/>
        <rFont val="Arial Narrow"/>
        <family val="2"/>
      </rPr>
      <t>en las modalidades Centros  de  desarrollo infantil y Desarrollo infantil en medio familiar,</t>
    </r>
    <r>
      <rPr>
        <b/>
        <sz val="11"/>
        <color theme="1"/>
        <rFont val="Arial Narrow"/>
        <family val="2"/>
      </rPr>
      <t xml:space="preserve"> con el fin de promover el desarrollo integral de la primera infancia con calidad, de confromidad con los lineamientos, estandares de calidad Y  las directrises,  y parametros establecidos por el ICBF"</t>
    </r>
  </si>
  <si>
    <t xml:space="preserve"> NO ESTABLECE EL TERMINO DE VIGENCIA DE LA PROPUESTA </t>
  </si>
  <si>
    <r>
      <t xml:space="preserve">8,9,10,11,12,13 y </t>
    </r>
    <r>
      <rPr>
        <sz val="10"/>
        <color theme="1"/>
        <rFont val="Arial Narrow"/>
        <family val="2"/>
      </rPr>
      <t xml:space="preserve">respectivos anversos </t>
    </r>
  </si>
  <si>
    <t xml:space="preserve">NO APLICA </t>
  </si>
  <si>
    <t xml:space="preserve">NO REQUIERE </t>
  </si>
  <si>
    <t>14, 15, 16, 17,18,19,20,21,22,23</t>
  </si>
  <si>
    <t>33, 39</t>
  </si>
  <si>
    <t xml:space="preserve">     x</t>
  </si>
  <si>
    <t>28, 30, 34, 36</t>
  </si>
  <si>
    <t>29, 31, 35,37</t>
  </si>
  <si>
    <t>32, 38</t>
  </si>
  <si>
    <r>
      <t xml:space="preserve">48 </t>
    </r>
    <r>
      <rPr>
        <sz val="10"/>
        <color theme="1"/>
        <rFont val="Arial Narrow"/>
        <family val="2"/>
      </rPr>
      <t>y anverso,</t>
    </r>
    <r>
      <rPr>
        <sz val="9"/>
        <color theme="1"/>
        <rFont val="Arial Narrow"/>
        <family val="2"/>
      </rPr>
      <t xml:space="preserve"> ,49,50,51,52</t>
    </r>
  </si>
  <si>
    <t>x</t>
  </si>
  <si>
    <t>42, 43</t>
  </si>
  <si>
    <t>24,25,26</t>
  </si>
  <si>
    <t xml:space="preserve"> X</t>
  </si>
  <si>
    <t xml:space="preserve">AFOLIO 25 CLAUSULA OCTAVA PARAGRAFO 2 SE ENCUENTRA IDENTIFICADO DE MANERA ERRONEA CON  EL NUMERO Y AÑO DE LA PRESENTE CONVOCATORIA PUBLICA, HACIENDO REFERENCIA A "CONVOCATORIA PUBLICA NUMERO 002 DE 2011" </t>
  </si>
  <si>
    <t>PROPONENTE:  UNION TEMPORAL ATENCIÓN PARA LA PRIMERA INFANCIA</t>
  </si>
  <si>
    <t>NUMERO DE NIT:</t>
  </si>
  <si>
    <t xml:space="preserve">CESAR:  GRUPOS 5-2-1 </t>
  </si>
  <si>
    <t>PUTUMAYO: GRUPOS 8-9</t>
  </si>
  <si>
    <t>CÓRDOBA: GRUPOS 47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</si>
</sst>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240A]#,##0.00"/>
  </numFmts>
  <fonts count="39"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12"/>
      <color theme="1"/>
      <name val="Arial"/>
      <family val="2"/>
    </font>
    <font>
      <sz val="10"/>
      <color theme="1"/>
      <name val="Arial"/>
      <family val="2"/>
    </font>
    <font>
      <b/>
      <sz val="10"/>
      <color theme="1"/>
      <name val="Arial"/>
      <family val="2"/>
    </font>
    <font>
      <b/>
      <u/>
      <sz val="16"/>
      <color theme="1"/>
      <name val="Calibri"/>
      <family val="2"/>
      <scheme val="minor"/>
    </font>
    <font>
      <b/>
      <u/>
      <sz val="11"/>
      <color theme="1"/>
      <name val="Arial Narrow"/>
      <family val="2"/>
    </font>
    <font>
      <sz val="9"/>
      <color indexed="81"/>
      <name val="Tahoma"/>
      <family val="2"/>
    </font>
    <font>
      <b/>
      <sz val="9"/>
      <color indexed="81"/>
      <name val="Tahoma"/>
      <family val="2"/>
    </font>
    <font>
      <b/>
      <sz val="11"/>
      <color rgb="FF000000"/>
      <name val="Arial"/>
      <family val="2"/>
    </font>
    <font>
      <sz val="11"/>
      <color rgb="FF000000"/>
      <name val="Arial"/>
      <family val="2"/>
    </font>
    <font>
      <b/>
      <sz val="11"/>
      <name val="Arial"/>
      <family val="2"/>
    </font>
    <font>
      <sz val="11"/>
      <color rgb="FF7030A0"/>
      <name val="Arial"/>
      <family val="2"/>
    </font>
    <font>
      <sz val="10"/>
      <color theme="1"/>
      <name val="Arial Narrow"/>
      <family val="2"/>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05">
    <xf numFmtId="0" fontId="0" fillId="0" borderId="0" xfId="0"/>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1" fillId="2" borderId="5" xfId="0" applyFont="1" applyFill="1" applyBorder="1" applyAlignment="1">
      <alignment horizontal="center" wrapText="1"/>
    </xf>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0" borderId="0" xfId="0" applyFont="1"/>
    <xf numFmtId="2" fontId="18"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6" fontId="26" fillId="7" borderId="19" xfId="0" applyNumberFormat="1" applyFont="1" applyFill="1" applyBorder="1" applyAlignment="1">
      <alignment horizontal="center" vertical="center" wrapText="1"/>
    </xf>
    <xf numFmtId="3" fontId="0" fillId="3" borderId="1" xfId="0" applyNumberFormat="1" applyFill="1" applyBorder="1" applyAlignment="1">
      <alignment horizontal="right" vertical="center"/>
    </xf>
    <xf numFmtId="0" fontId="0" fillId="0" borderId="1" xfId="0" applyFill="1" applyBorder="1" applyAlignment="1">
      <alignment horizontal="center" wrapText="1"/>
    </xf>
    <xf numFmtId="0" fontId="0" fillId="0" borderId="0" xfId="0" applyAlignment="1">
      <alignment vertical="center" wrapText="1"/>
    </xf>
    <xf numFmtId="0" fontId="0" fillId="0" borderId="0" xfId="0" applyBorder="1" applyAlignment="1">
      <alignment wrapText="1"/>
    </xf>
    <xf numFmtId="0" fontId="0" fillId="0" borderId="0" xfId="0" applyFill="1" applyBorder="1" applyAlignment="1">
      <alignment wrapText="1"/>
    </xf>
    <xf numFmtId="0" fontId="0" fillId="0" borderId="0" xfId="0" applyBorder="1" applyAlignment="1">
      <alignment vertical="center" wrapText="1"/>
    </xf>
    <xf numFmtId="0" fontId="0" fillId="0" borderId="0" xfId="0" applyFill="1" applyAlignment="1">
      <alignment vertical="center" wrapText="1"/>
    </xf>
    <xf numFmtId="17" fontId="0" fillId="0" borderId="1" xfId="0" applyNumberFormat="1" applyFill="1" applyBorder="1" applyAlignment="1">
      <alignment wrapText="1"/>
    </xf>
    <xf numFmtId="0" fontId="0" fillId="0" borderId="13" xfId="0" applyFill="1" applyBorder="1" applyAlignment="1">
      <alignment wrapText="1"/>
    </xf>
    <xf numFmtId="14" fontId="0" fillId="0" borderId="1" xfId="0" applyNumberFormat="1" applyFill="1" applyBorder="1" applyAlignment="1">
      <alignment wrapText="1"/>
    </xf>
    <xf numFmtId="0" fontId="0" fillId="0" borderId="1" xfId="0" applyFill="1" applyBorder="1" applyAlignment="1">
      <alignment vertical="center" wrapText="1"/>
    </xf>
    <xf numFmtId="14" fontId="0" fillId="0" borderId="1" xfId="0" applyNumberFormat="1" applyFill="1" applyBorder="1" applyAlignment="1">
      <alignment vertical="center" wrapText="1"/>
    </xf>
    <xf numFmtId="0" fontId="0" fillId="0" borderId="12" xfId="0" applyFill="1" applyBorder="1" applyAlignment="1">
      <alignment wrapText="1"/>
    </xf>
    <xf numFmtId="14" fontId="0" fillId="0" borderId="13" xfId="0" applyNumberFormat="1" applyFill="1" applyBorder="1" applyAlignment="1">
      <alignment wrapText="1"/>
    </xf>
    <xf numFmtId="14" fontId="0" fillId="0" borderId="1" xfId="0" applyNumberFormat="1" applyFill="1" applyBorder="1" applyAlignment="1">
      <alignment vertical="center"/>
    </xf>
    <xf numFmtId="0" fontId="0" fillId="0" borderId="1" xfId="0" applyBorder="1" applyAlignment="1">
      <alignment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170" fontId="1" fillId="0" borderId="0" xfId="0" applyNumberFormat="1" applyFont="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14" fillId="11" borderId="1" xfId="0" applyFont="1" applyFill="1" applyBorder="1" applyAlignment="1">
      <alignment horizontal="center" vertical="center" wrapText="1"/>
    </xf>
    <xf numFmtId="49" fontId="14" fillId="11" borderId="1" xfId="0" applyNumberFormat="1" applyFont="1" applyFill="1" applyBorder="1" applyAlignment="1" applyProtection="1">
      <alignment horizontal="center" vertical="center" wrapText="1"/>
      <protection locked="0"/>
    </xf>
    <xf numFmtId="0" fontId="14" fillId="11" borderId="1" xfId="0" applyFont="1" applyFill="1" applyBorder="1" applyAlignment="1" applyProtection="1">
      <alignment horizontal="center" vertical="center" wrapText="1"/>
      <protection locked="0"/>
    </xf>
    <xf numFmtId="9" fontId="13" fillId="11" borderId="1" xfId="0" applyNumberFormat="1"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9" fontId="13" fillId="11" borderId="1" xfId="4" applyFont="1" applyFill="1" applyBorder="1" applyAlignment="1" applyProtection="1">
      <alignment horizontal="center" vertical="center" wrapText="1"/>
      <protection locked="0"/>
    </xf>
    <xf numFmtId="15" fontId="13" fillId="11" borderId="1" xfId="0" applyNumberFormat="1" applyFont="1" applyFill="1" applyBorder="1" applyAlignment="1" applyProtection="1">
      <alignment horizontal="center" vertical="center" wrapText="1"/>
      <protection locked="0"/>
    </xf>
    <xf numFmtId="2" fontId="13" fillId="11" borderId="1" xfId="0" applyNumberFormat="1" applyFont="1" applyFill="1" applyBorder="1" applyAlignment="1" applyProtection="1">
      <alignment horizontal="center" vertical="center" wrapText="1"/>
      <protection locked="0"/>
    </xf>
    <xf numFmtId="168" fontId="13" fillId="11" borderId="1" xfId="1" applyNumberFormat="1" applyFont="1" applyFill="1" applyBorder="1" applyAlignment="1">
      <alignment horizontal="right" vertical="center" wrapText="1"/>
    </xf>
    <xf numFmtId="0" fontId="11" fillId="11" borderId="1" xfId="0" applyFont="1" applyFill="1" applyBorder="1" applyAlignment="1">
      <alignment horizontal="left" vertical="center" wrapText="1"/>
    </xf>
    <xf numFmtId="0" fontId="11" fillId="11" borderId="0" xfId="0" applyFont="1" applyFill="1" applyBorder="1" applyAlignment="1">
      <alignment horizontal="left" vertical="center" wrapText="1"/>
    </xf>
    <xf numFmtId="0" fontId="14" fillId="11" borderId="0" xfId="0" applyFont="1" applyFill="1" applyAlignment="1">
      <alignment horizontal="left" vertical="center" wrapText="1"/>
    </xf>
    <xf numFmtId="14" fontId="13" fillId="11" borderId="1" xfId="0" applyNumberFormat="1" applyFont="1" applyFill="1" applyBorder="1" applyAlignment="1" applyProtection="1">
      <alignment horizontal="center" vertical="center" wrapText="1"/>
      <protection locked="0"/>
    </xf>
    <xf numFmtId="0" fontId="0" fillId="11" borderId="0" xfId="0" applyFill="1" applyAlignment="1">
      <alignment vertical="center"/>
    </xf>
    <xf numFmtId="0" fontId="0" fillId="11" borderId="1" xfId="0" applyFill="1" applyBorder="1" applyAlignment="1">
      <alignment vertical="center"/>
    </xf>
    <xf numFmtId="14" fontId="0" fillId="11" borderId="1" xfId="0" applyNumberFormat="1" applyFill="1" applyBorder="1" applyAlignment="1">
      <alignment vertical="center"/>
    </xf>
    <xf numFmtId="0" fontId="0" fillId="11" borderId="1" xfId="0" applyFill="1" applyBorder="1" applyAlignment="1">
      <alignment vertical="center" wrapText="1"/>
    </xf>
    <xf numFmtId="0" fontId="0" fillId="11" borderId="0" xfId="0" applyFill="1" applyAlignment="1">
      <alignment vertical="center" wrapText="1"/>
    </xf>
    <xf numFmtId="14" fontId="0" fillId="11" borderId="1" xfId="0" applyNumberFormat="1" applyFill="1" applyBorder="1" applyAlignment="1">
      <alignment vertical="center" wrapText="1"/>
    </xf>
    <xf numFmtId="0" fontId="0" fillId="11" borderId="1" xfId="0" applyFill="1" applyBorder="1" applyAlignment="1">
      <alignment wrapText="1"/>
    </xf>
    <xf numFmtId="0" fontId="0" fillId="11" borderId="13" xfId="0" applyFill="1" applyBorder="1" applyAlignment="1">
      <alignment wrapText="1"/>
    </xf>
    <xf numFmtId="14" fontId="0" fillId="11" borderId="1" xfId="0" applyNumberFormat="1" applyFill="1" applyBorder="1" applyAlignment="1">
      <alignment wrapText="1"/>
    </xf>
    <xf numFmtId="17" fontId="0" fillId="11" borderId="1" xfId="0" applyNumberFormat="1" applyFill="1" applyBorder="1" applyAlignment="1">
      <alignment wrapText="1"/>
    </xf>
    <xf numFmtId="15" fontId="0" fillId="11" borderId="1" xfId="0" applyNumberFormat="1" applyFill="1" applyBorder="1" applyAlignment="1">
      <alignment wrapText="1"/>
    </xf>
    <xf numFmtId="14" fontId="0" fillId="11" borderId="13" xfId="0" applyNumberFormat="1" applyFill="1" applyBorder="1" applyAlignment="1">
      <alignment wrapText="1"/>
    </xf>
    <xf numFmtId="0" fontId="24" fillId="0" borderId="0" xfId="0" applyFont="1" applyAlignment="1">
      <alignment horizontal="justify" vertical="center" wrapText="1"/>
    </xf>
    <xf numFmtId="0" fontId="25" fillId="6"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166" fontId="0" fillId="0" borderId="0" xfId="0" applyNumberFormat="1" applyFill="1" applyBorder="1" applyAlignment="1">
      <alignment horizontal="right" vertical="center"/>
    </xf>
    <xf numFmtId="0" fontId="1" fillId="0" borderId="1" xfId="0" applyFont="1" applyBorder="1" applyAlignment="1">
      <alignment horizontal="center" vertical="center"/>
    </xf>
    <xf numFmtId="4" fontId="18" fillId="0" borderId="1" xfId="0" applyNumberFormat="1" applyFont="1" applyFill="1" applyBorder="1" applyAlignment="1" applyProtection="1">
      <alignment horizontal="center" vertical="center" wrapText="1"/>
      <protection locked="0"/>
    </xf>
    <xf numFmtId="2" fontId="18" fillId="0" borderId="0" xfId="0" applyNumberFormat="1" applyFont="1" applyFill="1" applyBorder="1" applyAlignment="1" applyProtection="1">
      <alignment horizontal="center" vertical="center" wrapText="1"/>
      <protection locked="0"/>
    </xf>
    <xf numFmtId="4" fontId="13" fillId="11" borderId="1" xfId="0" applyNumberFormat="1" applyFont="1" applyFill="1" applyBorder="1" applyAlignment="1" applyProtection="1">
      <alignment horizontal="center" vertical="center" wrapText="1"/>
      <protection locked="0"/>
    </xf>
    <xf numFmtId="49" fontId="0" fillId="0" borderId="13" xfId="0" applyNumberFormat="1" applyFill="1" applyBorder="1" applyAlignment="1">
      <alignment wrapText="1"/>
    </xf>
    <xf numFmtId="0" fontId="2" fillId="0" borderId="0" xfId="0" applyFont="1"/>
    <xf numFmtId="0" fontId="2" fillId="0" borderId="25" xfId="0" applyFont="1" applyBorder="1"/>
    <xf numFmtId="0" fontId="34" fillId="7" borderId="27" xfId="0" applyFont="1" applyFill="1" applyBorder="1" applyAlignment="1">
      <alignment vertical="center"/>
    </xf>
    <xf numFmtId="0" fontId="34" fillId="7" borderId="28" xfId="0" applyFont="1" applyFill="1" applyBorder="1" applyAlignment="1">
      <alignment horizontal="center" vertical="center" wrapText="1"/>
    </xf>
    <xf numFmtId="0" fontId="35" fillId="0" borderId="29" xfId="0" applyFont="1" applyBorder="1" applyAlignment="1">
      <alignment vertical="center" wrapText="1"/>
    </xf>
    <xf numFmtId="0" fontId="35" fillId="0" borderId="28" xfId="0" applyFont="1" applyBorder="1" applyAlignment="1">
      <alignment vertical="center"/>
    </xf>
    <xf numFmtId="0" fontId="34" fillId="7" borderId="29" xfId="0" applyFont="1" applyFill="1" applyBorder="1" applyAlignment="1">
      <alignment vertical="center"/>
    </xf>
    <xf numFmtId="0" fontId="35" fillId="7" borderId="28" xfId="0" applyFont="1" applyFill="1" applyBorder="1" applyAlignment="1">
      <alignment vertical="center"/>
    </xf>
    <xf numFmtId="0" fontId="35" fillId="7" borderId="0" xfId="0" applyFont="1" applyFill="1" applyBorder="1" applyAlignment="1">
      <alignment vertical="center"/>
    </xf>
    <xf numFmtId="0" fontId="35" fillId="7" borderId="29" xfId="0" applyFont="1" applyFill="1" applyBorder="1" applyAlignment="1">
      <alignment vertical="center"/>
    </xf>
    <xf numFmtId="0" fontId="34" fillId="7" borderId="30" xfId="0" applyFont="1" applyFill="1" applyBorder="1" applyAlignment="1">
      <alignment vertical="center"/>
    </xf>
    <xf numFmtId="0" fontId="35" fillId="7" borderId="32" xfId="0" applyFont="1" applyFill="1" applyBorder="1" applyAlignment="1">
      <alignment vertical="center" wrapText="1"/>
    </xf>
    <xf numFmtId="0" fontId="35" fillId="7" borderId="31" xfId="0" applyFont="1" applyFill="1" applyBorder="1" applyAlignment="1">
      <alignment vertical="center" wrapText="1"/>
    </xf>
    <xf numFmtId="0" fontId="36" fillId="7" borderId="33" xfId="0" applyFont="1" applyFill="1" applyBorder="1" applyAlignment="1">
      <alignment vertical="center"/>
    </xf>
    <xf numFmtId="0" fontId="36" fillId="7" borderId="33" xfId="0" applyFont="1" applyFill="1" applyBorder="1" applyAlignment="1">
      <alignment horizontal="center" vertical="center"/>
    </xf>
    <xf numFmtId="0" fontId="36" fillId="7" borderId="33" xfId="0" applyFont="1" applyFill="1" applyBorder="1" applyAlignment="1">
      <alignment vertical="center" wrapText="1"/>
    </xf>
    <xf numFmtId="0" fontId="34" fillId="7" borderId="0" xfId="0" applyFont="1" applyFill="1" applyBorder="1" applyAlignment="1">
      <alignment horizontal="center" vertical="center"/>
    </xf>
    <xf numFmtId="0" fontId="34" fillId="7" borderId="29" xfId="0" applyFont="1" applyFill="1" applyBorder="1" applyAlignment="1">
      <alignment horizontal="center" vertical="center"/>
    </xf>
    <xf numFmtId="0" fontId="35" fillId="7" borderId="25" xfId="0" applyFont="1" applyFill="1" applyBorder="1" applyAlignment="1">
      <alignment vertical="center"/>
    </xf>
    <xf numFmtId="43" fontId="35" fillId="8" borderId="26" xfId="1" applyFont="1" applyFill="1" applyBorder="1" applyAlignment="1">
      <alignment vertical="center"/>
    </xf>
    <xf numFmtId="0" fontId="35" fillId="7" borderId="27" xfId="0" applyFont="1" applyFill="1" applyBorder="1" applyAlignment="1">
      <alignment vertical="center"/>
    </xf>
    <xf numFmtId="43" fontId="35" fillId="8" borderId="0" xfId="1" applyFont="1" applyFill="1" applyBorder="1" applyAlignment="1">
      <alignment vertical="center"/>
    </xf>
    <xf numFmtId="0" fontId="35" fillId="7" borderId="33" xfId="0" applyFont="1" applyFill="1" applyBorder="1" applyAlignment="1">
      <alignment vertical="center"/>
    </xf>
    <xf numFmtId="43" fontId="35" fillId="8" borderId="35" xfId="1" applyFont="1" applyFill="1" applyBorder="1" applyAlignment="1">
      <alignment vertical="center"/>
    </xf>
    <xf numFmtId="0" fontId="35" fillId="7" borderId="36" xfId="0" applyFont="1" applyFill="1" applyBorder="1" applyAlignment="1">
      <alignment vertical="center"/>
    </xf>
    <xf numFmtId="0" fontId="34" fillId="7" borderId="28" xfId="0" applyFont="1" applyFill="1" applyBorder="1" applyAlignment="1">
      <alignment vertical="center"/>
    </xf>
    <xf numFmtId="43" fontId="35" fillId="8" borderId="0" xfId="0" applyNumberFormat="1" applyFont="1" applyFill="1" applyBorder="1" applyAlignment="1">
      <alignment horizontal="center" vertical="center"/>
    </xf>
    <xf numFmtId="10" fontId="35" fillId="8" borderId="35" xfId="4" applyNumberFormat="1" applyFont="1" applyFill="1" applyBorder="1" applyAlignment="1">
      <alignment horizontal="right" vertical="center"/>
    </xf>
    <xf numFmtId="0" fontId="34" fillId="7" borderId="36" xfId="0" applyFont="1" applyFill="1" applyBorder="1" applyAlignment="1">
      <alignment horizontal="center" vertical="center"/>
    </xf>
    <xf numFmtId="0" fontId="34" fillId="7" borderId="0" xfId="0" applyFont="1" applyFill="1" applyBorder="1" applyAlignment="1">
      <alignment horizontal="right" vertical="center"/>
    </xf>
    <xf numFmtId="0" fontId="34" fillId="7" borderId="0" xfId="0" applyFont="1" applyFill="1" applyBorder="1" applyAlignment="1">
      <alignment vertical="center"/>
    </xf>
    <xf numFmtId="0" fontId="35" fillId="0" borderId="29" xfId="0" applyFont="1" applyBorder="1" applyAlignment="1">
      <alignment vertical="center"/>
    </xf>
    <xf numFmtId="0" fontId="34" fillId="7" borderId="33" xfId="0" applyFont="1" applyFill="1" applyBorder="1" applyAlignment="1">
      <alignment vertical="center"/>
    </xf>
    <xf numFmtId="0" fontId="35" fillId="7" borderId="35" xfId="0" applyFont="1" applyFill="1" applyBorder="1" applyAlignment="1">
      <alignment vertical="center" wrapText="1"/>
    </xf>
    <xf numFmtId="0" fontId="37" fillId="0" borderId="0" xfId="0" applyFont="1"/>
    <xf numFmtId="0" fontId="23" fillId="0" borderId="0" xfId="0" applyFont="1" applyAlignment="1">
      <alignment horizontal="center" vertical="center" wrapText="1"/>
    </xf>
    <xf numFmtId="0" fontId="28" fillId="0" borderId="0" xfId="0" applyFont="1" applyAlignment="1">
      <alignment horizontal="justify" vertical="center" wrapText="1"/>
    </xf>
    <xf numFmtId="0" fontId="26" fillId="0" borderId="22"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Fill="1" applyBorder="1" applyAlignment="1">
      <alignment horizontal="justify" vertical="center" wrapText="1"/>
    </xf>
    <xf numFmtId="0" fontId="26" fillId="0" borderId="0" xfId="0" applyFont="1" applyFill="1" applyBorder="1" applyAlignment="1">
      <alignment horizontal="left" vertical="justify" wrapText="1"/>
    </xf>
    <xf numFmtId="0" fontId="0" fillId="0" borderId="0" xfId="0" applyFill="1" applyBorder="1" applyAlignment="1">
      <alignment horizontal="center"/>
    </xf>
    <xf numFmtId="0" fontId="0" fillId="0" borderId="5"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14" xfId="0" applyFill="1" applyBorder="1" applyAlignment="1">
      <alignment horizontal="center" vertical="center" wrapText="1"/>
    </xf>
    <xf numFmtId="0" fontId="26" fillId="0" borderId="0" xfId="0" applyFont="1" applyFill="1" applyBorder="1" applyAlignment="1">
      <alignment horizontal="center" vertical="justify" wrapText="1"/>
    </xf>
    <xf numFmtId="0" fontId="29"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0" fillId="0" borderId="1" xfId="0" applyBorder="1" applyAlignment="1">
      <alignment horizontal="center" vertical="center" wrapText="1"/>
    </xf>
    <xf numFmtId="0" fontId="26" fillId="7" borderId="22"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25" fillId="6"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0" fillId="0" borderId="1" xfId="0" applyBorder="1" applyAlignment="1">
      <alignment vertical="center" wrapText="1"/>
    </xf>
    <xf numFmtId="0" fontId="25" fillId="0" borderId="1" xfId="0" applyFont="1" applyBorder="1" applyAlignment="1">
      <alignment horizontal="center" vertical="center" wrapText="1"/>
    </xf>
    <xf numFmtId="0" fontId="29" fillId="0" borderId="0" xfId="0" applyFont="1" applyAlignment="1">
      <alignment horizontal="center" vertical="center" wrapText="1"/>
    </xf>
    <xf numFmtId="0" fontId="0" fillId="0" borderId="5" xfId="0" applyBorder="1" applyAlignment="1">
      <alignment horizontal="left" vertical="top" wrapText="1"/>
    </xf>
    <xf numFmtId="0" fontId="0" fillId="0" borderId="40" xfId="0" applyBorder="1" applyAlignment="1">
      <alignment horizontal="left" vertical="top" wrapText="1"/>
    </xf>
    <xf numFmtId="0" fontId="0" fillId="0" borderId="14" xfId="0" applyBorder="1" applyAlignment="1">
      <alignment horizontal="left" vertical="top" wrapText="1"/>
    </xf>
    <xf numFmtId="0" fontId="30" fillId="10"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6" fillId="0" borderId="22" xfId="0" applyFont="1" applyBorder="1" applyAlignment="1">
      <alignment vertical="center" wrapText="1"/>
    </xf>
    <xf numFmtId="0" fontId="26" fillId="0" borderId="23" xfId="0" applyFont="1" applyBorder="1" applyAlignment="1">
      <alignment vertical="center" wrapText="1"/>
    </xf>
    <xf numFmtId="0" fontId="26" fillId="0" borderId="24" xfId="0" applyFont="1" applyBorder="1" applyAlignment="1">
      <alignment vertical="center" wrapText="1"/>
    </xf>
    <xf numFmtId="0" fontId="26"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7" fillId="0" borderId="0" xfId="0" applyFont="1" applyFill="1" applyAlignment="1">
      <alignment horizontal="left"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41" xfId="0" applyFill="1" applyBorder="1" applyAlignment="1">
      <alignment horizontal="left" vertical="center" wrapText="1"/>
    </xf>
    <xf numFmtId="0" fontId="0" fillId="0" borderId="42"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11" borderId="41" xfId="0" applyFill="1" applyBorder="1" applyAlignment="1">
      <alignment horizontal="center" vertical="center" wrapText="1"/>
    </xf>
    <xf numFmtId="0" fontId="0" fillId="11" borderId="42" xfId="0" applyFill="1" applyBorder="1" applyAlignment="1">
      <alignment horizontal="center" vertical="center" wrapText="1"/>
    </xf>
    <xf numFmtId="0" fontId="0" fillId="11" borderId="45" xfId="0" applyFill="1" applyBorder="1" applyAlignment="1">
      <alignment horizontal="center" vertical="center" wrapText="1"/>
    </xf>
    <xf numFmtId="0" fontId="0" fillId="11" borderId="46" xfId="0" applyFill="1" applyBorder="1" applyAlignment="1">
      <alignment horizontal="center" vertical="center" wrapText="1"/>
    </xf>
    <xf numFmtId="0" fontId="0" fillId="11" borderId="43" xfId="0" applyFill="1" applyBorder="1" applyAlignment="1">
      <alignment horizontal="center" vertical="center" wrapText="1"/>
    </xf>
    <xf numFmtId="0" fontId="0" fillId="11" borderId="4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14" xfId="0" applyFill="1" applyBorder="1" applyAlignment="1">
      <alignment horizontal="center" vertical="center" wrapText="1"/>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4" fillId="11" borderId="41" xfId="0" applyFont="1" applyFill="1" applyBorder="1" applyAlignment="1">
      <alignment horizontal="center" vertical="center" wrapText="1"/>
    </xf>
    <xf numFmtId="0" fontId="14" fillId="11" borderId="42" xfId="0" applyFont="1" applyFill="1" applyBorder="1" applyAlignment="1">
      <alignment horizontal="center" vertical="center" wrapText="1"/>
    </xf>
    <xf numFmtId="0" fontId="34" fillId="7" borderId="26"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9" borderId="30" xfId="0" applyFont="1" applyFill="1" applyBorder="1" applyAlignment="1">
      <alignment horizontal="center" vertical="center"/>
    </xf>
    <xf numFmtId="0" fontId="34" fillId="9" borderId="32" xfId="0" applyFont="1" applyFill="1" applyBorder="1" applyAlignment="1">
      <alignment horizontal="center" vertical="center"/>
    </xf>
    <xf numFmtId="0" fontId="34" fillId="9" borderId="31" xfId="0" applyFont="1" applyFill="1" applyBorder="1" applyAlignment="1">
      <alignment horizontal="center" vertical="center"/>
    </xf>
    <xf numFmtId="44" fontId="20" fillId="7" borderId="32" xfId="3" applyFont="1" applyFill="1" applyBorder="1" applyAlignment="1">
      <alignment horizontal="center" vertical="center" wrapText="1"/>
    </xf>
    <xf numFmtId="44" fontId="20" fillId="7" borderId="31" xfId="3"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34" fillId="7" borderId="35" xfId="0" applyFont="1" applyFill="1" applyBorder="1" applyAlignment="1">
      <alignment vertical="center" wrapText="1"/>
    </xf>
    <xf numFmtId="0" fontId="34" fillId="7" borderId="34" xfId="0" applyFont="1" applyFill="1" applyBorder="1" applyAlignment="1">
      <alignment vertical="center" wrapText="1"/>
    </xf>
    <xf numFmtId="0" fontId="35" fillId="7" borderId="38" xfId="0" applyFont="1" applyFill="1" applyBorder="1" applyAlignment="1">
      <alignment vertical="center"/>
    </xf>
    <xf numFmtId="0" fontId="34" fillId="7" borderId="25" xfId="0" applyFont="1" applyFill="1" applyBorder="1" applyAlignment="1">
      <alignment vertical="center"/>
    </xf>
    <xf numFmtId="0" fontId="34" fillId="7" borderId="33" xfId="0" applyFont="1" applyFill="1" applyBorder="1" applyAlignment="1">
      <alignment vertical="center"/>
    </xf>
    <xf numFmtId="0" fontId="34" fillId="7" borderId="26" xfId="0" applyFont="1" applyFill="1" applyBorder="1" applyAlignment="1">
      <alignment vertical="center" wrapText="1"/>
    </xf>
    <xf numFmtId="0" fontId="34" fillId="7" borderId="37" xfId="0" applyFont="1" applyFill="1" applyBorder="1" applyAlignment="1">
      <alignment vertical="center" wrapText="1"/>
    </xf>
    <xf numFmtId="0" fontId="35"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8"/>
  <sheetViews>
    <sheetView topLeftCell="A15" zoomScaleNormal="100" workbookViewId="0">
      <selection activeCell="N27" sqref="N27"/>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25">
      <c r="A2" s="95"/>
      <c r="B2" s="95"/>
      <c r="C2" s="95"/>
      <c r="D2" s="95"/>
      <c r="E2" s="95"/>
      <c r="F2" s="95"/>
      <c r="G2" s="95"/>
      <c r="H2" s="95"/>
      <c r="I2" s="95"/>
      <c r="J2" s="95"/>
      <c r="K2" s="95"/>
      <c r="L2" s="95"/>
    </row>
    <row r="3" spans="1:12" ht="21" x14ac:dyDescent="0.25">
      <c r="A3" s="221" t="s">
        <v>86</v>
      </c>
      <c r="B3" s="221"/>
      <c r="C3" s="221"/>
      <c r="D3" s="221"/>
      <c r="E3" s="221"/>
      <c r="F3" s="221"/>
      <c r="G3" s="221"/>
      <c r="H3" s="221"/>
      <c r="I3" s="221"/>
      <c r="J3" s="221"/>
      <c r="K3" s="221"/>
      <c r="L3" s="221"/>
    </row>
    <row r="4" spans="1:12" x14ac:dyDescent="0.25">
      <c r="A4" s="95"/>
      <c r="B4" s="95"/>
      <c r="C4" s="95"/>
      <c r="D4" s="95"/>
      <c r="E4" s="95"/>
      <c r="F4" s="95"/>
      <c r="G4" s="95"/>
      <c r="H4" s="95"/>
      <c r="I4" s="95"/>
      <c r="J4" s="95"/>
      <c r="K4" s="95"/>
      <c r="L4" s="95"/>
    </row>
    <row r="5" spans="1:12" ht="16.5" x14ac:dyDescent="0.25">
      <c r="A5" s="222" t="s">
        <v>63</v>
      </c>
      <c r="B5" s="222"/>
      <c r="C5" s="222"/>
      <c r="D5" s="222"/>
      <c r="E5" s="222"/>
      <c r="F5" s="222"/>
      <c r="G5" s="222"/>
      <c r="H5" s="222"/>
      <c r="I5" s="222"/>
      <c r="J5" s="222"/>
      <c r="K5" s="222"/>
      <c r="L5" s="222"/>
    </row>
    <row r="6" spans="1:12" ht="16.5" x14ac:dyDescent="0.25">
      <c r="A6" s="184"/>
      <c r="B6" s="95"/>
      <c r="C6" s="95"/>
      <c r="D6" s="95"/>
      <c r="E6" s="95"/>
      <c r="F6" s="95"/>
      <c r="G6" s="95"/>
      <c r="H6" s="95"/>
      <c r="I6" s="95"/>
      <c r="J6" s="95"/>
      <c r="K6" s="95"/>
      <c r="L6" s="95"/>
    </row>
    <row r="7" spans="1:12" ht="16.5" x14ac:dyDescent="0.25">
      <c r="A7" s="222" t="s">
        <v>381</v>
      </c>
      <c r="B7" s="222"/>
      <c r="C7" s="222"/>
      <c r="D7" s="222"/>
      <c r="E7" s="222"/>
      <c r="F7" s="222"/>
      <c r="G7" s="222"/>
      <c r="H7" s="222"/>
      <c r="I7" s="222"/>
      <c r="J7" s="222"/>
      <c r="K7" s="222"/>
      <c r="L7" s="222"/>
    </row>
    <row r="8" spans="1:12" ht="109.5" customHeight="1" x14ac:dyDescent="0.25">
      <c r="A8" s="140"/>
      <c r="B8" s="95"/>
      <c r="C8" s="95"/>
      <c r="D8" s="95"/>
      <c r="E8" s="95"/>
      <c r="F8" s="95"/>
      <c r="G8" s="95"/>
      <c r="H8" s="95"/>
      <c r="I8" s="95"/>
      <c r="J8" s="95"/>
      <c r="K8" s="95"/>
      <c r="L8" s="95"/>
    </row>
    <row r="9" spans="1:12" ht="45.75" customHeight="1" x14ac:dyDescent="0.25">
      <c r="A9" s="223" t="s">
        <v>382</v>
      </c>
      <c r="B9" s="223"/>
      <c r="C9" s="223"/>
      <c r="D9" s="223"/>
      <c r="E9" s="223"/>
      <c r="F9" s="223"/>
      <c r="G9" s="223"/>
      <c r="H9" s="223"/>
      <c r="I9" s="223"/>
      <c r="J9" s="223"/>
      <c r="K9" s="223"/>
      <c r="L9" s="223"/>
    </row>
    <row r="10" spans="1:12" ht="28.5" customHeight="1" x14ac:dyDescent="0.25">
      <c r="A10" s="223"/>
      <c r="B10" s="223"/>
      <c r="C10" s="223"/>
      <c r="D10" s="223"/>
      <c r="E10" s="223"/>
      <c r="F10" s="223"/>
      <c r="G10" s="223"/>
      <c r="H10" s="223"/>
      <c r="I10" s="223"/>
      <c r="J10" s="223"/>
      <c r="K10" s="223"/>
      <c r="L10" s="223"/>
    </row>
    <row r="11" spans="1:12" ht="28.5" customHeight="1" x14ac:dyDescent="0.25">
      <c r="A11" s="223" t="s">
        <v>88</v>
      </c>
      <c r="B11" s="223"/>
      <c r="C11" s="223"/>
      <c r="D11" s="223"/>
      <c r="E11" s="223"/>
      <c r="F11" s="223"/>
      <c r="G11" s="223"/>
      <c r="H11" s="223"/>
      <c r="I11" s="223"/>
      <c r="J11" s="223"/>
      <c r="K11" s="223"/>
      <c r="L11" s="223"/>
    </row>
    <row r="12" spans="1:12" x14ac:dyDescent="0.25">
      <c r="A12" s="223"/>
      <c r="B12" s="223"/>
      <c r="C12" s="223"/>
      <c r="D12" s="223"/>
      <c r="E12" s="223"/>
      <c r="F12" s="223"/>
      <c r="G12" s="223"/>
      <c r="H12" s="223"/>
      <c r="I12" s="223"/>
      <c r="J12" s="223"/>
      <c r="K12" s="223"/>
      <c r="L12" s="223"/>
    </row>
    <row r="13" spans="1:12" ht="15.75" thickBot="1" x14ac:dyDescent="0.3">
      <c r="A13" s="95"/>
      <c r="B13" s="95"/>
      <c r="C13" s="95"/>
      <c r="D13" s="95"/>
      <c r="E13" s="95"/>
      <c r="F13" s="95"/>
      <c r="G13" s="95"/>
      <c r="H13" s="95"/>
      <c r="I13" s="95"/>
      <c r="J13" s="95"/>
      <c r="K13" s="95"/>
      <c r="L13" s="95"/>
    </row>
    <row r="14" spans="1:12" ht="15.75" customHeight="1" thickBot="1" x14ac:dyDescent="0.3">
      <c r="A14" s="53" t="s">
        <v>64</v>
      </c>
      <c r="B14" s="214" t="s">
        <v>85</v>
      </c>
      <c r="C14" s="215"/>
      <c r="D14" s="215"/>
      <c r="E14" s="215"/>
      <c r="F14" s="215"/>
      <c r="G14" s="215"/>
      <c r="H14" s="215"/>
      <c r="I14" s="215"/>
      <c r="J14" s="215"/>
      <c r="K14" s="215"/>
      <c r="L14" s="215"/>
    </row>
    <row r="15" spans="1:12" ht="15.75" customHeight="1" thickBot="1" x14ac:dyDescent="0.3">
      <c r="A15" s="54">
        <v>1</v>
      </c>
      <c r="B15" s="216" t="s">
        <v>152</v>
      </c>
      <c r="C15" s="216"/>
      <c r="D15" s="216"/>
      <c r="E15" s="216"/>
      <c r="F15" s="216"/>
      <c r="G15" s="216"/>
      <c r="H15" s="216"/>
      <c r="I15" s="216"/>
      <c r="J15" s="216"/>
      <c r="K15" s="216"/>
      <c r="L15" s="216"/>
    </row>
    <row r="16" spans="1:12" ht="15.75" customHeight="1" thickBot="1" x14ac:dyDescent="0.3">
      <c r="A16" s="54">
        <v>2</v>
      </c>
      <c r="B16" s="216" t="s">
        <v>148</v>
      </c>
      <c r="C16" s="216"/>
      <c r="D16" s="216"/>
      <c r="E16" s="216"/>
      <c r="F16" s="216"/>
      <c r="G16" s="216"/>
      <c r="H16" s="216"/>
      <c r="I16" s="216"/>
      <c r="J16" s="216"/>
      <c r="K16" s="216"/>
      <c r="L16" s="216"/>
    </row>
    <row r="17" spans="1:12" ht="15.75" customHeight="1" thickBot="1" x14ac:dyDescent="0.3">
      <c r="A17" s="54">
        <v>3</v>
      </c>
      <c r="B17" s="216" t="s">
        <v>149</v>
      </c>
      <c r="C17" s="216"/>
      <c r="D17" s="216"/>
      <c r="E17" s="216"/>
      <c r="F17" s="216"/>
      <c r="G17" s="216"/>
      <c r="H17" s="216"/>
      <c r="I17" s="216"/>
      <c r="J17" s="216"/>
      <c r="K17" s="216"/>
      <c r="L17" s="216"/>
    </row>
    <row r="18" spans="1:12" ht="15.75" customHeight="1" thickBot="1" x14ac:dyDescent="0.3">
      <c r="A18" s="54">
        <v>4</v>
      </c>
      <c r="B18" s="216" t="s">
        <v>150</v>
      </c>
      <c r="C18" s="216"/>
      <c r="D18" s="216"/>
      <c r="E18" s="216"/>
      <c r="F18" s="216"/>
      <c r="G18" s="216"/>
      <c r="H18" s="216"/>
      <c r="I18" s="216"/>
      <c r="J18" s="216"/>
      <c r="K18" s="216"/>
      <c r="L18" s="216"/>
    </row>
    <row r="19" spans="1:12" ht="15.75" thickBot="1" x14ac:dyDescent="0.3">
      <c r="A19" s="54">
        <v>5</v>
      </c>
      <c r="B19" s="216" t="s">
        <v>151</v>
      </c>
      <c r="C19" s="216"/>
      <c r="D19" s="216"/>
      <c r="E19" s="216"/>
      <c r="F19" s="216"/>
      <c r="G19" s="216"/>
      <c r="H19" s="216"/>
      <c r="I19" s="216"/>
      <c r="J19" s="216"/>
      <c r="K19" s="216"/>
      <c r="L19" s="216"/>
    </row>
    <row r="20" spans="1:12" x14ac:dyDescent="0.25">
      <c r="A20" s="59"/>
      <c r="B20" s="59"/>
      <c r="C20" s="59"/>
      <c r="D20" s="59"/>
      <c r="E20" s="59"/>
      <c r="F20" s="59"/>
      <c r="G20" s="59"/>
      <c r="H20" s="59"/>
      <c r="I20" s="59"/>
      <c r="J20" s="59"/>
      <c r="K20" s="59"/>
      <c r="L20" s="59"/>
    </row>
    <row r="21" spans="1:12" x14ac:dyDescent="0.25">
      <c r="A21" s="185"/>
      <c r="B21" s="59"/>
      <c r="C21" s="59"/>
      <c r="D21" s="59"/>
      <c r="E21" s="59"/>
      <c r="F21" s="59"/>
      <c r="G21" s="59"/>
      <c r="H21" s="59"/>
      <c r="I21" s="59"/>
      <c r="J21" s="59"/>
      <c r="K21" s="59"/>
      <c r="L21" s="59"/>
    </row>
    <row r="22" spans="1:12" x14ac:dyDescent="0.25">
      <c r="A22" s="217" t="s">
        <v>153</v>
      </c>
      <c r="B22" s="217"/>
      <c r="C22" s="217"/>
      <c r="D22" s="217"/>
      <c r="E22" s="217"/>
      <c r="F22" s="217"/>
      <c r="G22" s="217"/>
      <c r="H22" s="217"/>
      <c r="I22" s="217"/>
      <c r="J22" s="217"/>
      <c r="K22" s="217"/>
      <c r="L22" s="217"/>
    </row>
    <row r="23" spans="1:12" ht="27" customHeight="1" x14ac:dyDescent="0.25">
      <c r="A23" s="95"/>
      <c r="B23" s="95"/>
      <c r="C23" s="95"/>
      <c r="D23" s="95"/>
      <c r="E23" s="95"/>
      <c r="F23" s="95"/>
      <c r="G23" s="95"/>
      <c r="H23" s="95"/>
      <c r="I23" s="95"/>
      <c r="J23" s="95"/>
      <c r="K23" s="95"/>
      <c r="L23" s="95"/>
    </row>
    <row r="24" spans="1:12" ht="30.75" customHeight="1" x14ac:dyDescent="0.25">
      <c r="A24" s="213" t="s">
        <v>65</v>
      </c>
      <c r="B24" s="213"/>
      <c r="C24" s="213"/>
      <c r="D24" s="213"/>
      <c r="E24" s="55" t="s">
        <v>66</v>
      </c>
      <c r="F24" s="141" t="s">
        <v>67</v>
      </c>
      <c r="G24" s="141" t="s">
        <v>68</v>
      </c>
      <c r="H24" s="213" t="s">
        <v>3</v>
      </c>
      <c r="I24" s="213"/>
      <c r="J24" s="213"/>
      <c r="K24" s="213"/>
      <c r="L24" s="213"/>
    </row>
    <row r="25" spans="1:12" ht="35.25" customHeight="1" x14ac:dyDescent="0.25">
      <c r="A25" s="227" t="s">
        <v>91</v>
      </c>
      <c r="B25" s="228"/>
      <c r="C25" s="228"/>
      <c r="D25" s="229"/>
      <c r="E25" s="92" t="s">
        <v>154</v>
      </c>
      <c r="F25" s="50" t="s">
        <v>158</v>
      </c>
      <c r="G25" s="46"/>
      <c r="H25" s="203" t="s">
        <v>383</v>
      </c>
      <c r="I25" s="203"/>
      <c r="J25" s="203"/>
      <c r="K25" s="203"/>
      <c r="L25" s="203"/>
    </row>
    <row r="26" spans="1:12" ht="24.75" customHeight="1" x14ac:dyDescent="0.25">
      <c r="A26" s="204" t="s">
        <v>92</v>
      </c>
      <c r="B26" s="205"/>
      <c r="C26" s="205"/>
      <c r="D26" s="206"/>
      <c r="E26" s="56" t="s">
        <v>155</v>
      </c>
      <c r="F26" s="50" t="s">
        <v>156</v>
      </c>
      <c r="G26" s="46"/>
      <c r="H26" s="203"/>
      <c r="I26" s="203"/>
      <c r="J26" s="203"/>
      <c r="K26" s="203"/>
      <c r="L26" s="203"/>
    </row>
    <row r="27" spans="1:12" ht="27" customHeight="1" x14ac:dyDescent="0.25">
      <c r="A27" s="204" t="s">
        <v>124</v>
      </c>
      <c r="B27" s="205"/>
      <c r="C27" s="205"/>
      <c r="D27" s="206"/>
      <c r="E27" s="56" t="s">
        <v>157</v>
      </c>
      <c r="F27" s="50" t="s">
        <v>158</v>
      </c>
      <c r="G27" s="46"/>
      <c r="H27" s="203"/>
      <c r="I27" s="203"/>
      <c r="J27" s="203"/>
      <c r="K27" s="203"/>
      <c r="L27" s="203"/>
    </row>
    <row r="28" spans="1:12" ht="20.25" customHeight="1" x14ac:dyDescent="0.25">
      <c r="A28" s="224" t="s">
        <v>69</v>
      </c>
      <c r="B28" s="225"/>
      <c r="C28" s="225"/>
      <c r="D28" s="226"/>
      <c r="E28" s="57" t="s">
        <v>384</v>
      </c>
      <c r="F28" s="50" t="s">
        <v>158</v>
      </c>
      <c r="G28" s="46"/>
      <c r="H28" s="203"/>
      <c r="I28" s="203"/>
      <c r="J28" s="203"/>
      <c r="K28" s="203"/>
      <c r="L28" s="203"/>
    </row>
    <row r="29" spans="1:12" ht="28.5" customHeight="1" x14ac:dyDescent="0.25">
      <c r="A29" s="200" t="s">
        <v>87</v>
      </c>
      <c r="B29" s="201"/>
      <c r="C29" s="201"/>
      <c r="D29" s="202"/>
      <c r="E29" s="57"/>
      <c r="F29" s="50"/>
      <c r="G29" s="46"/>
      <c r="H29" s="210" t="s">
        <v>385</v>
      </c>
      <c r="I29" s="211"/>
      <c r="J29" s="211"/>
      <c r="K29" s="211"/>
      <c r="L29" s="212"/>
    </row>
    <row r="30" spans="1:12" ht="28.5" customHeight="1" x14ac:dyDescent="0.25">
      <c r="A30" s="200" t="s">
        <v>125</v>
      </c>
      <c r="B30" s="201"/>
      <c r="C30" s="201"/>
      <c r="D30" s="202"/>
      <c r="E30" s="57"/>
      <c r="F30" s="50"/>
      <c r="G30" s="46"/>
      <c r="H30" s="203" t="s">
        <v>386</v>
      </c>
      <c r="I30" s="203"/>
      <c r="J30" s="203"/>
      <c r="K30" s="203"/>
      <c r="L30" s="203"/>
    </row>
    <row r="31" spans="1:12" ht="15.75" customHeight="1" x14ac:dyDescent="0.25">
      <c r="A31" s="200" t="s">
        <v>90</v>
      </c>
      <c r="B31" s="201"/>
      <c r="C31" s="201"/>
      <c r="D31" s="202"/>
      <c r="E31" s="57"/>
      <c r="F31" s="50"/>
      <c r="G31" s="46"/>
      <c r="H31" s="210" t="s">
        <v>386</v>
      </c>
      <c r="I31" s="211"/>
      <c r="J31" s="211"/>
      <c r="K31" s="211"/>
      <c r="L31" s="212"/>
    </row>
    <row r="32" spans="1:12" ht="19.5" customHeight="1" x14ac:dyDescent="0.25">
      <c r="A32" s="204" t="s">
        <v>70</v>
      </c>
      <c r="B32" s="205"/>
      <c r="C32" s="205"/>
      <c r="D32" s="206"/>
      <c r="E32" s="56" t="s">
        <v>387</v>
      </c>
      <c r="F32" s="50" t="s">
        <v>158</v>
      </c>
      <c r="G32" s="46"/>
      <c r="H32" s="203"/>
      <c r="I32" s="203"/>
      <c r="J32" s="203"/>
      <c r="K32" s="203"/>
      <c r="L32" s="203"/>
    </row>
    <row r="33" spans="1:12" ht="27.75" customHeight="1" x14ac:dyDescent="0.25">
      <c r="A33" s="204" t="s">
        <v>71</v>
      </c>
      <c r="B33" s="205"/>
      <c r="C33" s="205"/>
      <c r="D33" s="206"/>
      <c r="E33" s="56" t="s">
        <v>388</v>
      </c>
      <c r="F33" s="50" t="s">
        <v>389</v>
      </c>
      <c r="G33" s="46"/>
      <c r="H33" s="203"/>
      <c r="I33" s="203"/>
      <c r="J33" s="203"/>
      <c r="K33" s="203"/>
      <c r="L33" s="203"/>
    </row>
    <row r="34" spans="1:12" ht="61.5" customHeight="1" x14ac:dyDescent="0.25">
      <c r="A34" s="204" t="s">
        <v>72</v>
      </c>
      <c r="B34" s="205"/>
      <c r="C34" s="205"/>
      <c r="D34" s="206"/>
      <c r="E34" s="56" t="s">
        <v>390</v>
      </c>
      <c r="F34" s="50"/>
      <c r="G34" s="46"/>
      <c r="H34" s="203"/>
      <c r="I34" s="203"/>
      <c r="J34" s="203"/>
      <c r="K34" s="203"/>
      <c r="L34" s="203"/>
    </row>
    <row r="35" spans="1:12" ht="17.25" customHeight="1" x14ac:dyDescent="0.25">
      <c r="A35" s="204" t="s">
        <v>73</v>
      </c>
      <c r="B35" s="205"/>
      <c r="C35" s="205"/>
      <c r="D35" s="206"/>
      <c r="E35" s="56" t="s">
        <v>391</v>
      </c>
      <c r="F35" s="50"/>
      <c r="G35" s="46"/>
      <c r="H35" s="203"/>
      <c r="I35" s="203"/>
      <c r="J35" s="203"/>
      <c r="K35" s="203"/>
      <c r="L35" s="203"/>
    </row>
    <row r="36" spans="1:12" ht="24" customHeight="1" x14ac:dyDescent="0.25">
      <c r="A36" s="204" t="s">
        <v>74</v>
      </c>
      <c r="B36" s="205"/>
      <c r="C36" s="205"/>
      <c r="D36" s="206"/>
      <c r="E36" s="56" t="s">
        <v>392</v>
      </c>
      <c r="F36" s="50"/>
      <c r="G36" s="46"/>
      <c r="H36" s="203"/>
      <c r="I36" s="203"/>
      <c r="J36" s="203"/>
      <c r="K36" s="203"/>
      <c r="L36" s="203"/>
    </row>
    <row r="37" spans="1:12" ht="24" customHeight="1" x14ac:dyDescent="0.25">
      <c r="A37" s="207" t="s">
        <v>89</v>
      </c>
      <c r="B37" s="208"/>
      <c r="C37" s="208"/>
      <c r="D37" s="209"/>
      <c r="E37" s="186" t="s">
        <v>393</v>
      </c>
      <c r="F37" s="187" t="s">
        <v>394</v>
      </c>
      <c r="G37" s="103"/>
      <c r="H37" s="194"/>
      <c r="I37" s="195"/>
      <c r="J37" s="195"/>
      <c r="K37" s="195"/>
      <c r="L37" s="196"/>
    </row>
    <row r="38" spans="1:12" ht="28.5" customHeight="1" x14ac:dyDescent="0.25">
      <c r="A38" s="204" t="s">
        <v>93</v>
      </c>
      <c r="B38" s="205"/>
      <c r="C38" s="205"/>
      <c r="D38" s="206"/>
      <c r="E38" s="56" t="s">
        <v>395</v>
      </c>
      <c r="F38" s="50" t="s">
        <v>394</v>
      </c>
      <c r="G38" s="46"/>
      <c r="H38" s="210"/>
      <c r="I38" s="211"/>
      <c r="J38" s="211"/>
      <c r="K38" s="211"/>
      <c r="L38" s="212"/>
    </row>
    <row r="39" spans="1:12" ht="45" customHeight="1" x14ac:dyDescent="0.25">
      <c r="A39" s="204" t="s">
        <v>94</v>
      </c>
      <c r="B39" s="205"/>
      <c r="C39" s="205"/>
      <c r="D39" s="206"/>
      <c r="E39" s="58" t="s">
        <v>396</v>
      </c>
      <c r="F39" s="50" t="s">
        <v>397</v>
      </c>
      <c r="G39" s="46"/>
      <c r="H39" s="218" t="s">
        <v>398</v>
      </c>
      <c r="I39" s="219"/>
      <c r="J39" s="219"/>
      <c r="K39" s="219"/>
      <c r="L39" s="220"/>
    </row>
    <row r="40" spans="1:12" x14ac:dyDescent="0.25">
      <c r="A40" s="95"/>
      <c r="B40" s="95"/>
      <c r="C40" s="95"/>
      <c r="D40" s="95"/>
      <c r="E40" s="95"/>
      <c r="F40" s="95"/>
      <c r="G40" s="95"/>
      <c r="H40" s="95"/>
      <c r="I40" s="95"/>
      <c r="J40" s="95"/>
      <c r="K40" s="95"/>
      <c r="L40" s="95"/>
    </row>
    <row r="41" spans="1:12" x14ac:dyDescent="0.25">
      <c r="A41" s="198"/>
      <c r="B41" s="198"/>
      <c r="C41" s="198"/>
      <c r="D41" s="198"/>
      <c r="E41" s="198"/>
      <c r="F41" s="198"/>
      <c r="G41" s="198"/>
      <c r="H41" s="198"/>
      <c r="I41" s="198"/>
      <c r="J41" s="198"/>
      <c r="K41" s="198"/>
      <c r="L41" s="198"/>
    </row>
    <row r="42" spans="1:12" x14ac:dyDescent="0.25">
      <c r="A42" s="188"/>
      <c r="B42" s="188"/>
      <c r="C42" s="188"/>
      <c r="D42" s="188"/>
      <c r="E42" s="188"/>
      <c r="F42" s="188"/>
      <c r="G42" s="188"/>
      <c r="H42" s="188"/>
      <c r="I42" s="188"/>
      <c r="J42" s="188"/>
      <c r="K42" s="188"/>
      <c r="L42" s="188"/>
    </row>
    <row r="43" spans="1:12" ht="15" customHeight="1" x14ac:dyDescent="0.25">
      <c r="A43" s="199"/>
      <c r="B43" s="199"/>
      <c r="C43" s="199"/>
      <c r="D43" s="199"/>
      <c r="E43" s="189"/>
      <c r="F43" s="189"/>
      <c r="G43" s="189"/>
      <c r="H43" s="199"/>
      <c r="I43" s="199"/>
      <c r="J43" s="199"/>
      <c r="K43" s="199"/>
      <c r="L43" s="199"/>
    </row>
    <row r="44" spans="1:12" ht="30" customHeight="1" x14ac:dyDescent="0.25">
      <c r="A44" s="192"/>
      <c r="B44" s="192"/>
      <c r="C44" s="192"/>
      <c r="D44" s="192"/>
      <c r="E44" s="190"/>
      <c r="F44" s="188"/>
      <c r="G44" s="188"/>
      <c r="H44" s="193"/>
      <c r="I44" s="193"/>
      <c r="J44" s="193"/>
      <c r="K44" s="193"/>
      <c r="L44" s="193"/>
    </row>
    <row r="45" spans="1:12" ht="15" customHeight="1" x14ac:dyDescent="0.25">
      <c r="A45" s="192"/>
      <c r="B45" s="192"/>
      <c r="C45" s="192"/>
      <c r="D45" s="192"/>
      <c r="E45" s="190"/>
      <c r="F45" s="188"/>
      <c r="G45" s="188"/>
      <c r="H45" s="193"/>
      <c r="I45" s="193"/>
      <c r="J45" s="193"/>
      <c r="K45" s="193"/>
      <c r="L45" s="193"/>
    </row>
    <row r="46" spans="1:12" ht="15" customHeight="1" x14ac:dyDescent="0.25">
      <c r="A46" s="192"/>
      <c r="B46" s="192"/>
      <c r="C46" s="192"/>
      <c r="D46" s="192"/>
      <c r="E46" s="190"/>
      <c r="F46" s="188"/>
      <c r="G46" s="188"/>
      <c r="H46" s="193"/>
      <c r="I46" s="193"/>
      <c r="J46" s="193"/>
      <c r="K46" s="193"/>
      <c r="L46" s="193"/>
    </row>
    <row r="47" spans="1:12" ht="15" customHeight="1" x14ac:dyDescent="0.25">
      <c r="A47" s="192"/>
      <c r="B47" s="192"/>
      <c r="C47" s="192"/>
      <c r="D47" s="192"/>
      <c r="E47" s="190"/>
      <c r="F47" s="188"/>
      <c r="G47" s="188"/>
      <c r="H47" s="193"/>
      <c r="I47" s="193"/>
      <c r="J47" s="193"/>
      <c r="K47" s="193"/>
      <c r="L47" s="193"/>
    </row>
    <row r="48" spans="1:12" ht="15" customHeight="1" x14ac:dyDescent="0.25">
      <c r="A48" s="192"/>
      <c r="B48" s="192"/>
      <c r="C48" s="192"/>
      <c r="D48" s="192"/>
      <c r="E48" s="190"/>
      <c r="F48" s="188"/>
      <c r="G48" s="188"/>
      <c r="H48" s="193"/>
      <c r="I48" s="193"/>
      <c r="J48" s="193"/>
      <c r="K48" s="193"/>
      <c r="L48" s="193"/>
    </row>
    <row r="49" spans="1:12" ht="37.5" customHeight="1" x14ac:dyDescent="0.25">
      <c r="A49" s="192"/>
      <c r="B49" s="192"/>
      <c r="C49" s="192"/>
      <c r="D49" s="192"/>
      <c r="E49" s="190"/>
      <c r="F49" s="188"/>
      <c r="G49" s="188"/>
      <c r="H49" s="193"/>
      <c r="I49" s="193"/>
      <c r="J49" s="193"/>
      <c r="K49" s="193"/>
      <c r="L49" s="193"/>
    </row>
    <row r="50" spans="1:12" ht="15" customHeight="1" x14ac:dyDescent="0.25">
      <c r="A50" s="192"/>
      <c r="B50" s="192"/>
      <c r="C50" s="192"/>
      <c r="D50" s="192"/>
      <c r="E50" s="190"/>
      <c r="F50" s="188"/>
      <c r="G50" s="188"/>
      <c r="H50" s="193"/>
      <c r="I50" s="193"/>
      <c r="J50" s="193"/>
      <c r="K50" s="193"/>
      <c r="L50" s="193"/>
    </row>
    <row r="51" spans="1:12" ht="15" customHeight="1" x14ac:dyDescent="0.25">
      <c r="A51" s="192"/>
      <c r="B51" s="192"/>
      <c r="C51" s="192"/>
      <c r="D51" s="192"/>
      <c r="E51" s="190"/>
      <c r="F51" s="188"/>
      <c r="G51" s="188"/>
      <c r="H51" s="193"/>
      <c r="I51" s="193"/>
      <c r="J51" s="193"/>
      <c r="K51" s="193"/>
      <c r="L51" s="193"/>
    </row>
    <row r="52" spans="1:12" ht="15" customHeight="1" x14ac:dyDescent="0.25">
      <c r="A52" s="192"/>
      <c r="B52" s="192"/>
      <c r="C52" s="192"/>
      <c r="D52" s="192"/>
      <c r="E52" s="190"/>
      <c r="F52" s="188"/>
      <c r="G52" s="188"/>
      <c r="H52" s="193"/>
      <c r="I52" s="193"/>
      <c r="J52" s="193"/>
      <c r="K52" s="193"/>
      <c r="L52" s="193"/>
    </row>
    <row r="53" spans="1:12" ht="15" customHeight="1" x14ac:dyDescent="0.25">
      <c r="A53" s="192"/>
      <c r="B53" s="192"/>
      <c r="C53" s="192"/>
      <c r="D53" s="192"/>
      <c r="E53" s="190"/>
      <c r="F53" s="188"/>
      <c r="G53" s="188"/>
      <c r="H53" s="193"/>
      <c r="I53" s="193"/>
      <c r="J53" s="193"/>
      <c r="K53" s="193"/>
      <c r="L53" s="193"/>
    </row>
    <row r="54" spans="1:12" ht="15" customHeight="1" x14ac:dyDescent="0.25">
      <c r="A54" s="192"/>
      <c r="B54" s="192"/>
      <c r="C54" s="192"/>
      <c r="D54" s="192"/>
      <c r="E54" s="190"/>
      <c r="F54" s="188"/>
      <c r="G54" s="188"/>
      <c r="H54" s="193"/>
      <c r="I54" s="193"/>
      <c r="J54" s="193"/>
      <c r="K54" s="193"/>
      <c r="L54" s="193"/>
    </row>
    <row r="55" spans="1:12" ht="15" customHeight="1" x14ac:dyDescent="0.25">
      <c r="A55" s="192"/>
      <c r="B55" s="192"/>
      <c r="C55" s="192"/>
      <c r="D55" s="192"/>
      <c r="E55" s="190"/>
      <c r="F55" s="188"/>
      <c r="G55" s="188"/>
      <c r="H55" s="193"/>
      <c r="I55" s="193"/>
      <c r="J55" s="193"/>
      <c r="K55" s="193"/>
      <c r="L55" s="193"/>
    </row>
    <row r="56" spans="1:12" ht="15" customHeight="1" x14ac:dyDescent="0.25">
      <c r="A56" s="197"/>
      <c r="B56" s="197"/>
      <c r="C56" s="197"/>
      <c r="D56" s="197"/>
      <c r="E56" s="190"/>
      <c r="F56" s="188"/>
      <c r="G56" s="188"/>
      <c r="H56" s="193"/>
      <c r="I56" s="193"/>
      <c r="J56" s="193"/>
      <c r="K56" s="193"/>
      <c r="L56" s="193"/>
    </row>
    <row r="57" spans="1:12" ht="15" customHeight="1" x14ac:dyDescent="0.25">
      <c r="A57" s="192"/>
      <c r="B57" s="192"/>
      <c r="C57" s="192"/>
      <c r="D57" s="192"/>
      <c r="E57" s="190"/>
      <c r="F57" s="188"/>
      <c r="G57" s="188"/>
      <c r="H57" s="193"/>
      <c r="I57" s="193"/>
      <c r="J57" s="193"/>
      <c r="K57" s="193"/>
      <c r="L57" s="193"/>
    </row>
    <row r="58" spans="1:12" ht="15" customHeight="1" x14ac:dyDescent="0.25">
      <c r="A58" s="192"/>
      <c r="B58" s="192"/>
      <c r="C58" s="192"/>
      <c r="D58" s="192"/>
      <c r="E58" s="191"/>
      <c r="F58" s="188"/>
      <c r="G58" s="188"/>
      <c r="H58" s="193"/>
      <c r="I58" s="193"/>
      <c r="J58" s="193"/>
      <c r="K58" s="193"/>
      <c r="L58" s="193"/>
    </row>
    <row r="59" spans="1:12" x14ac:dyDescent="0.25">
      <c r="A59" s="188"/>
      <c r="B59" s="188"/>
      <c r="C59" s="188"/>
      <c r="D59" s="188"/>
      <c r="E59" s="188"/>
      <c r="F59" s="188"/>
      <c r="G59" s="188"/>
      <c r="H59" s="188"/>
      <c r="I59" s="188"/>
      <c r="J59" s="188"/>
      <c r="K59" s="188"/>
      <c r="L59" s="188"/>
    </row>
    <row r="60" spans="1:12" x14ac:dyDescent="0.25">
      <c r="A60" s="188"/>
      <c r="B60" s="188"/>
      <c r="C60" s="188"/>
      <c r="D60" s="188"/>
      <c r="E60" s="188"/>
      <c r="F60" s="188"/>
      <c r="G60" s="188"/>
      <c r="H60" s="188"/>
      <c r="I60" s="188"/>
      <c r="J60" s="188"/>
      <c r="K60" s="188"/>
      <c r="L60" s="188"/>
    </row>
    <row r="61" spans="1:12" x14ac:dyDescent="0.25">
      <c r="A61" s="188"/>
      <c r="B61" s="188"/>
      <c r="C61" s="188"/>
      <c r="D61" s="188"/>
      <c r="E61" s="188"/>
      <c r="F61" s="188"/>
      <c r="G61" s="188"/>
      <c r="H61" s="188"/>
      <c r="I61" s="188"/>
      <c r="J61" s="188"/>
      <c r="K61" s="188"/>
      <c r="L61" s="188"/>
    </row>
    <row r="62" spans="1:12" x14ac:dyDescent="0.25">
      <c r="A62" s="188"/>
      <c r="B62" s="188"/>
      <c r="C62" s="188"/>
      <c r="D62" s="188"/>
      <c r="E62" s="188"/>
      <c r="F62" s="188"/>
      <c r="G62" s="188"/>
      <c r="H62" s="188"/>
      <c r="I62" s="188"/>
      <c r="J62" s="188"/>
      <c r="K62" s="188"/>
      <c r="L62" s="188"/>
    </row>
    <row r="63" spans="1:12" x14ac:dyDescent="0.25">
      <c r="A63" s="188"/>
      <c r="B63" s="188"/>
      <c r="C63" s="188"/>
      <c r="D63" s="188"/>
      <c r="E63" s="188"/>
      <c r="F63" s="188"/>
      <c r="G63" s="188"/>
      <c r="H63" s="188"/>
      <c r="I63" s="188"/>
      <c r="J63" s="188"/>
      <c r="K63" s="188"/>
      <c r="L63" s="188"/>
    </row>
    <row r="64" spans="1:12" x14ac:dyDescent="0.25">
      <c r="A64" s="188"/>
      <c r="B64" s="188"/>
      <c r="C64" s="188"/>
      <c r="D64" s="188"/>
      <c r="E64" s="188"/>
      <c r="F64" s="188"/>
      <c r="G64" s="188"/>
      <c r="H64" s="188"/>
      <c r="I64" s="188"/>
      <c r="J64" s="188"/>
      <c r="K64" s="188"/>
      <c r="L64" s="188"/>
    </row>
    <row r="65" spans="1:12" x14ac:dyDescent="0.25">
      <c r="A65" s="188"/>
      <c r="B65" s="188"/>
      <c r="C65" s="188"/>
      <c r="D65" s="188"/>
      <c r="E65" s="188"/>
      <c r="F65" s="188"/>
      <c r="G65" s="188"/>
      <c r="H65" s="188"/>
      <c r="I65" s="188"/>
      <c r="J65" s="188"/>
      <c r="K65" s="188"/>
      <c r="L65" s="188"/>
    </row>
    <row r="66" spans="1:12" x14ac:dyDescent="0.25">
      <c r="A66" s="188"/>
      <c r="B66" s="188"/>
      <c r="C66" s="188"/>
      <c r="D66" s="188"/>
      <c r="E66" s="188"/>
      <c r="F66" s="188"/>
      <c r="G66" s="188"/>
      <c r="H66" s="188"/>
      <c r="I66" s="188"/>
      <c r="J66" s="188"/>
      <c r="K66" s="188"/>
      <c r="L66" s="188"/>
    </row>
    <row r="67" spans="1:12" x14ac:dyDescent="0.25">
      <c r="A67" s="188"/>
      <c r="B67" s="188"/>
      <c r="C67" s="188"/>
      <c r="D67" s="188"/>
      <c r="E67" s="188"/>
      <c r="F67" s="188"/>
      <c r="G67" s="188"/>
      <c r="H67" s="188"/>
      <c r="I67" s="188"/>
      <c r="J67" s="188"/>
      <c r="K67" s="188"/>
      <c r="L67" s="188"/>
    </row>
    <row r="68" spans="1:12" x14ac:dyDescent="0.25">
      <c r="A68" s="188"/>
      <c r="B68" s="188"/>
      <c r="C68" s="188"/>
      <c r="D68" s="188"/>
      <c r="E68" s="188"/>
      <c r="F68" s="188"/>
      <c r="G68" s="188"/>
      <c r="H68" s="188"/>
      <c r="I68" s="188"/>
      <c r="J68" s="188"/>
      <c r="K68" s="188"/>
      <c r="L68" s="188"/>
    </row>
  </sheetData>
  <mergeCells count="77">
    <mergeCell ref="A39:D39"/>
    <mergeCell ref="H39:L39"/>
    <mergeCell ref="A3:L3"/>
    <mergeCell ref="A5:L5"/>
    <mergeCell ref="A7:L7"/>
    <mergeCell ref="A9:L10"/>
    <mergeCell ref="A11:L12"/>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B19:L19"/>
    <mergeCell ref="A22:L22"/>
    <mergeCell ref="A38:D38"/>
    <mergeCell ref="H38:L38"/>
    <mergeCell ref="H29:L29"/>
    <mergeCell ref="H31:L31"/>
    <mergeCell ref="H32:L32"/>
    <mergeCell ref="H33:L33"/>
    <mergeCell ref="H34:L34"/>
    <mergeCell ref="H35:L35"/>
    <mergeCell ref="A29:D29"/>
    <mergeCell ref="H36:L36"/>
    <mergeCell ref="A36:D36"/>
    <mergeCell ref="A37:D37"/>
    <mergeCell ref="A30:D30"/>
    <mergeCell ref="H30:L30"/>
    <mergeCell ref="A31:D31"/>
    <mergeCell ref="A32:D32"/>
    <mergeCell ref="A33:D33"/>
    <mergeCell ref="A34:D34"/>
    <mergeCell ref="A35:D35"/>
    <mergeCell ref="A41:L41"/>
    <mergeCell ref="A43:D43"/>
    <mergeCell ref="H43:L43"/>
    <mergeCell ref="A44:D44"/>
    <mergeCell ref="H44:L44"/>
    <mergeCell ref="A45:D45"/>
    <mergeCell ref="H45:L45"/>
    <mergeCell ref="A46:D46"/>
    <mergeCell ref="H46:L46"/>
    <mergeCell ref="A47:D47"/>
    <mergeCell ref="H47:L47"/>
    <mergeCell ref="H53:L53"/>
    <mergeCell ref="A48:D48"/>
    <mergeCell ref="H48:L48"/>
    <mergeCell ref="A49:D49"/>
    <mergeCell ref="H49:L49"/>
    <mergeCell ref="A50:D50"/>
    <mergeCell ref="H50:L50"/>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Z148"/>
  <sheetViews>
    <sheetView tabSelected="1" topLeftCell="A40" zoomScale="70" zoomScaleNormal="70" workbookViewId="0">
      <selection activeCell="O41" sqref="O41"/>
    </sheetView>
  </sheetViews>
  <sheetFormatPr baseColWidth="10" defaultRowHeight="15" x14ac:dyDescent="0.25"/>
  <cols>
    <col min="1" max="1" width="3.140625" style="2" bestFit="1" customWidth="1"/>
    <col min="2" max="2" width="58.5703125" style="2" customWidth="1"/>
    <col min="3" max="3" width="24.42578125" style="2" customWidth="1"/>
    <col min="4" max="4" width="22.28515625" style="2" customWidth="1"/>
    <col min="5" max="5" width="16" style="2" customWidth="1"/>
    <col min="6" max="6" width="23.140625" style="2" customWidth="1"/>
    <col min="7" max="7" width="29.7109375" style="2" customWidth="1"/>
    <col min="8" max="8" width="24.5703125" style="2" customWidth="1"/>
    <col min="9" max="9" width="24" style="2" customWidth="1"/>
    <col min="10" max="10" width="20.28515625" style="2" customWidth="1"/>
    <col min="11" max="11" width="16.7109375" style="2" bestFit="1" customWidth="1"/>
    <col min="12" max="13" width="18.7109375" style="2" customWidth="1"/>
    <col min="14" max="14" width="22.140625" style="2" customWidth="1"/>
    <col min="15" max="15" width="26.140625" style="2" customWidth="1"/>
    <col min="16" max="16" width="28.85546875" style="2" customWidth="1"/>
    <col min="17" max="17" width="27.8554687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33" t="s">
        <v>61</v>
      </c>
      <c r="C2" s="234"/>
      <c r="D2" s="234"/>
      <c r="E2" s="234"/>
      <c r="F2" s="234"/>
      <c r="G2" s="234"/>
      <c r="H2" s="234"/>
      <c r="I2" s="234"/>
      <c r="J2" s="234"/>
      <c r="K2" s="234"/>
      <c r="L2" s="234"/>
      <c r="M2" s="234"/>
      <c r="N2" s="234"/>
      <c r="O2" s="234"/>
      <c r="P2" s="234"/>
    </row>
    <row r="4" spans="2:16" ht="26.25" x14ac:dyDescent="0.25">
      <c r="B4" s="233" t="s">
        <v>47</v>
      </c>
      <c r="C4" s="234"/>
      <c r="D4" s="234"/>
      <c r="E4" s="234"/>
      <c r="F4" s="234"/>
      <c r="G4" s="234"/>
      <c r="H4" s="234"/>
      <c r="I4" s="234"/>
      <c r="J4" s="234"/>
      <c r="K4" s="234"/>
      <c r="L4" s="234"/>
      <c r="M4" s="234"/>
      <c r="N4" s="234"/>
      <c r="O4" s="234"/>
      <c r="P4" s="234"/>
    </row>
    <row r="5" spans="2:16" ht="15.75" thickBot="1" x14ac:dyDescent="0.3"/>
    <row r="6" spans="2:16" ht="21.75" thickBot="1" x14ac:dyDescent="0.3">
      <c r="B6" s="4" t="s">
        <v>4</v>
      </c>
      <c r="C6" s="235" t="s">
        <v>159</v>
      </c>
      <c r="D6" s="235"/>
      <c r="E6" s="235"/>
      <c r="F6" s="235"/>
      <c r="G6" s="235"/>
      <c r="H6" s="235"/>
      <c r="I6" s="235"/>
      <c r="J6" s="235"/>
      <c r="K6" s="235"/>
      <c r="L6" s="235"/>
      <c r="M6" s="235"/>
      <c r="N6" s="236"/>
    </row>
    <row r="7" spans="2:16" ht="16.5" thickBot="1" x14ac:dyDescent="0.3">
      <c r="B7" s="5" t="s">
        <v>5</v>
      </c>
      <c r="C7" s="235" t="s">
        <v>160</v>
      </c>
      <c r="D7" s="235"/>
      <c r="E7" s="235"/>
      <c r="F7" s="235"/>
      <c r="G7" s="235"/>
      <c r="H7" s="235"/>
      <c r="I7" s="235"/>
      <c r="J7" s="235"/>
      <c r="K7" s="235"/>
      <c r="L7" s="235"/>
      <c r="M7" s="235"/>
      <c r="N7" s="236"/>
    </row>
    <row r="8" spans="2:16" ht="16.5" thickBot="1" x14ac:dyDescent="0.3">
      <c r="B8" s="5" t="s">
        <v>6</v>
      </c>
      <c r="C8" s="235" t="s">
        <v>161</v>
      </c>
      <c r="D8" s="235"/>
      <c r="E8" s="235"/>
      <c r="F8" s="235"/>
      <c r="G8" s="235"/>
      <c r="H8" s="235"/>
      <c r="I8" s="235"/>
      <c r="J8" s="235"/>
      <c r="K8" s="235"/>
      <c r="L8" s="235"/>
      <c r="M8" s="235"/>
      <c r="N8" s="236"/>
    </row>
    <row r="9" spans="2:16" ht="16.5" thickBot="1" x14ac:dyDescent="0.3">
      <c r="B9" s="5" t="s">
        <v>7</v>
      </c>
      <c r="C9" s="235"/>
      <c r="D9" s="235"/>
      <c r="E9" s="235"/>
      <c r="F9" s="235"/>
      <c r="G9" s="235"/>
      <c r="H9" s="235"/>
      <c r="I9" s="235"/>
      <c r="J9" s="235"/>
      <c r="K9" s="235"/>
      <c r="L9" s="235"/>
      <c r="M9" s="235"/>
      <c r="N9" s="236"/>
    </row>
    <row r="10" spans="2:16" ht="16.5" thickBot="1" x14ac:dyDescent="0.3">
      <c r="B10" s="5" t="s">
        <v>8</v>
      </c>
      <c r="C10" s="237" t="s">
        <v>359</v>
      </c>
      <c r="D10" s="237"/>
      <c r="E10" s="238"/>
      <c r="F10" s="21"/>
      <c r="G10" s="21"/>
      <c r="H10" s="21"/>
      <c r="I10" s="21"/>
      <c r="J10" s="21"/>
      <c r="K10" s="21"/>
      <c r="L10" s="21"/>
      <c r="M10" s="21"/>
      <c r="N10" s="22"/>
    </row>
    <row r="11" spans="2:16" ht="16.5" thickBot="1" x14ac:dyDescent="0.3">
      <c r="B11" s="7" t="s">
        <v>9</v>
      </c>
      <c r="C11" s="8">
        <v>41968</v>
      </c>
      <c r="D11" s="9"/>
      <c r="E11" s="9"/>
      <c r="F11" s="9"/>
      <c r="G11" s="9"/>
      <c r="H11" s="9"/>
      <c r="I11" s="9"/>
      <c r="J11" s="9"/>
      <c r="K11" s="9"/>
      <c r="L11" s="9"/>
      <c r="M11" s="9"/>
      <c r="N11" s="10"/>
    </row>
    <row r="12" spans="2:16" ht="15.75" x14ac:dyDescent="0.25">
      <c r="B12" s="6"/>
      <c r="C12" s="11"/>
      <c r="D12" s="12"/>
      <c r="E12" s="12"/>
      <c r="F12" s="12"/>
      <c r="G12" s="12"/>
      <c r="H12" s="12"/>
      <c r="I12" s="70"/>
      <c r="J12" s="70"/>
      <c r="K12" s="70"/>
      <c r="L12" s="70"/>
      <c r="M12" s="70"/>
      <c r="N12" s="12"/>
    </row>
    <row r="13" spans="2:16" x14ac:dyDescent="0.25">
      <c r="I13" s="70"/>
      <c r="J13" s="70"/>
      <c r="K13" s="70"/>
      <c r="L13" s="70"/>
      <c r="M13" s="70"/>
      <c r="N13" s="71"/>
    </row>
    <row r="14" spans="2:16" ht="45.75" customHeight="1" x14ac:dyDescent="0.25">
      <c r="B14" s="239" t="s">
        <v>95</v>
      </c>
      <c r="C14" s="239"/>
      <c r="D14" s="110" t="s">
        <v>12</v>
      </c>
      <c r="E14" s="110" t="s">
        <v>13</v>
      </c>
      <c r="F14" s="110" t="s">
        <v>29</v>
      </c>
      <c r="G14" s="142"/>
      <c r="I14" s="25"/>
      <c r="J14" s="25"/>
      <c r="K14" s="25"/>
      <c r="L14" s="25"/>
      <c r="M14" s="25"/>
      <c r="N14" s="71"/>
    </row>
    <row r="15" spans="2:16" x14ac:dyDescent="0.25">
      <c r="B15" s="239"/>
      <c r="C15" s="239"/>
      <c r="D15" s="110">
        <v>8</v>
      </c>
      <c r="E15" s="23">
        <v>3233311221</v>
      </c>
      <c r="F15" s="93">
        <f>1041+65+299</f>
        <v>1405</v>
      </c>
      <c r="G15" s="143"/>
      <c r="I15" s="26">
        <f>299+65</f>
        <v>364</v>
      </c>
      <c r="J15" s="26">
        <f>+I15/200</f>
        <v>1.82</v>
      </c>
      <c r="K15" s="26"/>
      <c r="L15" s="26">
        <v>1041</v>
      </c>
      <c r="M15" s="26">
        <f>+L15/300</f>
        <v>3.47</v>
      </c>
      <c r="N15" s="112">
        <f>+J15+M15</f>
        <v>5.29</v>
      </c>
      <c r="O15" s="2" t="s">
        <v>288</v>
      </c>
      <c r="P15" s="2">
        <v>5</v>
      </c>
    </row>
    <row r="16" spans="2:16" x14ac:dyDescent="0.25">
      <c r="B16" s="239"/>
      <c r="C16" s="239"/>
      <c r="D16" s="110"/>
      <c r="E16" s="23"/>
      <c r="F16" s="93"/>
      <c r="G16" s="143"/>
      <c r="I16" s="26">
        <v>182</v>
      </c>
      <c r="J16" s="26">
        <f>+J15</f>
        <v>1.82</v>
      </c>
      <c r="K16" s="26"/>
      <c r="L16" s="26"/>
      <c r="M16" s="26">
        <f>+M15*2</f>
        <v>6.94</v>
      </c>
      <c r="N16" s="112">
        <f>+J16+M16</f>
        <v>8.76</v>
      </c>
      <c r="O16" s="2" t="s">
        <v>289</v>
      </c>
      <c r="P16" s="2">
        <v>9</v>
      </c>
    </row>
    <row r="17" spans="1:14" x14ac:dyDescent="0.25">
      <c r="B17" s="239"/>
      <c r="C17" s="239"/>
      <c r="D17" s="110"/>
      <c r="E17" s="23"/>
      <c r="F17" s="93"/>
      <c r="G17" s="143"/>
      <c r="I17" s="26">
        <f>+I15+I16</f>
        <v>546</v>
      </c>
      <c r="J17" s="26">
        <f>+F22-I17</f>
        <v>859</v>
      </c>
      <c r="K17" s="26"/>
      <c r="L17" s="26"/>
      <c r="M17" s="26"/>
      <c r="N17" s="71"/>
    </row>
    <row r="18" spans="1:14" x14ac:dyDescent="0.25">
      <c r="B18" s="239"/>
      <c r="C18" s="239"/>
      <c r="D18" s="110"/>
      <c r="E18" s="24"/>
      <c r="F18" s="93"/>
      <c r="G18" s="143"/>
      <c r="H18" s="14"/>
      <c r="I18" s="26">
        <f>+I17/200</f>
        <v>2.73</v>
      </c>
      <c r="J18" s="26">
        <f>+J17/300</f>
        <v>2.8633333333333333</v>
      </c>
      <c r="K18" s="26">
        <v>8</v>
      </c>
      <c r="L18" s="26" t="s">
        <v>197</v>
      </c>
      <c r="M18" s="26"/>
      <c r="N18" s="13"/>
    </row>
    <row r="19" spans="1:14" x14ac:dyDescent="0.25">
      <c r="B19" s="239"/>
      <c r="C19" s="239"/>
      <c r="D19" s="110"/>
      <c r="E19" s="24"/>
      <c r="F19" s="93"/>
      <c r="G19" s="143"/>
      <c r="H19" s="14"/>
      <c r="I19" s="28">
        <v>6</v>
      </c>
      <c r="J19" s="28">
        <v>10</v>
      </c>
      <c r="K19" s="28">
        <v>16</v>
      </c>
      <c r="L19" s="28" t="s">
        <v>354</v>
      </c>
      <c r="M19" s="28"/>
      <c r="N19" s="13"/>
    </row>
    <row r="20" spans="1:14" x14ac:dyDescent="0.25">
      <c r="B20" s="239"/>
      <c r="C20" s="239"/>
      <c r="D20" s="110"/>
      <c r="E20" s="24"/>
      <c r="F20" s="93"/>
      <c r="G20" s="143"/>
      <c r="H20" s="14"/>
      <c r="I20" s="70"/>
      <c r="J20" s="70"/>
      <c r="K20" s="70"/>
      <c r="L20" s="70"/>
      <c r="M20" s="70"/>
      <c r="N20" s="13"/>
    </row>
    <row r="21" spans="1:14" x14ac:dyDescent="0.25">
      <c r="B21" s="239"/>
      <c r="C21" s="239"/>
      <c r="D21" s="110"/>
      <c r="E21" s="24"/>
      <c r="F21" s="93"/>
      <c r="G21" s="143"/>
      <c r="H21" s="14"/>
      <c r="I21" s="70"/>
      <c r="J21" s="70"/>
      <c r="K21" s="70"/>
      <c r="L21" s="70"/>
      <c r="M21" s="70"/>
      <c r="N21" s="13"/>
    </row>
    <row r="22" spans="1:14" ht="15.75" thickBot="1" x14ac:dyDescent="0.3">
      <c r="B22" s="240" t="s">
        <v>14</v>
      </c>
      <c r="C22" s="241"/>
      <c r="D22" s="110"/>
      <c r="E22" s="42">
        <f>SUM(E15:E21)</f>
        <v>3233311221</v>
      </c>
      <c r="F22" s="93">
        <f>SUM(F15:F21)</f>
        <v>1405</v>
      </c>
      <c r="G22" s="143"/>
      <c r="H22" s="14"/>
      <c r="I22" s="70"/>
      <c r="J22" s="70"/>
      <c r="K22" s="70"/>
      <c r="L22" s="70"/>
      <c r="M22" s="70"/>
      <c r="N22" s="13"/>
    </row>
    <row r="23" spans="1:14" ht="45.75" thickBot="1" x14ac:dyDescent="0.3">
      <c r="A23" s="30"/>
      <c r="B23" s="36" t="s">
        <v>15</v>
      </c>
      <c r="C23" s="36" t="s">
        <v>96</v>
      </c>
      <c r="E23" s="25"/>
      <c r="F23" s="25"/>
      <c r="G23" s="25"/>
      <c r="H23" s="25"/>
      <c r="I23" s="3"/>
      <c r="J23" s="3"/>
      <c r="K23" s="3"/>
      <c r="L23" s="3"/>
      <c r="M23" s="3"/>
    </row>
    <row r="24" spans="1:14" ht="15.75" thickBot="1" x14ac:dyDescent="0.3">
      <c r="A24" s="31">
        <v>1</v>
      </c>
      <c r="C24" s="33">
        <f>+F22*0.8</f>
        <v>1124</v>
      </c>
      <c r="D24" s="29"/>
      <c r="E24" s="32">
        <f>+E15</f>
        <v>3233311221</v>
      </c>
      <c r="F24" s="27"/>
      <c r="G24" s="27"/>
      <c r="H24" s="27"/>
      <c r="I24" s="15"/>
      <c r="J24" s="15"/>
      <c r="K24" s="15"/>
      <c r="L24" s="15"/>
      <c r="M24" s="15"/>
    </row>
    <row r="25" spans="1:14" x14ac:dyDescent="0.25">
      <c r="A25" s="62"/>
      <c r="C25" s="63"/>
      <c r="D25" s="26"/>
      <c r="E25" s="64"/>
      <c r="F25" s="27"/>
      <c r="G25" s="27"/>
      <c r="H25" s="27"/>
      <c r="I25" s="15"/>
      <c r="J25" s="15"/>
      <c r="K25" s="15"/>
      <c r="L25" s="15"/>
      <c r="M25" s="15"/>
    </row>
    <row r="26" spans="1:14" x14ac:dyDescent="0.25">
      <c r="A26" s="62"/>
      <c r="C26" s="63"/>
      <c r="D26" s="26"/>
      <c r="E26" s="64"/>
      <c r="F26" s="27"/>
      <c r="G26" s="27"/>
      <c r="H26" s="27"/>
      <c r="I26" s="15"/>
      <c r="J26" s="15"/>
      <c r="K26" s="15"/>
      <c r="L26" s="15"/>
      <c r="M26" s="15"/>
    </row>
    <row r="27" spans="1:14" x14ac:dyDescent="0.25">
      <c r="A27" s="62"/>
      <c r="B27" s="85" t="s">
        <v>163</v>
      </c>
      <c r="C27" s="67"/>
      <c r="D27" s="67"/>
      <c r="E27" s="67"/>
      <c r="F27" s="67"/>
      <c r="G27" s="67"/>
      <c r="H27" s="67"/>
      <c r="I27" s="70"/>
      <c r="J27" s="70"/>
      <c r="K27" s="70"/>
      <c r="L27" s="70"/>
      <c r="M27" s="70"/>
      <c r="N27" s="71"/>
    </row>
    <row r="28" spans="1:14" x14ac:dyDescent="0.25">
      <c r="A28" s="62"/>
      <c r="B28" s="67"/>
      <c r="C28" s="67"/>
      <c r="D28" s="67"/>
      <c r="E28" s="67"/>
      <c r="F28" s="67"/>
      <c r="G28" s="67"/>
      <c r="H28" s="67"/>
      <c r="I28" s="70"/>
      <c r="J28" s="70"/>
      <c r="K28" s="70"/>
      <c r="L28" s="70"/>
      <c r="M28" s="70"/>
      <c r="N28" s="71"/>
    </row>
    <row r="29" spans="1:14" x14ac:dyDescent="0.25">
      <c r="A29" s="62"/>
      <c r="B29" s="87" t="s">
        <v>33</v>
      </c>
      <c r="C29" s="87" t="s">
        <v>126</v>
      </c>
      <c r="D29" s="87" t="s">
        <v>127</v>
      </c>
      <c r="E29" s="67"/>
      <c r="F29" s="67"/>
      <c r="G29" s="67"/>
      <c r="H29" s="67"/>
      <c r="I29" s="70"/>
      <c r="J29" s="70"/>
      <c r="K29" s="70"/>
      <c r="L29" s="70"/>
      <c r="M29" s="70"/>
      <c r="N29" s="71"/>
    </row>
    <row r="30" spans="1:14" x14ac:dyDescent="0.25">
      <c r="A30" s="62"/>
      <c r="B30" s="84" t="s">
        <v>128</v>
      </c>
      <c r="C30" s="144"/>
      <c r="D30" s="144" t="s">
        <v>162</v>
      </c>
      <c r="E30" s="67"/>
      <c r="F30" s="67"/>
      <c r="G30" s="67"/>
      <c r="H30" s="67"/>
      <c r="I30" s="70"/>
      <c r="J30" s="70"/>
      <c r="K30" s="70"/>
      <c r="L30" s="70"/>
      <c r="M30" s="70"/>
      <c r="N30" s="71"/>
    </row>
    <row r="31" spans="1:14" x14ac:dyDescent="0.25">
      <c r="A31" s="62"/>
      <c r="B31" s="84" t="s">
        <v>129</v>
      </c>
      <c r="C31" s="144"/>
      <c r="D31" s="144" t="s">
        <v>162</v>
      </c>
      <c r="E31" s="67"/>
      <c r="F31" s="67"/>
      <c r="G31" s="67"/>
      <c r="H31" s="67"/>
      <c r="I31" s="70"/>
      <c r="J31" s="70"/>
      <c r="K31" s="70"/>
      <c r="L31" s="70"/>
      <c r="M31" s="70"/>
      <c r="N31" s="71"/>
    </row>
    <row r="32" spans="1:14" x14ac:dyDescent="0.25">
      <c r="A32" s="62"/>
      <c r="B32" s="84" t="s">
        <v>130</v>
      </c>
      <c r="C32" s="144" t="s">
        <v>162</v>
      </c>
      <c r="D32" s="144"/>
      <c r="E32" s="67"/>
      <c r="F32" s="67"/>
      <c r="G32" s="67"/>
      <c r="H32" s="67"/>
      <c r="I32" s="70"/>
      <c r="J32" s="70"/>
      <c r="K32" s="70"/>
      <c r="L32" s="70"/>
      <c r="M32" s="70"/>
      <c r="N32" s="71"/>
    </row>
    <row r="33" spans="1:26" x14ac:dyDescent="0.25">
      <c r="A33" s="62"/>
      <c r="B33" s="84" t="s">
        <v>131</v>
      </c>
      <c r="C33" s="144"/>
      <c r="D33" s="144" t="s">
        <v>162</v>
      </c>
      <c r="E33" s="67"/>
      <c r="F33" s="67"/>
      <c r="G33" s="67"/>
      <c r="H33" s="67"/>
      <c r="I33" s="70"/>
      <c r="J33" s="70"/>
      <c r="K33" s="70"/>
      <c r="L33" s="70"/>
      <c r="M33" s="70"/>
      <c r="N33" s="71"/>
    </row>
    <row r="34" spans="1:26" x14ac:dyDescent="0.25">
      <c r="A34" s="62"/>
      <c r="B34" s="67"/>
      <c r="C34" s="67"/>
      <c r="D34" s="67"/>
      <c r="E34" s="67"/>
      <c r="F34" s="67"/>
      <c r="G34" s="67"/>
      <c r="H34" s="67"/>
      <c r="I34" s="70"/>
      <c r="J34" s="70"/>
      <c r="K34" s="70"/>
      <c r="L34" s="70"/>
      <c r="M34" s="70"/>
      <c r="N34" s="71"/>
    </row>
    <row r="35" spans="1:26" x14ac:dyDescent="0.25">
      <c r="A35" s="62"/>
      <c r="B35" s="67"/>
      <c r="C35" s="67"/>
      <c r="D35" s="67"/>
      <c r="E35" s="67"/>
      <c r="F35" s="67"/>
      <c r="G35" s="67"/>
      <c r="H35" s="67"/>
      <c r="I35" s="70"/>
      <c r="J35" s="70"/>
      <c r="K35" s="70"/>
      <c r="L35" s="70"/>
      <c r="M35" s="70"/>
      <c r="N35" s="71"/>
    </row>
    <row r="36" spans="1:26" x14ac:dyDescent="0.25">
      <c r="A36" s="62"/>
      <c r="B36" s="85" t="s">
        <v>132</v>
      </c>
      <c r="C36" s="67"/>
      <c r="D36" s="67"/>
      <c r="E36" s="67"/>
      <c r="F36" s="67"/>
      <c r="G36" s="67"/>
      <c r="H36" s="67"/>
      <c r="I36" s="70"/>
      <c r="J36" s="70"/>
      <c r="K36" s="70"/>
      <c r="L36" s="70"/>
      <c r="M36" s="70"/>
      <c r="N36" s="71"/>
    </row>
    <row r="37" spans="1:26" x14ac:dyDescent="0.25">
      <c r="A37" s="62"/>
      <c r="B37" s="67"/>
      <c r="C37" s="67"/>
      <c r="D37" s="67"/>
      <c r="E37" s="67"/>
      <c r="F37" s="67"/>
      <c r="G37" s="67"/>
      <c r="H37" s="67"/>
      <c r="I37" s="70"/>
      <c r="J37" s="70"/>
      <c r="K37" s="70"/>
      <c r="L37" s="70"/>
      <c r="M37" s="70"/>
      <c r="N37" s="71"/>
    </row>
    <row r="38" spans="1:26" x14ac:dyDescent="0.25">
      <c r="B38" s="67"/>
      <c r="C38" s="67"/>
      <c r="D38" s="67"/>
      <c r="E38" s="67"/>
      <c r="F38" s="67"/>
      <c r="G38" s="67"/>
      <c r="H38" s="67"/>
      <c r="I38" s="70"/>
      <c r="J38" s="70"/>
      <c r="K38" s="70"/>
      <c r="L38" s="70"/>
      <c r="M38" s="70"/>
      <c r="N38" s="71"/>
    </row>
    <row r="39" spans="1:26" x14ac:dyDescent="0.25">
      <c r="B39" s="87" t="s">
        <v>33</v>
      </c>
      <c r="C39" s="87" t="s">
        <v>56</v>
      </c>
      <c r="D39" s="86" t="s">
        <v>50</v>
      </c>
      <c r="E39" s="86" t="s">
        <v>16</v>
      </c>
      <c r="F39" s="67"/>
      <c r="G39" s="67"/>
      <c r="H39" s="67"/>
      <c r="I39" s="70"/>
      <c r="J39" s="70"/>
      <c r="K39" s="70"/>
      <c r="L39" s="70"/>
      <c r="M39" s="70"/>
      <c r="N39" s="71"/>
    </row>
    <row r="40" spans="1:26" ht="28.5" x14ac:dyDescent="0.25">
      <c r="B40" s="68" t="s">
        <v>133</v>
      </c>
      <c r="C40" s="69">
        <v>40</v>
      </c>
      <c r="D40" s="109">
        <v>0</v>
      </c>
      <c r="E40" s="242">
        <f>+D40+D41</f>
        <v>60</v>
      </c>
      <c r="F40" s="67"/>
      <c r="G40" s="67"/>
      <c r="H40" s="67"/>
      <c r="I40" s="70"/>
      <c r="J40" s="70"/>
      <c r="K40" s="70"/>
      <c r="L40" s="70"/>
      <c r="M40" s="70"/>
      <c r="N40" s="71"/>
    </row>
    <row r="41" spans="1:26" s="70" customFormat="1" ht="109.5" customHeight="1" x14ac:dyDescent="0.25">
      <c r="B41" s="68" t="s">
        <v>134</v>
      </c>
      <c r="C41" s="69">
        <v>60</v>
      </c>
      <c r="D41" s="109">
        <v>60</v>
      </c>
      <c r="E41" s="243"/>
      <c r="F41" s="67"/>
      <c r="G41" s="67"/>
      <c r="H41" s="67"/>
      <c r="N41" s="71"/>
      <c r="O41" s="2"/>
      <c r="P41" s="2"/>
      <c r="Q41" s="2"/>
    </row>
    <row r="42" spans="1:26" s="76" customFormat="1" x14ac:dyDescent="0.25">
      <c r="A42" s="34">
        <v>1</v>
      </c>
      <c r="B42" s="2"/>
      <c r="C42" s="63"/>
      <c r="D42" s="26"/>
      <c r="E42" s="64"/>
      <c r="F42" s="27"/>
      <c r="G42" s="27"/>
      <c r="H42" s="27"/>
      <c r="I42" s="15"/>
      <c r="J42" s="15"/>
      <c r="K42" s="15"/>
      <c r="L42" s="15"/>
      <c r="M42" s="15"/>
      <c r="N42" s="2"/>
      <c r="O42" s="2"/>
      <c r="P42" s="2"/>
      <c r="Q42" s="2"/>
      <c r="R42" s="75"/>
      <c r="S42" s="75"/>
      <c r="T42" s="75"/>
      <c r="U42" s="75"/>
      <c r="V42" s="75"/>
      <c r="W42" s="75"/>
      <c r="X42" s="75"/>
      <c r="Y42" s="75"/>
      <c r="Z42" s="75"/>
    </row>
    <row r="43" spans="1:26" s="76" customFormat="1" x14ac:dyDescent="0.25">
      <c r="A43" s="34">
        <f>+A42+1</f>
        <v>2</v>
      </c>
      <c r="B43" s="2"/>
      <c r="C43" s="63"/>
      <c r="D43" s="26"/>
      <c r="E43" s="64"/>
      <c r="F43" s="27"/>
      <c r="G43" s="27"/>
      <c r="H43" s="27"/>
      <c r="I43" s="15"/>
      <c r="J43" s="15"/>
      <c r="K43" s="15"/>
      <c r="L43" s="15"/>
      <c r="M43" s="15"/>
      <c r="N43" s="2"/>
      <c r="O43" s="2"/>
      <c r="P43" s="2"/>
      <c r="Q43" s="2"/>
      <c r="R43" s="75"/>
      <c r="S43" s="75"/>
      <c r="T43" s="75"/>
      <c r="U43" s="75"/>
      <c r="V43" s="75"/>
      <c r="W43" s="75"/>
      <c r="X43" s="75"/>
      <c r="Y43" s="75"/>
      <c r="Z43" s="75"/>
    </row>
    <row r="44" spans="1:26" s="76" customFormat="1" x14ac:dyDescent="0.25">
      <c r="A44" s="34">
        <f t="shared" ref="A44:A49" si="0">+A43+1</f>
        <v>3</v>
      </c>
      <c r="B44" s="2"/>
      <c r="C44" s="63"/>
      <c r="D44" s="26"/>
      <c r="E44" s="64"/>
      <c r="F44" s="27"/>
      <c r="G44" s="27"/>
      <c r="H44" s="27"/>
      <c r="I44" s="15"/>
      <c r="J44" s="15"/>
      <c r="K44" s="15"/>
      <c r="L44" s="15"/>
      <c r="M44" s="15"/>
      <c r="N44" s="2"/>
      <c r="O44" s="2"/>
      <c r="P44" s="2"/>
      <c r="Q44" s="2"/>
      <c r="R44" s="75"/>
      <c r="S44" s="75"/>
      <c r="T44" s="75"/>
      <c r="U44" s="75"/>
      <c r="V44" s="75"/>
      <c r="W44" s="75"/>
      <c r="X44" s="75"/>
      <c r="Y44" s="75"/>
      <c r="Z44" s="75"/>
    </row>
    <row r="45" spans="1:26" s="76" customFormat="1" ht="15.75" thickBot="1" x14ac:dyDescent="0.3">
      <c r="A45" s="34">
        <f t="shared" si="0"/>
        <v>4</v>
      </c>
      <c r="B45" s="2"/>
      <c r="C45" s="2"/>
      <c r="D45" s="2"/>
      <c r="E45" s="2"/>
      <c r="F45" s="2"/>
      <c r="G45" s="2"/>
      <c r="H45" s="2"/>
      <c r="I45" s="2"/>
      <c r="J45" s="2"/>
      <c r="K45" s="2"/>
      <c r="L45" s="2"/>
      <c r="M45" s="244" t="s">
        <v>35</v>
      </c>
      <c r="N45" s="244"/>
      <c r="O45" s="2"/>
      <c r="P45" s="2"/>
      <c r="Q45" s="2"/>
      <c r="R45" s="75"/>
      <c r="S45" s="75"/>
      <c r="T45" s="75"/>
      <c r="U45" s="75"/>
      <c r="V45" s="75"/>
      <c r="W45" s="75"/>
      <c r="X45" s="75"/>
      <c r="Y45" s="75"/>
      <c r="Z45" s="75"/>
    </row>
    <row r="46" spans="1:26" s="76" customFormat="1" x14ac:dyDescent="0.25">
      <c r="A46" s="34">
        <f t="shared" si="0"/>
        <v>5</v>
      </c>
      <c r="B46" s="85" t="s">
        <v>30</v>
      </c>
      <c r="C46" s="2"/>
      <c r="D46" s="2"/>
      <c r="E46" s="2"/>
      <c r="F46" s="2"/>
      <c r="G46" s="2"/>
      <c r="H46" s="2"/>
      <c r="I46" s="2"/>
      <c r="J46" s="2"/>
      <c r="K46" s="2"/>
      <c r="L46" s="2"/>
      <c r="M46" s="43"/>
      <c r="N46" s="43"/>
      <c r="O46" s="2"/>
      <c r="P46" s="2"/>
      <c r="Q46" s="2"/>
      <c r="R46" s="75"/>
      <c r="S46" s="75"/>
      <c r="T46" s="75"/>
      <c r="U46" s="75"/>
      <c r="V46" s="75"/>
      <c r="W46" s="75"/>
      <c r="X46" s="75"/>
      <c r="Y46" s="75"/>
      <c r="Z46" s="75"/>
    </row>
    <row r="47" spans="1:26" s="76" customFormat="1" ht="15.75" thickBot="1" x14ac:dyDescent="0.3">
      <c r="A47" s="34">
        <f t="shared" si="0"/>
        <v>6</v>
      </c>
      <c r="B47" s="2"/>
      <c r="C47" s="2"/>
      <c r="D47" s="2"/>
      <c r="E47" s="2"/>
      <c r="F47" s="2"/>
      <c r="G47" s="2"/>
      <c r="H47" s="2"/>
      <c r="I47" s="2"/>
      <c r="J47" s="2"/>
      <c r="K47" s="2"/>
      <c r="L47" s="2"/>
      <c r="M47" s="43"/>
      <c r="N47" s="43"/>
      <c r="O47" s="2"/>
      <c r="P47" s="2"/>
      <c r="Q47" s="2"/>
      <c r="R47" s="75"/>
      <c r="S47" s="75"/>
      <c r="T47" s="75"/>
      <c r="U47" s="75"/>
      <c r="V47" s="75"/>
      <c r="W47" s="75"/>
      <c r="X47" s="75"/>
      <c r="Y47" s="75"/>
      <c r="Z47" s="75"/>
    </row>
    <row r="48" spans="1:26" s="76" customFormat="1" ht="69.75" customHeight="1" x14ac:dyDescent="0.25">
      <c r="A48" s="34">
        <f t="shared" si="0"/>
        <v>7</v>
      </c>
      <c r="B48" s="81" t="s">
        <v>135</v>
      </c>
      <c r="C48" s="81" t="s">
        <v>136</v>
      </c>
      <c r="D48" s="81" t="s">
        <v>137</v>
      </c>
      <c r="E48" s="81" t="s">
        <v>44</v>
      </c>
      <c r="F48" s="81" t="s">
        <v>22</v>
      </c>
      <c r="G48" s="81" t="s">
        <v>97</v>
      </c>
      <c r="H48" s="81" t="s">
        <v>17</v>
      </c>
      <c r="I48" s="81" t="s">
        <v>10</v>
      </c>
      <c r="J48" s="81" t="s">
        <v>31</v>
      </c>
      <c r="K48" s="81" t="s">
        <v>59</v>
      </c>
      <c r="L48" s="81" t="s">
        <v>20</v>
      </c>
      <c r="M48" s="66" t="s">
        <v>26</v>
      </c>
      <c r="N48" s="81" t="s">
        <v>138</v>
      </c>
      <c r="O48" s="81" t="s">
        <v>36</v>
      </c>
      <c r="P48" s="82" t="s">
        <v>11</v>
      </c>
      <c r="Q48" s="82" t="s">
        <v>19</v>
      </c>
      <c r="R48" s="75"/>
      <c r="S48" s="75"/>
      <c r="T48" s="75"/>
      <c r="U48" s="75"/>
      <c r="V48" s="75"/>
      <c r="W48" s="75"/>
      <c r="X48" s="75"/>
      <c r="Y48" s="75"/>
      <c r="Z48" s="75"/>
    </row>
    <row r="49" spans="1:26" s="126" customFormat="1" ht="60" customHeight="1" x14ac:dyDescent="0.25">
      <c r="A49" s="115">
        <f t="shared" si="0"/>
        <v>8</v>
      </c>
      <c r="B49" s="116" t="s">
        <v>166</v>
      </c>
      <c r="C49" s="116" t="s">
        <v>166</v>
      </c>
      <c r="D49" s="117" t="s">
        <v>167</v>
      </c>
      <c r="E49" s="118" t="s">
        <v>168</v>
      </c>
      <c r="F49" s="119" t="s">
        <v>126</v>
      </c>
      <c r="G49" s="120"/>
      <c r="H49" s="121">
        <v>40644</v>
      </c>
      <c r="I49" s="121">
        <v>40694</v>
      </c>
      <c r="J49" s="121" t="s">
        <v>24</v>
      </c>
      <c r="K49" s="122">
        <v>0</v>
      </c>
      <c r="L49" s="122">
        <v>1.6</v>
      </c>
      <c r="M49" s="122">
        <v>0</v>
      </c>
      <c r="N49" s="122">
        <v>0</v>
      </c>
      <c r="O49" s="123">
        <v>197077044</v>
      </c>
      <c r="P49" s="123" t="s">
        <v>169</v>
      </c>
      <c r="Q49" s="124" t="s">
        <v>368</v>
      </c>
      <c r="R49" s="125"/>
      <c r="S49" s="125"/>
      <c r="T49" s="125"/>
      <c r="U49" s="125"/>
      <c r="V49" s="125"/>
      <c r="W49" s="125"/>
      <c r="X49" s="125"/>
      <c r="Y49" s="125"/>
      <c r="Z49" s="125"/>
    </row>
    <row r="50" spans="1:26" s="126" customFormat="1" ht="44.25" customHeight="1" x14ac:dyDescent="0.25">
      <c r="A50" s="115"/>
      <c r="B50" s="116" t="s">
        <v>165</v>
      </c>
      <c r="C50" s="117" t="s">
        <v>165</v>
      </c>
      <c r="D50" s="116" t="s">
        <v>170</v>
      </c>
      <c r="E50" s="118" t="s">
        <v>171</v>
      </c>
      <c r="F50" s="119" t="s">
        <v>126</v>
      </c>
      <c r="G50" s="119"/>
      <c r="H50" s="127">
        <v>41254</v>
      </c>
      <c r="I50" s="121">
        <v>41943</v>
      </c>
      <c r="J50" s="121" t="s">
        <v>24</v>
      </c>
      <c r="K50" s="147">
        <v>22.6</v>
      </c>
      <c r="L50" s="122">
        <v>0</v>
      </c>
      <c r="M50" s="122">
        <v>878</v>
      </c>
      <c r="N50" s="122">
        <v>100</v>
      </c>
      <c r="O50" s="123">
        <v>3265559444</v>
      </c>
      <c r="P50" s="123" t="s">
        <v>173</v>
      </c>
      <c r="Q50" s="124" t="s">
        <v>174</v>
      </c>
    </row>
    <row r="51" spans="1:26" s="17" customFormat="1" x14ac:dyDescent="0.25">
      <c r="B51" s="77"/>
      <c r="C51" s="78"/>
      <c r="D51" s="77"/>
      <c r="E51" s="72"/>
      <c r="F51" s="73"/>
      <c r="G51" s="73"/>
      <c r="H51" s="73"/>
      <c r="I51" s="74"/>
      <c r="J51" s="74"/>
      <c r="K51" s="65"/>
      <c r="L51" s="65"/>
      <c r="M51" s="65"/>
      <c r="N51" s="65"/>
      <c r="O51" s="16"/>
      <c r="P51" s="16"/>
      <c r="Q51" s="90"/>
    </row>
    <row r="52" spans="1:26" ht="28.15" customHeight="1" x14ac:dyDescent="0.25">
      <c r="B52" s="35" t="s">
        <v>16</v>
      </c>
      <c r="C52" s="78"/>
      <c r="D52" s="77"/>
      <c r="E52" s="72"/>
      <c r="F52" s="73"/>
      <c r="G52" s="73"/>
      <c r="H52" s="73"/>
      <c r="I52" s="74"/>
      <c r="J52" s="74"/>
      <c r="K52" s="145">
        <f>SUM(K49:K51)</f>
        <v>22.6</v>
      </c>
      <c r="L52" s="79">
        <f>SUM(L49:L51)</f>
        <v>1.6</v>
      </c>
      <c r="M52" s="89">
        <f>SUM(M49:M51)</f>
        <v>878</v>
      </c>
      <c r="N52" s="79">
        <f>SUM(N49:N51)</f>
        <v>100</v>
      </c>
      <c r="O52" s="16"/>
      <c r="P52" s="16"/>
      <c r="Q52" s="91"/>
    </row>
    <row r="53" spans="1:26" x14ac:dyDescent="0.25">
      <c r="B53" s="17"/>
      <c r="C53" s="17"/>
      <c r="D53" s="17"/>
      <c r="E53" s="18"/>
      <c r="F53" s="17"/>
      <c r="G53" s="17"/>
      <c r="H53" s="17"/>
      <c r="I53" s="17"/>
      <c r="J53" s="17"/>
      <c r="K53" s="146"/>
      <c r="L53" s="17"/>
      <c r="M53" s="17"/>
      <c r="N53" s="17"/>
      <c r="O53" s="17"/>
      <c r="P53" s="17"/>
      <c r="Q53" s="17"/>
    </row>
    <row r="54" spans="1:26" x14ac:dyDescent="0.25">
      <c r="B54" s="230" t="s">
        <v>28</v>
      </c>
      <c r="C54" s="230" t="s">
        <v>27</v>
      </c>
      <c r="D54" s="232" t="s">
        <v>34</v>
      </c>
      <c r="E54" s="232"/>
      <c r="F54" s="17"/>
      <c r="G54" s="17"/>
      <c r="H54" s="17"/>
      <c r="I54" s="17"/>
      <c r="J54" s="17"/>
      <c r="K54" s="17"/>
      <c r="L54" s="17"/>
      <c r="M54" s="17"/>
      <c r="N54" s="17"/>
      <c r="O54" s="17"/>
      <c r="P54" s="17"/>
      <c r="Q54" s="17"/>
    </row>
    <row r="55" spans="1:26" x14ac:dyDescent="0.25">
      <c r="B55" s="231"/>
      <c r="C55" s="231"/>
      <c r="D55" s="111" t="s">
        <v>23</v>
      </c>
      <c r="E55" s="41" t="s">
        <v>24</v>
      </c>
      <c r="F55" s="17"/>
      <c r="G55" s="17"/>
      <c r="H55" s="17"/>
      <c r="I55" s="17"/>
      <c r="J55" s="17"/>
      <c r="K55" s="17"/>
      <c r="L55" s="17"/>
      <c r="M55" s="17"/>
      <c r="N55" s="17"/>
      <c r="O55" s="17"/>
      <c r="P55" s="17"/>
      <c r="Q55" s="17"/>
    </row>
    <row r="56" spans="1:26" ht="109.5" customHeight="1" x14ac:dyDescent="0.25">
      <c r="B56" s="39" t="s">
        <v>21</v>
      </c>
      <c r="C56" s="40">
        <f>+K52</f>
        <v>22.6</v>
      </c>
      <c r="D56" s="38"/>
      <c r="E56" s="113" t="s">
        <v>162</v>
      </c>
      <c r="F56" s="19"/>
      <c r="G56" s="19"/>
      <c r="H56" s="19"/>
      <c r="I56" s="19"/>
      <c r="J56" s="19"/>
      <c r="K56" s="19"/>
      <c r="L56" s="19"/>
      <c r="M56" s="19"/>
      <c r="N56" s="17"/>
      <c r="O56" s="17"/>
      <c r="P56" s="17"/>
      <c r="Q56" s="17"/>
    </row>
    <row r="57" spans="1:26" x14ac:dyDescent="0.25">
      <c r="B57" s="39" t="s">
        <v>25</v>
      </c>
      <c r="C57" s="40">
        <f>+M52</f>
        <v>878</v>
      </c>
      <c r="D57" s="38"/>
      <c r="E57" s="113" t="s">
        <v>162</v>
      </c>
      <c r="F57" s="17"/>
      <c r="G57" s="17"/>
      <c r="H57" s="17"/>
      <c r="I57" s="17"/>
      <c r="J57" s="17"/>
      <c r="K57" s="17"/>
      <c r="L57" s="17"/>
      <c r="M57" s="17"/>
      <c r="N57" s="17"/>
      <c r="O57" s="17"/>
      <c r="P57" s="17"/>
      <c r="Q57" s="17"/>
    </row>
    <row r="58" spans="1:26" x14ac:dyDescent="0.25">
      <c r="B58" s="20"/>
      <c r="C58" s="248"/>
      <c r="D58" s="248"/>
      <c r="E58" s="248"/>
      <c r="F58" s="248"/>
      <c r="G58" s="248"/>
      <c r="H58" s="248"/>
      <c r="I58" s="248"/>
      <c r="J58" s="248"/>
      <c r="K58" s="248"/>
      <c r="L58" s="248"/>
      <c r="M58" s="248"/>
      <c r="N58" s="248"/>
      <c r="O58" s="17"/>
      <c r="P58" s="17"/>
      <c r="Q58" s="17"/>
    </row>
    <row r="59" spans="1:26" ht="15.75" thickBot="1" x14ac:dyDescent="0.3"/>
    <row r="60" spans="1:26" ht="27" thickBot="1" x14ac:dyDescent="0.3">
      <c r="B60" s="249" t="s">
        <v>98</v>
      </c>
      <c r="C60" s="250"/>
      <c r="D60" s="250"/>
      <c r="E60" s="250"/>
      <c r="F60" s="250"/>
      <c r="G60" s="250"/>
      <c r="H60" s="250"/>
      <c r="I60" s="250"/>
      <c r="J60" s="250"/>
      <c r="K60" s="250"/>
      <c r="L60" s="250"/>
      <c r="M60" s="250"/>
      <c r="N60" s="251"/>
    </row>
    <row r="63" spans="1:26" ht="105" x14ac:dyDescent="0.25">
      <c r="B63" s="83" t="s">
        <v>139</v>
      </c>
      <c r="C63" s="45" t="s">
        <v>2</v>
      </c>
      <c r="D63" s="45" t="s">
        <v>100</v>
      </c>
      <c r="E63" s="45" t="s">
        <v>99</v>
      </c>
      <c r="F63" s="45" t="s">
        <v>101</v>
      </c>
      <c r="G63" s="45" t="s">
        <v>102</v>
      </c>
      <c r="H63" s="45" t="s">
        <v>103</v>
      </c>
      <c r="I63" s="45" t="s">
        <v>104</v>
      </c>
      <c r="J63" s="45" t="s">
        <v>105</v>
      </c>
      <c r="K63" s="45" t="s">
        <v>106</v>
      </c>
      <c r="L63" s="45" t="s">
        <v>107</v>
      </c>
      <c r="M63" s="60" t="s">
        <v>108</v>
      </c>
      <c r="N63" s="60" t="s">
        <v>109</v>
      </c>
      <c r="O63" s="245" t="s">
        <v>3</v>
      </c>
      <c r="P63" s="247"/>
      <c r="Q63" s="45" t="s">
        <v>18</v>
      </c>
    </row>
    <row r="64" spans="1:26" s="95" customFormat="1" ht="30" customHeight="1" x14ac:dyDescent="0.25">
      <c r="B64" s="108" t="s">
        <v>185</v>
      </c>
      <c r="C64" s="108" t="s">
        <v>186</v>
      </c>
      <c r="D64" s="61" t="s">
        <v>187</v>
      </c>
      <c r="E64" s="61">
        <v>120</v>
      </c>
      <c r="F64" s="94" t="s">
        <v>361</v>
      </c>
      <c r="G64" s="94" t="s">
        <v>188</v>
      </c>
      <c r="H64" s="94"/>
      <c r="I64" s="61" t="s">
        <v>361</v>
      </c>
      <c r="J64" s="61" t="s">
        <v>126</v>
      </c>
      <c r="K64" s="46" t="s">
        <v>126</v>
      </c>
      <c r="L64" s="46" t="s">
        <v>126</v>
      </c>
      <c r="M64" s="46" t="s">
        <v>126</v>
      </c>
      <c r="N64" s="46" t="s">
        <v>126</v>
      </c>
      <c r="O64" s="210" t="s">
        <v>189</v>
      </c>
      <c r="P64" s="212"/>
      <c r="Q64" s="46" t="s">
        <v>126</v>
      </c>
    </row>
    <row r="65" spans="2:17" s="95" customFormat="1" ht="30" customHeight="1" x14ac:dyDescent="0.25">
      <c r="B65" s="108" t="s">
        <v>185</v>
      </c>
      <c r="C65" s="108" t="s">
        <v>186</v>
      </c>
      <c r="D65" s="61" t="s">
        <v>187</v>
      </c>
      <c r="E65" s="61">
        <v>89</v>
      </c>
      <c r="F65" s="94" t="s">
        <v>361</v>
      </c>
      <c r="G65" s="94" t="s">
        <v>188</v>
      </c>
      <c r="H65" s="94"/>
      <c r="I65" s="61" t="s">
        <v>361</v>
      </c>
      <c r="J65" s="61" t="s">
        <v>126</v>
      </c>
      <c r="K65" s="46" t="s">
        <v>126</v>
      </c>
      <c r="L65" s="46" t="s">
        <v>126</v>
      </c>
      <c r="M65" s="46" t="s">
        <v>126</v>
      </c>
      <c r="N65" s="46" t="s">
        <v>126</v>
      </c>
      <c r="O65" s="210" t="s">
        <v>189</v>
      </c>
      <c r="P65" s="212"/>
      <c r="Q65" s="46" t="s">
        <v>126</v>
      </c>
    </row>
    <row r="66" spans="2:17" s="95" customFormat="1" ht="24.75" customHeight="1" x14ac:dyDescent="0.25">
      <c r="B66" s="108" t="s">
        <v>185</v>
      </c>
      <c r="C66" s="108" t="s">
        <v>186</v>
      </c>
      <c r="D66" s="61" t="s">
        <v>187</v>
      </c>
      <c r="E66" s="61">
        <v>90</v>
      </c>
      <c r="F66" s="94" t="s">
        <v>361</v>
      </c>
      <c r="G66" s="94" t="s">
        <v>188</v>
      </c>
      <c r="H66" s="94"/>
      <c r="I66" s="61" t="s">
        <v>361</v>
      </c>
      <c r="J66" s="61" t="s">
        <v>126</v>
      </c>
      <c r="K66" s="46" t="s">
        <v>126</v>
      </c>
      <c r="L66" s="46" t="s">
        <v>126</v>
      </c>
      <c r="M66" s="46" t="s">
        <v>126</v>
      </c>
      <c r="N66" s="46" t="s">
        <v>126</v>
      </c>
      <c r="O66" s="210" t="s">
        <v>189</v>
      </c>
      <c r="P66" s="212"/>
      <c r="Q66" s="46" t="s">
        <v>126</v>
      </c>
    </row>
    <row r="67" spans="2:17" s="95" customFormat="1" ht="30" customHeight="1" x14ac:dyDescent="0.25">
      <c r="B67" s="108" t="s">
        <v>192</v>
      </c>
      <c r="C67" s="108" t="s">
        <v>186</v>
      </c>
      <c r="D67" s="61" t="s">
        <v>190</v>
      </c>
      <c r="E67" s="61">
        <v>65</v>
      </c>
      <c r="F67" s="94" t="s">
        <v>361</v>
      </c>
      <c r="G67" s="94"/>
      <c r="H67" s="94" t="s">
        <v>191</v>
      </c>
      <c r="I67" s="61" t="s">
        <v>362</v>
      </c>
      <c r="J67" s="61" t="s">
        <v>126</v>
      </c>
      <c r="K67" s="46" t="s">
        <v>126</v>
      </c>
      <c r="L67" s="46" t="s">
        <v>126</v>
      </c>
      <c r="M67" s="46" t="s">
        <v>126</v>
      </c>
      <c r="N67" s="46" t="s">
        <v>126</v>
      </c>
      <c r="O67" s="210" t="s">
        <v>193</v>
      </c>
      <c r="P67" s="212"/>
      <c r="Q67" s="46" t="s">
        <v>126</v>
      </c>
    </row>
    <row r="68" spans="2:17" s="95" customFormat="1" x14ac:dyDescent="0.25">
      <c r="B68" s="46"/>
      <c r="C68" s="46"/>
      <c r="D68" s="46"/>
      <c r="E68" s="46"/>
      <c r="F68" s="46"/>
      <c r="G68" s="46"/>
      <c r="H68" s="46"/>
      <c r="I68" s="46"/>
      <c r="J68" s="46"/>
      <c r="K68" s="46"/>
      <c r="L68" s="46"/>
      <c r="M68" s="46"/>
      <c r="N68" s="46"/>
      <c r="O68" s="210"/>
      <c r="P68" s="212"/>
      <c r="Q68" s="46"/>
    </row>
    <row r="69" spans="2:17" x14ac:dyDescent="0.25">
      <c r="B69" s="2" t="s">
        <v>1</v>
      </c>
    </row>
    <row r="70" spans="2:17" x14ac:dyDescent="0.25">
      <c r="B70" s="2" t="s">
        <v>37</v>
      </c>
    </row>
    <row r="71" spans="2:17" x14ac:dyDescent="0.25">
      <c r="B71" s="2" t="s">
        <v>60</v>
      </c>
    </row>
    <row r="72" spans="2:17" ht="38.25" customHeight="1" x14ac:dyDescent="0.25"/>
    <row r="73" spans="2:17" ht="60.75" customHeight="1" thickBot="1" x14ac:dyDescent="0.3"/>
    <row r="74" spans="2:17" ht="33.6" customHeight="1" thickBot="1" x14ac:dyDescent="0.3">
      <c r="B74" s="249" t="s">
        <v>38</v>
      </c>
      <c r="C74" s="250"/>
      <c r="D74" s="250"/>
      <c r="E74" s="250"/>
      <c r="F74" s="250"/>
      <c r="G74" s="250"/>
      <c r="H74" s="250"/>
      <c r="I74" s="250"/>
      <c r="J74" s="250"/>
      <c r="K74" s="250"/>
      <c r="L74" s="250"/>
      <c r="M74" s="250"/>
      <c r="N74" s="251"/>
    </row>
    <row r="79" spans="2:17" ht="75" x14ac:dyDescent="0.25">
      <c r="B79" s="83" t="s">
        <v>0</v>
      </c>
      <c r="C79" s="83" t="s">
        <v>39</v>
      </c>
      <c r="D79" s="83" t="s">
        <v>40</v>
      </c>
      <c r="E79" s="83" t="s">
        <v>110</v>
      </c>
      <c r="F79" s="83" t="s">
        <v>112</v>
      </c>
      <c r="G79" s="83" t="s">
        <v>113</v>
      </c>
      <c r="H79" s="83" t="s">
        <v>114</v>
      </c>
      <c r="I79" s="83" t="s">
        <v>111</v>
      </c>
      <c r="J79" s="245" t="s">
        <v>115</v>
      </c>
      <c r="K79" s="246"/>
      <c r="L79" s="247"/>
      <c r="M79" s="83" t="s">
        <v>116</v>
      </c>
      <c r="N79" s="83" t="s">
        <v>41</v>
      </c>
      <c r="O79" s="83" t="s">
        <v>42</v>
      </c>
      <c r="P79" s="245" t="s">
        <v>3</v>
      </c>
      <c r="Q79" s="247"/>
    </row>
    <row r="80" spans="2:17" s="99" customFormat="1" ht="24.75" customHeight="1" x14ac:dyDescent="0.25">
      <c r="B80" s="61" t="s">
        <v>197</v>
      </c>
      <c r="C80" s="100" t="s">
        <v>357</v>
      </c>
      <c r="D80" s="101" t="s">
        <v>198</v>
      </c>
      <c r="E80" s="61">
        <v>69021041</v>
      </c>
      <c r="F80" s="61" t="s">
        <v>196</v>
      </c>
      <c r="G80" s="61" t="s">
        <v>199</v>
      </c>
      <c r="H80" s="102">
        <v>39063</v>
      </c>
      <c r="I80" s="61" t="s">
        <v>126</v>
      </c>
      <c r="J80" s="61" t="s">
        <v>284</v>
      </c>
      <c r="K80" s="61" t="s">
        <v>285</v>
      </c>
      <c r="L80" s="61" t="s">
        <v>286</v>
      </c>
      <c r="M80" s="103" t="s">
        <v>126</v>
      </c>
      <c r="N80" s="103" t="s">
        <v>126</v>
      </c>
      <c r="O80" s="103" t="s">
        <v>126</v>
      </c>
      <c r="P80" s="255" t="s">
        <v>287</v>
      </c>
      <c r="Q80" s="256"/>
    </row>
    <row r="81" spans="2:17" s="99" customFormat="1" ht="24.75" customHeight="1" x14ac:dyDescent="0.25">
      <c r="B81" s="61" t="s">
        <v>43</v>
      </c>
      <c r="C81" s="100" t="s">
        <v>357</v>
      </c>
      <c r="D81" s="101" t="s">
        <v>200</v>
      </c>
      <c r="E81" s="61">
        <v>39841262</v>
      </c>
      <c r="F81" s="61" t="s">
        <v>201</v>
      </c>
      <c r="G81" s="61" t="s">
        <v>202</v>
      </c>
      <c r="H81" s="102">
        <v>40627</v>
      </c>
      <c r="I81" s="61" t="s">
        <v>126</v>
      </c>
      <c r="J81" s="61" t="s">
        <v>161</v>
      </c>
      <c r="K81" s="61" t="s">
        <v>203</v>
      </c>
      <c r="L81" s="61" t="s">
        <v>204</v>
      </c>
      <c r="M81" s="103" t="s">
        <v>126</v>
      </c>
      <c r="N81" s="103" t="s">
        <v>126</v>
      </c>
      <c r="O81" s="103" t="s">
        <v>126</v>
      </c>
      <c r="P81" s="255" t="s">
        <v>174</v>
      </c>
      <c r="Q81" s="256"/>
    </row>
    <row r="82" spans="2:17" s="99" customFormat="1" ht="24.75" customHeight="1" x14ac:dyDescent="0.25">
      <c r="B82" s="61" t="s">
        <v>43</v>
      </c>
      <c r="C82" s="100" t="s">
        <v>357</v>
      </c>
      <c r="D82" s="61" t="s">
        <v>205</v>
      </c>
      <c r="E82" s="61">
        <v>1122725778</v>
      </c>
      <c r="F82" s="61" t="s">
        <v>206</v>
      </c>
      <c r="G82" s="61" t="s">
        <v>207</v>
      </c>
      <c r="H82" s="102">
        <v>41026</v>
      </c>
      <c r="I82" s="61" t="s">
        <v>126</v>
      </c>
      <c r="J82" s="61" t="s">
        <v>290</v>
      </c>
      <c r="K82" s="102" t="s">
        <v>291</v>
      </c>
      <c r="L82" s="61" t="s">
        <v>292</v>
      </c>
      <c r="M82" s="103" t="s">
        <v>126</v>
      </c>
      <c r="N82" s="103" t="s">
        <v>126</v>
      </c>
      <c r="O82" s="103" t="s">
        <v>126</v>
      </c>
      <c r="P82" s="257" t="s">
        <v>174</v>
      </c>
      <c r="Q82" s="258"/>
    </row>
    <row r="83" spans="2:17" s="99" customFormat="1" ht="24.75" customHeight="1" x14ac:dyDescent="0.25">
      <c r="B83" s="61" t="s">
        <v>43</v>
      </c>
      <c r="C83" s="100" t="s">
        <v>357</v>
      </c>
      <c r="D83" s="61" t="s">
        <v>208</v>
      </c>
      <c r="E83" s="61">
        <v>52969233</v>
      </c>
      <c r="F83" s="61" t="s">
        <v>209</v>
      </c>
      <c r="G83" s="61" t="s">
        <v>210</v>
      </c>
      <c r="H83" s="61" t="s">
        <v>211</v>
      </c>
      <c r="I83" s="61"/>
      <c r="J83" s="61" t="s">
        <v>212</v>
      </c>
      <c r="K83" s="61"/>
      <c r="L83" s="61"/>
      <c r="M83" s="103" t="s">
        <v>126</v>
      </c>
      <c r="N83" s="103" t="s">
        <v>127</v>
      </c>
      <c r="O83" s="103"/>
      <c r="P83" s="257" t="s">
        <v>366</v>
      </c>
      <c r="Q83" s="258"/>
    </row>
    <row r="84" spans="2:17" s="99" customFormat="1" ht="24.75" customHeight="1" x14ac:dyDescent="0.25">
      <c r="B84" s="103" t="s">
        <v>43</v>
      </c>
      <c r="C84" s="100" t="s">
        <v>357</v>
      </c>
      <c r="D84" s="103" t="s">
        <v>233</v>
      </c>
      <c r="E84" s="103">
        <v>18126761</v>
      </c>
      <c r="F84" s="103" t="s">
        <v>234</v>
      </c>
      <c r="G84" s="103" t="s">
        <v>235</v>
      </c>
      <c r="H84" s="104">
        <v>37799</v>
      </c>
      <c r="I84" s="103" t="s">
        <v>126</v>
      </c>
      <c r="J84" s="103" t="s">
        <v>317</v>
      </c>
      <c r="K84" s="103" t="s">
        <v>318</v>
      </c>
      <c r="L84" s="103" t="s">
        <v>319</v>
      </c>
      <c r="M84" s="103" t="s">
        <v>126</v>
      </c>
      <c r="N84" s="103" t="s">
        <v>126</v>
      </c>
      <c r="O84" s="103" t="s">
        <v>126</v>
      </c>
      <c r="P84" s="257"/>
      <c r="Q84" s="258"/>
    </row>
    <row r="85" spans="2:17" s="99" customFormat="1" ht="47.25" customHeight="1" x14ac:dyDescent="0.25">
      <c r="B85" s="103" t="s">
        <v>43</v>
      </c>
      <c r="C85" s="100" t="s">
        <v>357</v>
      </c>
      <c r="D85" s="103" t="s">
        <v>236</v>
      </c>
      <c r="E85" s="103">
        <v>1122337102</v>
      </c>
      <c r="F85" s="103" t="s">
        <v>196</v>
      </c>
      <c r="G85" s="103" t="s">
        <v>214</v>
      </c>
      <c r="H85" s="104">
        <v>41811</v>
      </c>
      <c r="I85" s="103"/>
      <c r="J85" s="103"/>
      <c r="K85" s="103"/>
      <c r="L85" s="103"/>
      <c r="M85" s="103" t="s">
        <v>126</v>
      </c>
      <c r="N85" s="103" t="s">
        <v>127</v>
      </c>
      <c r="O85" s="103"/>
      <c r="P85" s="257" t="s">
        <v>367</v>
      </c>
      <c r="Q85" s="258"/>
    </row>
    <row r="86" spans="2:17" s="99" customFormat="1" ht="24.75" customHeight="1" x14ac:dyDescent="0.25">
      <c r="B86" s="103" t="s">
        <v>43</v>
      </c>
      <c r="C86" s="100" t="s">
        <v>357</v>
      </c>
      <c r="D86" s="103" t="s">
        <v>237</v>
      </c>
      <c r="E86" s="103">
        <v>108526084</v>
      </c>
      <c r="F86" s="103" t="s">
        <v>196</v>
      </c>
      <c r="G86" s="103" t="s">
        <v>226</v>
      </c>
      <c r="H86" s="104">
        <v>41082</v>
      </c>
      <c r="I86" s="103" t="s">
        <v>126</v>
      </c>
      <c r="J86" s="103" t="s">
        <v>230</v>
      </c>
      <c r="K86" s="103" t="s">
        <v>238</v>
      </c>
      <c r="L86" s="103" t="s">
        <v>216</v>
      </c>
      <c r="M86" s="103" t="s">
        <v>126</v>
      </c>
      <c r="N86" s="103" t="s">
        <v>126</v>
      </c>
      <c r="O86" s="103" t="s">
        <v>126</v>
      </c>
      <c r="P86" s="257" t="s">
        <v>174</v>
      </c>
      <c r="Q86" s="258"/>
    </row>
    <row r="87" spans="2:17" s="99" customFormat="1" ht="24.75" customHeight="1" x14ac:dyDescent="0.25">
      <c r="B87" s="61" t="s">
        <v>216</v>
      </c>
      <c r="C87" s="61" t="s">
        <v>358</v>
      </c>
      <c r="D87" s="61" t="s">
        <v>213</v>
      </c>
      <c r="E87" s="61">
        <v>69008084</v>
      </c>
      <c r="F87" s="61" t="s">
        <v>196</v>
      </c>
      <c r="G87" s="61" t="s">
        <v>214</v>
      </c>
      <c r="H87" s="61" t="s">
        <v>215</v>
      </c>
      <c r="I87" s="61" t="s">
        <v>126</v>
      </c>
      <c r="J87" s="61" t="s">
        <v>314</v>
      </c>
      <c r="K87" s="61" t="s">
        <v>315</v>
      </c>
      <c r="L87" s="61" t="s">
        <v>316</v>
      </c>
      <c r="M87" s="103" t="s">
        <v>126</v>
      </c>
      <c r="N87" s="103" t="s">
        <v>126</v>
      </c>
      <c r="O87" s="103" t="s">
        <v>127</v>
      </c>
      <c r="P87" s="262" t="s">
        <v>232</v>
      </c>
      <c r="Q87" s="263"/>
    </row>
    <row r="88" spans="2:17" s="99" customFormat="1" ht="24.75" customHeight="1" x14ac:dyDescent="0.25">
      <c r="B88" s="61" t="s">
        <v>216</v>
      </c>
      <c r="C88" s="61" t="s">
        <v>358</v>
      </c>
      <c r="D88" s="61" t="s">
        <v>217</v>
      </c>
      <c r="E88" s="61">
        <v>25273242</v>
      </c>
      <c r="F88" s="61" t="s">
        <v>196</v>
      </c>
      <c r="G88" s="61" t="s">
        <v>218</v>
      </c>
      <c r="H88" s="102">
        <v>37802</v>
      </c>
      <c r="I88" s="61" t="s">
        <v>126</v>
      </c>
      <c r="J88" s="61" t="s">
        <v>296</v>
      </c>
      <c r="K88" s="61" t="s">
        <v>297</v>
      </c>
      <c r="L88" s="61" t="s">
        <v>298</v>
      </c>
      <c r="M88" s="103" t="s">
        <v>126</v>
      </c>
      <c r="N88" s="103" t="s">
        <v>126</v>
      </c>
      <c r="O88" s="103" t="s">
        <v>127</v>
      </c>
      <c r="P88" s="264"/>
      <c r="Q88" s="265"/>
    </row>
    <row r="89" spans="2:17" s="99" customFormat="1" ht="24.75" customHeight="1" x14ac:dyDescent="0.25">
      <c r="B89" s="61" t="s">
        <v>216</v>
      </c>
      <c r="C89" s="61" t="s">
        <v>358</v>
      </c>
      <c r="D89" s="61" t="s">
        <v>219</v>
      </c>
      <c r="E89" s="61">
        <v>1124312729</v>
      </c>
      <c r="F89" s="61" t="s">
        <v>196</v>
      </c>
      <c r="G89" s="61" t="s">
        <v>220</v>
      </c>
      <c r="H89" s="102">
        <v>41201</v>
      </c>
      <c r="I89" s="61" t="s">
        <v>127</v>
      </c>
      <c r="J89" s="61" t="s">
        <v>165</v>
      </c>
      <c r="K89" s="102" t="s">
        <v>224</v>
      </c>
      <c r="L89" s="102" t="s">
        <v>221</v>
      </c>
      <c r="M89" s="103" t="s">
        <v>126</v>
      </c>
      <c r="N89" s="103" t="s">
        <v>126</v>
      </c>
      <c r="O89" s="103" t="s">
        <v>127</v>
      </c>
      <c r="P89" s="264"/>
      <c r="Q89" s="265"/>
    </row>
    <row r="90" spans="2:17" s="99" customFormat="1" ht="24.75" customHeight="1" x14ac:dyDescent="0.25">
      <c r="B90" s="61" t="s">
        <v>216</v>
      </c>
      <c r="C90" s="61" t="s">
        <v>358</v>
      </c>
      <c r="D90" s="61" t="s">
        <v>222</v>
      </c>
      <c r="E90" s="99">
        <v>12983729</v>
      </c>
      <c r="F90" s="61" t="s">
        <v>223</v>
      </c>
      <c r="G90" s="61" t="s">
        <v>214</v>
      </c>
      <c r="H90" s="102">
        <v>39991</v>
      </c>
      <c r="I90" s="61" t="s">
        <v>126</v>
      </c>
      <c r="J90" s="61" t="s">
        <v>299</v>
      </c>
      <c r="K90" s="61" t="s">
        <v>300</v>
      </c>
      <c r="L90" s="61" t="s">
        <v>301</v>
      </c>
      <c r="M90" s="103" t="s">
        <v>126</v>
      </c>
      <c r="N90" s="103" t="s">
        <v>126</v>
      </c>
      <c r="O90" s="103" t="s">
        <v>127</v>
      </c>
      <c r="P90" s="264"/>
      <c r="Q90" s="265"/>
    </row>
    <row r="91" spans="2:17" s="99" customFormat="1" ht="24.75" customHeight="1" x14ac:dyDescent="0.25">
      <c r="B91" s="61" t="s">
        <v>216</v>
      </c>
      <c r="C91" s="61" t="s">
        <v>358</v>
      </c>
      <c r="D91" s="61" t="s">
        <v>225</v>
      </c>
      <c r="E91" s="61">
        <v>1085257554</v>
      </c>
      <c r="F91" s="61" t="s">
        <v>196</v>
      </c>
      <c r="G91" s="61" t="s">
        <v>226</v>
      </c>
      <c r="H91" s="102">
        <v>40718</v>
      </c>
      <c r="I91" s="61" t="s">
        <v>126</v>
      </c>
      <c r="J91" s="61" t="s">
        <v>302</v>
      </c>
      <c r="K91" s="61" t="s">
        <v>303</v>
      </c>
      <c r="L91" s="61" t="s">
        <v>304</v>
      </c>
      <c r="M91" s="103" t="s">
        <v>126</v>
      </c>
      <c r="N91" s="103" t="s">
        <v>126</v>
      </c>
      <c r="O91" s="103" t="s">
        <v>127</v>
      </c>
      <c r="P91" s="264"/>
      <c r="Q91" s="265"/>
    </row>
    <row r="92" spans="2:17" s="99" customFormat="1" ht="24.75" customHeight="1" x14ac:dyDescent="0.25">
      <c r="B92" s="61" t="s">
        <v>216</v>
      </c>
      <c r="C92" s="61" t="s">
        <v>358</v>
      </c>
      <c r="D92" s="61" t="s">
        <v>227</v>
      </c>
      <c r="E92" s="61">
        <v>1144129278</v>
      </c>
      <c r="F92" s="61" t="s">
        <v>196</v>
      </c>
      <c r="G92" s="61" t="s">
        <v>228</v>
      </c>
      <c r="H92" s="102">
        <v>40161</v>
      </c>
      <c r="I92" s="61" t="s">
        <v>126</v>
      </c>
      <c r="J92" s="61" t="s">
        <v>305</v>
      </c>
      <c r="K92" s="61" t="s">
        <v>306</v>
      </c>
      <c r="L92" s="61" t="s">
        <v>307</v>
      </c>
      <c r="M92" s="103" t="s">
        <v>126</v>
      </c>
      <c r="N92" s="103" t="s">
        <v>126</v>
      </c>
      <c r="O92" s="103" t="s">
        <v>127</v>
      </c>
      <c r="P92" s="264"/>
      <c r="Q92" s="265"/>
    </row>
    <row r="93" spans="2:17" s="17" customFormat="1" ht="24.75" customHeight="1" x14ac:dyDescent="0.25">
      <c r="B93" s="61" t="s">
        <v>216</v>
      </c>
      <c r="C93" s="61" t="s">
        <v>358</v>
      </c>
      <c r="D93" s="38" t="s">
        <v>229</v>
      </c>
      <c r="E93" s="38">
        <v>25291113</v>
      </c>
      <c r="F93" s="38" t="s">
        <v>196</v>
      </c>
      <c r="G93" s="107" t="s">
        <v>214</v>
      </c>
      <c r="H93" s="107">
        <v>39437</v>
      </c>
      <c r="I93" s="38" t="s">
        <v>126</v>
      </c>
      <c r="J93" s="103" t="s">
        <v>308</v>
      </c>
      <c r="K93" s="103" t="s">
        <v>309</v>
      </c>
      <c r="L93" s="103" t="s">
        <v>310</v>
      </c>
      <c r="M93" s="38" t="s">
        <v>126</v>
      </c>
      <c r="N93" s="38" t="s">
        <v>126</v>
      </c>
      <c r="O93" s="38" t="s">
        <v>127</v>
      </c>
      <c r="P93" s="264"/>
      <c r="Q93" s="265"/>
    </row>
    <row r="94" spans="2:17" s="17" customFormat="1" ht="24.75" customHeight="1" x14ac:dyDescent="0.25">
      <c r="B94" s="61" t="s">
        <v>216</v>
      </c>
      <c r="C94" s="61" t="s">
        <v>358</v>
      </c>
      <c r="D94" s="103" t="s">
        <v>231</v>
      </c>
      <c r="E94" s="38">
        <v>69009871</v>
      </c>
      <c r="F94" s="38" t="s">
        <v>196</v>
      </c>
      <c r="G94" s="107" t="s">
        <v>226</v>
      </c>
      <c r="H94" s="107">
        <v>41082</v>
      </c>
      <c r="I94" s="38" t="s">
        <v>126</v>
      </c>
      <c r="J94" s="103" t="s">
        <v>311</v>
      </c>
      <c r="K94" s="104" t="s">
        <v>312</v>
      </c>
      <c r="L94" s="103" t="s">
        <v>313</v>
      </c>
      <c r="M94" s="38" t="s">
        <v>126</v>
      </c>
      <c r="N94" s="38" t="s">
        <v>126</v>
      </c>
      <c r="O94" s="38" t="s">
        <v>127</v>
      </c>
      <c r="P94" s="264"/>
      <c r="Q94" s="265"/>
    </row>
    <row r="95" spans="2:17" s="17" customFormat="1" ht="24.75" customHeight="1" x14ac:dyDescent="0.25">
      <c r="B95" s="38" t="s">
        <v>216</v>
      </c>
      <c r="C95" s="61" t="s">
        <v>358</v>
      </c>
      <c r="D95" s="38" t="s">
        <v>250</v>
      </c>
      <c r="E95" s="38">
        <v>1018408245</v>
      </c>
      <c r="F95" s="38" t="s">
        <v>196</v>
      </c>
      <c r="G95" s="38" t="s">
        <v>251</v>
      </c>
      <c r="H95" s="107">
        <v>40991</v>
      </c>
      <c r="I95" s="38" t="s">
        <v>126</v>
      </c>
      <c r="J95" s="103" t="s">
        <v>323</v>
      </c>
      <c r="K95" s="103" t="s">
        <v>324</v>
      </c>
      <c r="L95" s="103" t="s">
        <v>325</v>
      </c>
      <c r="M95" s="38" t="s">
        <v>126</v>
      </c>
      <c r="N95" s="38" t="s">
        <v>126</v>
      </c>
      <c r="O95" s="38" t="s">
        <v>127</v>
      </c>
      <c r="P95" s="266"/>
      <c r="Q95" s="267"/>
    </row>
    <row r="96" spans="2:17" s="17" customFormat="1" x14ac:dyDescent="0.25">
      <c r="B96" s="38"/>
      <c r="C96" s="38"/>
      <c r="D96" s="38"/>
      <c r="E96" s="38"/>
      <c r="F96" s="38"/>
      <c r="G96" s="38"/>
      <c r="H96" s="38"/>
      <c r="I96" s="38"/>
      <c r="J96" s="103"/>
      <c r="K96" s="103"/>
      <c r="L96" s="103"/>
      <c r="M96" s="38"/>
      <c r="N96" s="38"/>
      <c r="O96" s="38"/>
      <c r="P96" s="259"/>
      <c r="Q96" s="260"/>
    </row>
    <row r="97" spans="1:26" ht="15.75" thickBot="1" x14ac:dyDescent="0.3">
      <c r="B97" s="96"/>
      <c r="C97" s="96"/>
      <c r="D97" s="96"/>
      <c r="E97" s="96"/>
      <c r="F97" s="96"/>
      <c r="G97" s="96"/>
      <c r="H97" s="96"/>
      <c r="I97" s="97"/>
      <c r="J97" s="97"/>
      <c r="K97" s="97"/>
      <c r="L97" s="97"/>
      <c r="M97" s="98"/>
      <c r="N97" s="98"/>
      <c r="O97" s="98"/>
      <c r="P97" s="62"/>
      <c r="Q97" s="62"/>
    </row>
    <row r="98" spans="1:26" ht="27" thickBot="1" x14ac:dyDescent="0.3">
      <c r="B98" s="249" t="s">
        <v>45</v>
      </c>
      <c r="C98" s="250"/>
      <c r="D98" s="250"/>
      <c r="E98" s="250"/>
      <c r="F98" s="250"/>
      <c r="G98" s="250"/>
      <c r="H98" s="250"/>
      <c r="I98" s="250"/>
      <c r="J98" s="250"/>
      <c r="K98" s="250"/>
      <c r="L98" s="250"/>
      <c r="M98" s="250"/>
      <c r="N98" s="251"/>
    </row>
    <row r="101" spans="1:26" ht="30" x14ac:dyDescent="0.25">
      <c r="B101" s="45" t="s">
        <v>33</v>
      </c>
      <c r="C101" s="45" t="s">
        <v>46</v>
      </c>
      <c r="D101" s="245" t="s">
        <v>3</v>
      </c>
      <c r="E101" s="247"/>
    </row>
    <row r="102" spans="1:26" x14ac:dyDescent="0.25">
      <c r="B102" s="46" t="s">
        <v>117</v>
      </c>
      <c r="C102" s="84" t="s">
        <v>126</v>
      </c>
      <c r="D102" s="261"/>
      <c r="E102" s="261"/>
    </row>
    <row r="104" spans="1:26" s="70" customFormat="1" ht="109.5" customHeight="1" x14ac:dyDescent="0.25">
      <c r="B104" s="2"/>
      <c r="C104" s="2"/>
      <c r="D104" s="2"/>
      <c r="E104" s="2"/>
      <c r="F104" s="2"/>
      <c r="G104" s="2"/>
      <c r="H104" s="2"/>
      <c r="I104" s="2"/>
      <c r="J104" s="2"/>
      <c r="K104" s="2"/>
      <c r="L104" s="2"/>
      <c r="M104" s="2"/>
      <c r="N104" s="2"/>
      <c r="O104" s="2"/>
      <c r="P104" s="2"/>
      <c r="Q104" s="2"/>
    </row>
    <row r="105" spans="1:26" s="76" customFormat="1" ht="26.25" x14ac:dyDescent="0.25">
      <c r="A105" s="34">
        <v>1</v>
      </c>
      <c r="B105" s="233" t="s">
        <v>62</v>
      </c>
      <c r="C105" s="234"/>
      <c r="D105" s="234"/>
      <c r="E105" s="234"/>
      <c r="F105" s="234"/>
      <c r="G105" s="234"/>
      <c r="H105" s="234"/>
      <c r="I105" s="234"/>
      <c r="J105" s="234"/>
      <c r="K105" s="234"/>
      <c r="L105" s="234"/>
      <c r="M105" s="234"/>
      <c r="N105" s="234"/>
      <c r="O105" s="234"/>
      <c r="P105" s="234"/>
      <c r="Q105" s="2"/>
      <c r="R105" s="75"/>
      <c r="S105" s="75"/>
      <c r="T105" s="75"/>
      <c r="U105" s="75"/>
      <c r="V105" s="75"/>
      <c r="W105" s="75"/>
      <c r="X105" s="75"/>
      <c r="Y105" s="75"/>
      <c r="Z105" s="75"/>
    </row>
    <row r="106" spans="1:26" s="76" customFormat="1" x14ac:dyDescent="0.25">
      <c r="A106" s="34">
        <f>+A105+1</f>
        <v>2</v>
      </c>
      <c r="B106" s="2"/>
      <c r="C106" s="2"/>
      <c r="D106" s="2"/>
      <c r="E106" s="2"/>
      <c r="F106" s="2"/>
      <c r="G106" s="2"/>
      <c r="H106" s="2"/>
      <c r="I106" s="2"/>
      <c r="J106" s="2"/>
      <c r="K106" s="2"/>
      <c r="L106" s="2"/>
      <c r="M106" s="2"/>
      <c r="N106" s="2"/>
      <c r="O106" s="2"/>
      <c r="P106" s="2"/>
      <c r="Q106" s="2"/>
      <c r="R106" s="75"/>
      <c r="S106" s="75"/>
      <c r="T106" s="75"/>
      <c r="U106" s="75"/>
      <c r="V106" s="75"/>
      <c r="W106" s="75"/>
      <c r="X106" s="75"/>
      <c r="Y106" s="75"/>
      <c r="Z106" s="75"/>
    </row>
    <row r="107" spans="1:26" s="76" customFormat="1" ht="15.75" thickBot="1" x14ac:dyDescent="0.3">
      <c r="A107" s="34">
        <f t="shared" ref="A107:A112" si="1">+A106+1</f>
        <v>3</v>
      </c>
      <c r="B107" s="2"/>
      <c r="C107" s="2"/>
      <c r="D107" s="2"/>
      <c r="E107" s="2"/>
      <c r="F107" s="2"/>
      <c r="G107" s="2"/>
      <c r="H107" s="2"/>
      <c r="I107" s="2"/>
      <c r="J107" s="2"/>
      <c r="K107" s="2"/>
      <c r="L107" s="2"/>
      <c r="M107" s="2"/>
      <c r="N107" s="2"/>
      <c r="O107" s="2"/>
      <c r="P107" s="2"/>
      <c r="Q107" s="2"/>
      <c r="R107" s="75"/>
      <c r="S107" s="75"/>
      <c r="T107" s="75"/>
      <c r="U107" s="75"/>
      <c r="V107" s="75"/>
      <c r="W107" s="75"/>
      <c r="X107" s="75"/>
      <c r="Y107" s="75"/>
      <c r="Z107" s="75"/>
    </row>
    <row r="108" spans="1:26" s="76" customFormat="1" ht="27" thickBot="1" x14ac:dyDescent="0.3">
      <c r="A108" s="34">
        <f t="shared" si="1"/>
        <v>4</v>
      </c>
      <c r="B108" s="249" t="s">
        <v>53</v>
      </c>
      <c r="C108" s="250"/>
      <c r="D108" s="250"/>
      <c r="E108" s="250"/>
      <c r="F108" s="250"/>
      <c r="G108" s="250"/>
      <c r="H108" s="250"/>
      <c r="I108" s="250"/>
      <c r="J108" s="250"/>
      <c r="K108" s="250"/>
      <c r="L108" s="250"/>
      <c r="M108" s="250"/>
      <c r="N108" s="251"/>
      <c r="O108" s="2"/>
      <c r="P108" s="2"/>
      <c r="Q108" s="2"/>
      <c r="R108" s="75"/>
      <c r="S108" s="75"/>
      <c r="T108" s="75"/>
      <c r="U108" s="75"/>
      <c r="V108" s="75"/>
      <c r="W108" s="75"/>
      <c r="X108" s="75"/>
      <c r="Y108" s="75"/>
      <c r="Z108" s="75"/>
    </row>
    <row r="109" spans="1:26" s="76" customFormat="1" x14ac:dyDescent="0.25">
      <c r="A109" s="34">
        <f t="shared" si="1"/>
        <v>5</v>
      </c>
      <c r="B109" s="2"/>
      <c r="C109" s="2"/>
      <c r="D109" s="2"/>
      <c r="E109" s="2"/>
      <c r="F109" s="2"/>
      <c r="G109" s="2"/>
      <c r="H109" s="2"/>
      <c r="I109" s="2"/>
      <c r="J109" s="2"/>
      <c r="K109" s="2"/>
      <c r="L109" s="2"/>
      <c r="M109" s="2"/>
      <c r="N109" s="2"/>
      <c r="O109" s="2"/>
      <c r="P109" s="2"/>
      <c r="Q109" s="2"/>
      <c r="R109" s="75"/>
      <c r="S109" s="75"/>
      <c r="T109" s="75"/>
      <c r="U109" s="75"/>
      <c r="V109" s="75"/>
      <c r="W109" s="75"/>
      <c r="X109" s="75"/>
      <c r="Y109" s="75"/>
      <c r="Z109" s="75"/>
    </row>
    <row r="110" spans="1:26" s="76" customFormat="1" ht="15.75" thickBot="1" x14ac:dyDescent="0.3">
      <c r="A110" s="34">
        <f t="shared" si="1"/>
        <v>6</v>
      </c>
      <c r="B110" s="2"/>
      <c r="C110" s="2"/>
      <c r="D110" s="2"/>
      <c r="E110" s="2"/>
      <c r="F110" s="2"/>
      <c r="G110" s="2"/>
      <c r="H110" s="2"/>
      <c r="I110" s="2"/>
      <c r="J110" s="2"/>
      <c r="K110" s="2"/>
      <c r="L110" s="2"/>
      <c r="M110" s="43"/>
      <c r="N110" s="43"/>
      <c r="O110" s="2"/>
      <c r="P110" s="2"/>
      <c r="Q110" s="2"/>
      <c r="R110" s="75"/>
      <c r="S110" s="75"/>
      <c r="T110" s="75"/>
      <c r="U110" s="75"/>
      <c r="V110" s="75"/>
      <c r="W110" s="75"/>
      <c r="X110" s="75"/>
      <c r="Y110" s="75"/>
      <c r="Z110" s="75"/>
    </row>
    <row r="111" spans="1:26" s="76" customFormat="1" ht="60" x14ac:dyDescent="0.25">
      <c r="A111" s="34">
        <f t="shared" si="1"/>
        <v>7</v>
      </c>
      <c r="B111" s="81" t="s">
        <v>135</v>
      </c>
      <c r="C111" s="81" t="s">
        <v>136</v>
      </c>
      <c r="D111" s="81" t="s">
        <v>137</v>
      </c>
      <c r="E111" s="81" t="s">
        <v>44</v>
      </c>
      <c r="F111" s="81" t="s">
        <v>22</v>
      </c>
      <c r="G111" s="81" t="s">
        <v>97</v>
      </c>
      <c r="H111" s="81" t="s">
        <v>17</v>
      </c>
      <c r="I111" s="81" t="s">
        <v>10</v>
      </c>
      <c r="J111" s="81" t="s">
        <v>31</v>
      </c>
      <c r="K111" s="81" t="s">
        <v>59</v>
      </c>
      <c r="L111" s="81" t="s">
        <v>20</v>
      </c>
      <c r="M111" s="66" t="s">
        <v>26</v>
      </c>
      <c r="N111" s="81" t="s">
        <v>138</v>
      </c>
      <c r="O111" s="81" t="s">
        <v>36</v>
      </c>
      <c r="P111" s="82" t="s">
        <v>11</v>
      </c>
      <c r="Q111" s="82" t="s">
        <v>19</v>
      </c>
      <c r="R111" s="75"/>
      <c r="S111" s="75"/>
      <c r="T111" s="75"/>
      <c r="U111" s="75"/>
      <c r="V111" s="75"/>
      <c r="W111" s="75"/>
      <c r="X111" s="75"/>
      <c r="Y111" s="75"/>
      <c r="Z111" s="75"/>
    </row>
    <row r="112" spans="1:26" s="76" customFormat="1" ht="41.25" customHeight="1" x14ac:dyDescent="0.25">
      <c r="A112" s="34">
        <f t="shared" si="1"/>
        <v>8</v>
      </c>
      <c r="B112" s="77" t="s">
        <v>165</v>
      </c>
      <c r="C112" s="77" t="s">
        <v>166</v>
      </c>
      <c r="D112" s="78" t="s">
        <v>167</v>
      </c>
      <c r="E112" s="72" t="s">
        <v>172</v>
      </c>
      <c r="F112" s="73" t="s">
        <v>126</v>
      </c>
      <c r="G112" s="73"/>
      <c r="H112" s="80">
        <v>40148</v>
      </c>
      <c r="I112" s="74">
        <v>40527</v>
      </c>
      <c r="J112" s="74" t="s">
        <v>24</v>
      </c>
      <c r="K112" s="65">
        <v>0</v>
      </c>
      <c r="L112" s="65">
        <v>12.5</v>
      </c>
      <c r="M112" s="65">
        <v>0</v>
      </c>
      <c r="N112" s="65">
        <v>0</v>
      </c>
      <c r="O112" s="16">
        <v>7194939937</v>
      </c>
      <c r="P112" s="16" t="s">
        <v>175</v>
      </c>
      <c r="Q112" s="90" t="s">
        <v>363</v>
      </c>
      <c r="R112" s="75"/>
      <c r="S112" s="75"/>
      <c r="T112" s="75"/>
      <c r="U112" s="75"/>
      <c r="V112" s="75"/>
      <c r="W112" s="75"/>
      <c r="X112" s="75"/>
      <c r="Y112" s="75"/>
      <c r="Z112" s="75"/>
    </row>
    <row r="113" spans="1:17" s="76" customFormat="1" ht="44.25" customHeight="1" x14ac:dyDescent="0.25">
      <c r="A113" s="34"/>
      <c r="B113" s="77" t="s">
        <v>165</v>
      </c>
      <c r="C113" s="77" t="s">
        <v>166</v>
      </c>
      <c r="D113" s="77" t="s">
        <v>176</v>
      </c>
      <c r="E113" s="72" t="s">
        <v>179</v>
      </c>
      <c r="F113" s="73" t="s">
        <v>126</v>
      </c>
      <c r="G113" s="73"/>
      <c r="H113" s="74">
        <v>41003</v>
      </c>
      <c r="I113" s="74">
        <v>41265</v>
      </c>
      <c r="J113" s="74" t="s">
        <v>24</v>
      </c>
      <c r="K113" s="65">
        <v>0</v>
      </c>
      <c r="L113" s="65">
        <v>8.6</v>
      </c>
      <c r="M113" s="65">
        <v>0</v>
      </c>
      <c r="N113" s="65">
        <v>0</v>
      </c>
      <c r="O113" s="16">
        <v>579717421</v>
      </c>
      <c r="P113" s="16" t="s">
        <v>177</v>
      </c>
      <c r="Q113" s="90" t="s">
        <v>363</v>
      </c>
    </row>
    <row r="114" spans="1:17" x14ac:dyDescent="0.25">
      <c r="B114" s="77"/>
      <c r="C114" s="78"/>
      <c r="D114" s="77"/>
      <c r="E114" s="72"/>
      <c r="F114" s="73"/>
      <c r="G114" s="73"/>
      <c r="H114" s="73"/>
      <c r="I114" s="74"/>
      <c r="J114" s="74"/>
      <c r="K114" s="74"/>
      <c r="L114" s="74"/>
      <c r="M114" s="65"/>
      <c r="N114" s="65"/>
      <c r="O114" s="16"/>
      <c r="P114" s="16"/>
      <c r="Q114" s="90"/>
    </row>
    <row r="115" spans="1:17" ht="41.45" customHeight="1" x14ac:dyDescent="0.25">
      <c r="B115" s="77"/>
      <c r="C115" s="78"/>
      <c r="D115" s="77"/>
      <c r="E115" s="72"/>
      <c r="F115" s="73"/>
      <c r="G115" s="73"/>
      <c r="H115" s="73"/>
      <c r="I115" s="74"/>
      <c r="J115" s="74"/>
      <c r="K115" s="74"/>
      <c r="L115" s="74"/>
      <c r="M115" s="65"/>
      <c r="N115" s="65"/>
      <c r="O115" s="16"/>
      <c r="P115" s="16"/>
      <c r="Q115" s="90"/>
    </row>
    <row r="116" spans="1:17" x14ac:dyDescent="0.25">
      <c r="B116" s="35" t="s">
        <v>16</v>
      </c>
      <c r="C116" s="78"/>
      <c r="D116" s="77"/>
      <c r="E116" s="72"/>
      <c r="F116" s="73"/>
      <c r="G116" s="73"/>
      <c r="H116" s="73"/>
      <c r="I116" s="74"/>
      <c r="J116" s="74"/>
      <c r="K116" s="79">
        <f>SUM(K112:K115)</f>
        <v>0</v>
      </c>
      <c r="L116" s="79">
        <f>SUM(L112:L115)</f>
        <v>21.1</v>
      </c>
      <c r="M116" s="89">
        <f>SUM(M112:M115)</f>
        <v>0</v>
      </c>
      <c r="N116" s="79">
        <f>SUM(N112:N115)</f>
        <v>0</v>
      </c>
      <c r="O116" s="16"/>
      <c r="P116" s="16"/>
      <c r="Q116" s="91"/>
    </row>
    <row r="117" spans="1:17" x14ac:dyDescent="0.25">
      <c r="B117" s="17"/>
      <c r="C117" s="17"/>
      <c r="D117" s="17"/>
      <c r="E117" s="18"/>
      <c r="F117" s="17"/>
      <c r="G117" s="17"/>
      <c r="H117" s="17"/>
      <c r="I117" s="17"/>
      <c r="J117" s="17"/>
      <c r="K117" s="17"/>
      <c r="L117" s="17"/>
      <c r="M117" s="17"/>
      <c r="N117" s="17"/>
      <c r="O117" s="17"/>
      <c r="P117" s="17"/>
    </row>
    <row r="118" spans="1:17" ht="18.75" x14ac:dyDescent="0.25">
      <c r="B118" s="39" t="s">
        <v>32</v>
      </c>
      <c r="C118" s="49">
        <f>+K116</f>
        <v>0</v>
      </c>
      <c r="H118" s="19"/>
      <c r="I118" s="19"/>
      <c r="J118" s="19"/>
      <c r="K118" s="19"/>
      <c r="L118" s="19"/>
      <c r="M118" s="19"/>
      <c r="N118" s="17"/>
      <c r="O118" s="17"/>
      <c r="P118" s="17"/>
    </row>
    <row r="120" spans="1:17" ht="15.75" thickBot="1" x14ac:dyDescent="0.3"/>
    <row r="121" spans="1:17" ht="30.75" thickBot="1" x14ac:dyDescent="0.3">
      <c r="B121" s="51" t="s">
        <v>48</v>
      </c>
      <c r="C121" s="52" t="s">
        <v>49</v>
      </c>
      <c r="D121" s="51" t="s">
        <v>50</v>
      </c>
      <c r="E121" s="52" t="s">
        <v>54</v>
      </c>
    </row>
    <row r="122" spans="1:17" ht="34.5" customHeight="1" x14ac:dyDescent="0.25">
      <c r="B122" s="44" t="s">
        <v>118</v>
      </c>
      <c r="C122" s="47">
        <v>20</v>
      </c>
      <c r="D122" s="47">
        <v>0</v>
      </c>
      <c r="E122" s="252">
        <f>+D122+D123+D124</f>
        <v>0</v>
      </c>
    </row>
    <row r="123" spans="1:17" ht="31.5" customHeight="1" x14ac:dyDescent="0.25">
      <c r="B123" s="44" t="s">
        <v>119</v>
      </c>
      <c r="C123" s="37">
        <v>30</v>
      </c>
      <c r="D123" s="109">
        <v>0</v>
      </c>
      <c r="E123" s="253"/>
    </row>
    <row r="124" spans="1:17" ht="25.5" customHeight="1" thickBot="1" x14ac:dyDescent="0.3">
      <c r="B124" s="44" t="s">
        <v>120</v>
      </c>
      <c r="C124" s="48">
        <v>40</v>
      </c>
      <c r="D124" s="48">
        <v>0</v>
      </c>
      <c r="E124" s="254"/>
    </row>
    <row r="125" spans="1:17" ht="33.6" customHeight="1" x14ac:dyDescent="0.25"/>
    <row r="126" spans="1:17" ht="15.75" thickBot="1" x14ac:dyDescent="0.3"/>
    <row r="127" spans="1:17" ht="27" thickBot="1" x14ac:dyDescent="0.3">
      <c r="B127" s="249" t="s">
        <v>51</v>
      </c>
      <c r="C127" s="250"/>
      <c r="D127" s="250"/>
      <c r="E127" s="250"/>
      <c r="F127" s="250"/>
      <c r="G127" s="250"/>
      <c r="H127" s="250"/>
      <c r="I127" s="250"/>
      <c r="J127" s="250"/>
      <c r="K127" s="250"/>
      <c r="L127" s="250"/>
      <c r="M127" s="250"/>
      <c r="N127" s="251"/>
    </row>
    <row r="129" spans="2:17" ht="54" customHeight="1" x14ac:dyDescent="0.25">
      <c r="B129" s="83" t="s">
        <v>0</v>
      </c>
      <c r="C129" s="83" t="s">
        <v>39</v>
      </c>
      <c r="D129" s="83" t="s">
        <v>40</v>
      </c>
      <c r="E129" s="83" t="s">
        <v>110</v>
      </c>
      <c r="F129" s="83" t="s">
        <v>112</v>
      </c>
      <c r="G129" s="83" t="s">
        <v>113</v>
      </c>
      <c r="H129" s="83" t="s">
        <v>114</v>
      </c>
      <c r="I129" s="83" t="s">
        <v>111</v>
      </c>
      <c r="J129" s="245" t="s">
        <v>115</v>
      </c>
      <c r="K129" s="246"/>
      <c r="L129" s="247"/>
      <c r="M129" s="83" t="s">
        <v>116</v>
      </c>
      <c r="N129" s="83" t="s">
        <v>41</v>
      </c>
      <c r="O129" s="83" t="s">
        <v>42</v>
      </c>
      <c r="P129" s="245" t="s">
        <v>3</v>
      </c>
      <c r="Q129" s="247"/>
    </row>
    <row r="130" spans="2:17" s="17" customFormat="1" ht="17.25" customHeight="1" x14ac:dyDescent="0.25">
      <c r="B130" s="61" t="s">
        <v>371</v>
      </c>
      <c r="C130" s="101" t="s">
        <v>365</v>
      </c>
      <c r="D130" s="101" t="s">
        <v>265</v>
      </c>
      <c r="E130" s="101">
        <v>30740556</v>
      </c>
      <c r="F130" s="101" t="s">
        <v>196</v>
      </c>
      <c r="G130" s="101" t="s">
        <v>266</v>
      </c>
      <c r="H130" s="106">
        <v>36707</v>
      </c>
      <c r="I130" s="101" t="s">
        <v>126</v>
      </c>
      <c r="J130" s="101" t="s">
        <v>341</v>
      </c>
      <c r="K130" s="101" t="s">
        <v>342</v>
      </c>
      <c r="L130" s="106" t="s">
        <v>343</v>
      </c>
      <c r="M130" s="38" t="s">
        <v>126</v>
      </c>
      <c r="N130" s="38" t="s">
        <v>126</v>
      </c>
      <c r="O130" s="38" t="s">
        <v>23</v>
      </c>
      <c r="P130" s="259"/>
      <c r="Q130" s="260"/>
    </row>
    <row r="131" spans="2:17" s="17" customFormat="1" ht="50.25" customHeight="1" x14ac:dyDescent="0.25">
      <c r="B131" s="61" t="s">
        <v>371</v>
      </c>
      <c r="C131" s="101" t="s">
        <v>365</v>
      </c>
      <c r="D131" s="101" t="s">
        <v>267</v>
      </c>
      <c r="E131" s="101">
        <v>27090150</v>
      </c>
      <c r="F131" s="101" t="s">
        <v>196</v>
      </c>
      <c r="G131" s="101" t="s">
        <v>268</v>
      </c>
      <c r="H131" s="106">
        <v>38688</v>
      </c>
      <c r="I131" s="101" t="s">
        <v>126</v>
      </c>
      <c r="J131" s="101" t="s">
        <v>344</v>
      </c>
      <c r="K131" s="101" t="s">
        <v>345</v>
      </c>
      <c r="L131" s="106" t="s">
        <v>346</v>
      </c>
      <c r="M131" s="38" t="s">
        <v>126</v>
      </c>
      <c r="N131" s="38" t="s">
        <v>126</v>
      </c>
      <c r="O131" s="38" t="s">
        <v>23</v>
      </c>
      <c r="P131" s="259" t="s">
        <v>347</v>
      </c>
      <c r="Q131" s="260"/>
    </row>
    <row r="132" spans="2:17" s="17" customFormat="1" ht="17.25" customHeight="1" x14ac:dyDescent="0.25">
      <c r="B132" s="61" t="s">
        <v>374</v>
      </c>
      <c r="C132" s="101" t="s">
        <v>365</v>
      </c>
      <c r="D132" s="101" t="s">
        <v>269</v>
      </c>
      <c r="E132" s="101">
        <v>52080175</v>
      </c>
      <c r="F132" s="101" t="s">
        <v>271</v>
      </c>
      <c r="G132" s="101" t="s">
        <v>270</v>
      </c>
      <c r="H132" s="106">
        <v>39422</v>
      </c>
      <c r="I132" s="101" t="s">
        <v>127</v>
      </c>
      <c r="J132" s="38" t="s">
        <v>272</v>
      </c>
      <c r="K132" s="38" t="s">
        <v>273</v>
      </c>
      <c r="L132" s="38" t="s">
        <v>274</v>
      </c>
      <c r="M132" s="38" t="s">
        <v>126</v>
      </c>
      <c r="N132" s="38" t="s">
        <v>126</v>
      </c>
      <c r="O132" s="38" t="s">
        <v>23</v>
      </c>
      <c r="P132" s="259"/>
      <c r="Q132" s="260"/>
    </row>
    <row r="133" spans="2:17" s="17" customFormat="1" ht="17.25" customHeight="1" x14ac:dyDescent="0.25">
      <c r="B133" s="61" t="s">
        <v>380</v>
      </c>
      <c r="C133" s="101" t="s">
        <v>365</v>
      </c>
      <c r="D133" s="101" t="s">
        <v>275</v>
      </c>
      <c r="E133" s="101">
        <v>27355281</v>
      </c>
      <c r="F133" s="101" t="s">
        <v>276</v>
      </c>
      <c r="G133" s="101" t="s">
        <v>268</v>
      </c>
      <c r="H133" s="106">
        <v>31939</v>
      </c>
      <c r="I133" s="101" t="s">
        <v>127</v>
      </c>
      <c r="J133" s="103" t="s">
        <v>351</v>
      </c>
      <c r="K133" s="103" t="s">
        <v>352</v>
      </c>
      <c r="L133" s="103" t="s">
        <v>353</v>
      </c>
      <c r="M133" s="38" t="s">
        <v>126</v>
      </c>
      <c r="N133" s="38" t="s">
        <v>126</v>
      </c>
      <c r="O133" s="38" t="s">
        <v>23</v>
      </c>
      <c r="P133" s="259"/>
      <c r="Q133" s="260"/>
    </row>
    <row r="134" spans="2:17" s="17" customFormat="1" ht="34.5" customHeight="1" x14ac:dyDescent="0.25">
      <c r="B134" s="61" t="s">
        <v>244</v>
      </c>
      <c r="C134" s="148" t="s">
        <v>370</v>
      </c>
      <c r="D134" s="101" t="s">
        <v>245</v>
      </c>
      <c r="E134" s="101">
        <v>40076755</v>
      </c>
      <c r="F134" s="101" t="s">
        <v>246</v>
      </c>
      <c r="G134" s="101" t="s">
        <v>247</v>
      </c>
      <c r="H134" s="106">
        <v>40158</v>
      </c>
      <c r="I134" s="101" t="s">
        <v>126</v>
      </c>
      <c r="J134" s="38" t="s">
        <v>230</v>
      </c>
      <c r="K134" s="103" t="s">
        <v>248</v>
      </c>
      <c r="L134" s="38" t="s">
        <v>249</v>
      </c>
      <c r="M134" s="38" t="s">
        <v>126</v>
      </c>
      <c r="N134" s="38" t="s">
        <v>126</v>
      </c>
      <c r="O134" s="38" t="s">
        <v>126</v>
      </c>
      <c r="P134" s="259"/>
      <c r="Q134" s="260"/>
    </row>
    <row r="135" spans="2:17" s="17" customFormat="1" x14ac:dyDescent="0.25">
      <c r="B135" s="61"/>
      <c r="C135" s="61"/>
      <c r="D135" s="61"/>
      <c r="E135" s="61"/>
      <c r="F135" s="61"/>
      <c r="G135" s="61"/>
      <c r="H135" s="102"/>
      <c r="I135" s="61"/>
      <c r="J135" s="38"/>
      <c r="K135" s="38"/>
      <c r="L135" s="38"/>
      <c r="M135" s="38"/>
      <c r="N135" s="38"/>
      <c r="O135" s="38"/>
      <c r="P135" s="259"/>
      <c r="Q135" s="260"/>
    </row>
    <row r="136" spans="2:17" x14ac:dyDescent="0.25">
      <c r="B136" s="3"/>
      <c r="C136" s="3"/>
      <c r="D136" s="97"/>
      <c r="E136" s="3"/>
    </row>
    <row r="137" spans="2:17" ht="15.75" thickBot="1" x14ac:dyDescent="0.3">
      <c r="B137" s="3"/>
      <c r="C137" s="3"/>
      <c r="D137" s="97"/>
      <c r="E137" s="3"/>
    </row>
    <row r="138" spans="2:17" ht="30" x14ac:dyDescent="0.25">
      <c r="B138" s="86" t="s">
        <v>33</v>
      </c>
      <c r="C138" s="86" t="s">
        <v>48</v>
      </c>
      <c r="D138" s="83" t="s">
        <v>49</v>
      </c>
      <c r="E138" s="86" t="s">
        <v>50</v>
      </c>
      <c r="F138" s="52" t="s">
        <v>364</v>
      </c>
    </row>
    <row r="139" spans="2:17" ht="108" x14ac:dyDescent="0.2">
      <c r="B139" s="268" t="s">
        <v>52</v>
      </c>
      <c r="C139" s="1" t="s">
        <v>121</v>
      </c>
      <c r="D139" s="114">
        <v>25</v>
      </c>
      <c r="E139" s="114">
        <v>25</v>
      </c>
      <c r="F139" s="269">
        <f>+E139+E140+E141</f>
        <v>60</v>
      </c>
    </row>
    <row r="140" spans="2:17" ht="96" x14ac:dyDescent="0.2">
      <c r="B140" s="268"/>
      <c r="C140" s="1" t="s">
        <v>122</v>
      </c>
      <c r="D140" s="50">
        <v>25</v>
      </c>
      <c r="E140" s="114">
        <v>25</v>
      </c>
      <c r="F140" s="270"/>
    </row>
    <row r="141" spans="2:17" ht="60" x14ac:dyDescent="0.2">
      <c r="B141" s="268"/>
      <c r="C141" s="1" t="s">
        <v>123</v>
      </c>
      <c r="D141" s="114">
        <v>10</v>
      </c>
      <c r="E141" s="114">
        <v>10</v>
      </c>
      <c r="F141" s="271"/>
    </row>
    <row r="142" spans="2:17" x14ac:dyDescent="0.25">
      <c r="B142" s="3"/>
      <c r="C142" s="3"/>
      <c r="D142" s="97"/>
      <c r="E142" s="3"/>
    </row>
    <row r="143" spans="2:17" x14ac:dyDescent="0.25">
      <c r="B143" s="85" t="s">
        <v>55</v>
      </c>
    </row>
    <row r="146" spans="2:4" x14ac:dyDescent="0.25">
      <c r="B146" s="87" t="s">
        <v>33</v>
      </c>
      <c r="C146" s="87" t="s">
        <v>56</v>
      </c>
      <c r="D146" s="86" t="s">
        <v>50</v>
      </c>
    </row>
    <row r="147" spans="2:4" ht="28.5" x14ac:dyDescent="0.25">
      <c r="B147" s="68" t="s">
        <v>57</v>
      </c>
      <c r="C147" s="69">
        <v>40</v>
      </c>
      <c r="D147" s="109">
        <f>+E122</f>
        <v>0</v>
      </c>
    </row>
    <row r="148" spans="2:4" ht="42.75" x14ac:dyDescent="0.25">
      <c r="B148" s="68" t="s">
        <v>58</v>
      </c>
      <c r="C148" s="69">
        <v>60</v>
      </c>
      <c r="D148" s="109">
        <f>F139</f>
        <v>60</v>
      </c>
    </row>
  </sheetData>
  <mergeCells count="51">
    <mergeCell ref="B127:N127"/>
    <mergeCell ref="J129:L129"/>
    <mergeCell ref="P129:Q129"/>
    <mergeCell ref="B139:B141"/>
    <mergeCell ref="F139:F141"/>
    <mergeCell ref="P130:Q130"/>
    <mergeCell ref="P131:Q131"/>
    <mergeCell ref="P132:Q132"/>
    <mergeCell ref="P133:Q133"/>
    <mergeCell ref="P134:Q134"/>
    <mergeCell ref="P135:Q135"/>
    <mergeCell ref="E122:E124"/>
    <mergeCell ref="P80:Q80"/>
    <mergeCell ref="P81:Q81"/>
    <mergeCell ref="P85:Q85"/>
    <mergeCell ref="P96:Q96"/>
    <mergeCell ref="B98:N98"/>
    <mergeCell ref="D101:E101"/>
    <mergeCell ref="D102:E102"/>
    <mergeCell ref="B105:P105"/>
    <mergeCell ref="B108:N108"/>
    <mergeCell ref="P82:Q82"/>
    <mergeCell ref="P83:Q83"/>
    <mergeCell ref="P84:Q84"/>
    <mergeCell ref="P86:Q86"/>
    <mergeCell ref="P87:Q95"/>
    <mergeCell ref="J79:L79"/>
    <mergeCell ref="P79:Q79"/>
    <mergeCell ref="C58:N58"/>
    <mergeCell ref="B60:N60"/>
    <mergeCell ref="O63:P63"/>
    <mergeCell ref="O64:P64"/>
    <mergeCell ref="O65:P65"/>
    <mergeCell ref="O66:P66"/>
    <mergeCell ref="O67:P67"/>
    <mergeCell ref="O68:P68"/>
    <mergeCell ref="B74:N74"/>
    <mergeCell ref="B54:B55"/>
    <mergeCell ref="C54:C55"/>
    <mergeCell ref="D54:E54"/>
    <mergeCell ref="B2:P2"/>
    <mergeCell ref="B4:P4"/>
    <mergeCell ref="C6:N6"/>
    <mergeCell ref="C7:N7"/>
    <mergeCell ref="C8:N8"/>
    <mergeCell ref="C9:N9"/>
    <mergeCell ref="C10:E10"/>
    <mergeCell ref="B14:C21"/>
    <mergeCell ref="B22:C22"/>
    <mergeCell ref="E40:E41"/>
    <mergeCell ref="M45:N45"/>
  </mergeCells>
  <dataValidations count="2">
    <dataValidation type="list" allowBlank="1" showInputMessage="1" showErrorMessage="1" sqref="WVE983046 A65542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A131078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A196614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A262150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A327686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A393222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A458758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A524294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A589830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A655366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A720902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A786438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A851974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A917510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A983046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WVE24:WVE37 WLI24:WLI37 WBM24:WBM37 VRQ24:VRQ37 VHU24:VHU37 UXY24:UXY37 UOC24:UOC37 UEG24:UEG37 TUK24:TUK37 TKO24:TKO37 TAS24:TAS37 SQW24:SQW37 SHA24:SHA37 RXE24:RXE37 RNI24:RNI37 RDM24:RDM37 QTQ24:QTQ37 QJU24:QJU37 PZY24:PZY37 PQC24:PQC37 PGG24:PGG37 OWK24:OWK37 OMO24:OMO37 OCS24:OCS37 NSW24:NSW37 NJA24:NJA37 MZE24:MZE37 MPI24:MPI37 MFM24:MFM37 LVQ24:LVQ37 LLU24:LLU37 LBY24:LBY37 KSC24:KSC37 KIG24:KIG37 JYK24:JYK37 JOO24:JOO37 JES24:JES37 IUW24:IUW37 ILA24:ILA37 IBE24:IBE37 HRI24:HRI37 HHM24:HHM37 GXQ24:GXQ37 GNU24:GNU37 GDY24:GDY37 FUC24:FUC37 FKG24:FKG37 FAK24:FAK37 EQO24:EQO37 EGS24:EGS37 DWW24:DWW37 DNA24:DNA37 DDE24:DDE37 CTI24:CTI37 CJM24:CJM37 BZQ24:BZQ37 BPU24:BPU37 BFY24:BFY37 AWC24:AWC37 AMG24:AMG37 ACK24:ACK37 SO24:SO37 IS24:IS37 A24:A37">
      <formula1>"1,2,3,4,5"</formula1>
    </dataValidation>
    <dataValidation type="decimal" allowBlank="1" showInputMessage="1" showErrorMessage="1" sqref="WVH983046 WLL983046 C65560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96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32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68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704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40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76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312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48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84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20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56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92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28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64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VH24:WVH37 WLL24:WLL37 WBP24:WBP37 VRT24:VRT37 VHX24:VHX37 UYB24:UYB37 UOF24:UOF37 UEJ24:UEJ37 TUN24:TUN37 TKR24:TKR37 TAV24:TAV37 SQZ24:SQZ37 SHD24:SHD37 RXH24:RXH37 RNL24:RNL37 RDP24:RDP37 QTT24:QTT37 QJX24:QJX37 QAB24:QAB37 PQF24:PQF37 PGJ24:PGJ37 OWN24:OWN37 OMR24:OMR37 OCV24:OCV37 NSZ24:NSZ37 NJD24:NJD37 MZH24:MZH37 MPL24:MPL37 MFP24:MFP37 LVT24:LVT37 LLX24:LLX37 LCB24:LCB37 KSF24:KSF37 KIJ24:KIJ37 JYN24:JYN37 JOR24:JOR37 JEV24:JEV37 IUZ24:IUZ37 ILD24:ILD37 IBH24:IBH37 HRL24:HRL37 HHP24:HHP37 GXT24:GXT37 GNX24:GNX37 GEB24:GEB37 FUF24:FUF37 FKJ24:FKJ37 FAN24:FAN37 EQR24:EQR37 EGV24:EGV37 DWZ24:DWZ37 DND24:DND37 DDH24:DDH37 CTL24:CTL37 CJP24:CJP37 BZT24:BZT37 BPX24:BPX37 BGB24:BGB37 AWF24:AWF37 AMJ24:AMJ37 ACN24:ACN37 SR24:SR37 IV24:IV37">
      <formula1>0</formula1>
      <formula2>1</formula2>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Z131"/>
  <sheetViews>
    <sheetView topLeftCell="A25" zoomScale="80" zoomScaleNormal="80" workbookViewId="0">
      <selection activeCell="D25" sqref="D25"/>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0.28515625" style="2" customWidth="1"/>
    <col min="11" max="11" width="16.7109375" style="2" bestFit="1" customWidth="1"/>
    <col min="12" max="13" width="18.7109375" style="2" customWidth="1"/>
    <col min="14" max="14" width="22.140625" style="2" customWidth="1"/>
    <col min="15" max="15" width="26.140625" style="2" customWidth="1"/>
    <col min="16" max="16" width="28.85546875" style="2" customWidth="1"/>
    <col min="17" max="17" width="28"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33" t="s">
        <v>61</v>
      </c>
      <c r="C2" s="234"/>
      <c r="D2" s="234"/>
      <c r="E2" s="234"/>
      <c r="F2" s="234"/>
      <c r="G2" s="234"/>
      <c r="H2" s="234"/>
      <c r="I2" s="234"/>
      <c r="J2" s="234"/>
      <c r="K2" s="234"/>
      <c r="L2" s="234"/>
      <c r="M2" s="234"/>
      <c r="N2" s="234"/>
      <c r="O2" s="234"/>
      <c r="P2" s="234"/>
    </row>
    <row r="4" spans="2:16" ht="26.25" x14ac:dyDescent="0.25">
      <c r="B4" s="233" t="s">
        <v>47</v>
      </c>
      <c r="C4" s="234"/>
      <c r="D4" s="234"/>
      <c r="E4" s="234"/>
      <c r="F4" s="234"/>
      <c r="G4" s="234"/>
      <c r="H4" s="234"/>
      <c r="I4" s="234"/>
      <c r="J4" s="234"/>
      <c r="K4" s="234"/>
      <c r="L4" s="234"/>
      <c r="M4" s="234"/>
      <c r="N4" s="234"/>
      <c r="O4" s="234"/>
      <c r="P4" s="234"/>
    </row>
    <row r="5" spans="2:16" ht="15.75" thickBot="1" x14ac:dyDescent="0.3"/>
    <row r="6" spans="2:16" ht="21.75" thickBot="1" x14ac:dyDescent="0.3">
      <c r="B6" s="4" t="s">
        <v>4</v>
      </c>
      <c r="C6" s="235" t="s">
        <v>159</v>
      </c>
      <c r="D6" s="235"/>
      <c r="E6" s="235"/>
      <c r="F6" s="235"/>
      <c r="G6" s="235"/>
      <c r="H6" s="235"/>
      <c r="I6" s="235"/>
      <c r="J6" s="235"/>
      <c r="K6" s="235"/>
      <c r="L6" s="235"/>
      <c r="M6" s="235"/>
      <c r="N6" s="236"/>
    </row>
    <row r="7" spans="2:16" ht="16.5" thickBot="1" x14ac:dyDescent="0.3">
      <c r="B7" s="5" t="s">
        <v>5</v>
      </c>
      <c r="C7" s="235" t="s">
        <v>369</v>
      </c>
      <c r="D7" s="235"/>
      <c r="E7" s="235"/>
      <c r="F7" s="235"/>
      <c r="G7" s="235"/>
      <c r="H7" s="235"/>
      <c r="I7" s="235"/>
      <c r="J7" s="235"/>
      <c r="K7" s="235"/>
      <c r="L7" s="235"/>
      <c r="M7" s="235"/>
      <c r="N7" s="236"/>
    </row>
    <row r="8" spans="2:16" ht="16.5" thickBot="1" x14ac:dyDescent="0.3">
      <c r="B8" s="5" t="s">
        <v>6</v>
      </c>
      <c r="C8" s="235" t="s">
        <v>161</v>
      </c>
      <c r="D8" s="235"/>
      <c r="E8" s="235"/>
      <c r="F8" s="235"/>
      <c r="G8" s="235"/>
      <c r="H8" s="235"/>
      <c r="I8" s="235"/>
      <c r="J8" s="235"/>
      <c r="K8" s="235"/>
      <c r="L8" s="235"/>
      <c r="M8" s="235"/>
      <c r="N8" s="236"/>
    </row>
    <row r="9" spans="2:16" ht="16.5" thickBot="1" x14ac:dyDescent="0.3">
      <c r="B9" s="5" t="s">
        <v>7</v>
      </c>
      <c r="C9" s="235"/>
      <c r="D9" s="235"/>
      <c r="E9" s="235"/>
      <c r="F9" s="235"/>
      <c r="G9" s="235"/>
      <c r="H9" s="235"/>
      <c r="I9" s="235"/>
      <c r="J9" s="235"/>
      <c r="K9" s="235"/>
      <c r="L9" s="235"/>
      <c r="M9" s="235"/>
      <c r="N9" s="236"/>
    </row>
    <row r="10" spans="2:16" ht="16.5" thickBot="1" x14ac:dyDescent="0.3">
      <c r="B10" s="5" t="s">
        <v>8</v>
      </c>
      <c r="C10" s="282" t="s">
        <v>377</v>
      </c>
      <c r="D10" s="282"/>
      <c r="E10" s="283"/>
      <c r="F10" s="21"/>
      <c r="G10" s="21"/>
      <c r="H10" s="21"/>
      <c r="I10" s="21"/>
      <c r="J10" s="21"/>
      <c r="K10" s="21"/>
      <c r="L10" s="21"/>
      <c r="M10" s="21"/>
      <c r="N10" s="22"/>
    </row>
    <row r="11" spans="2:16" ht="16.5" thickBot="1" x14ac:dyDescent="0.3">
      <c r="B11" s="7" t="s">
        <v>9</v>
      </c>
      <c r="C11" s="8">
        <v>41968</v>
      </c>
      <c r="D11" s="9"/>
      <c r="E11" s="9"/>
      <c r="F11" s="9"/>
      <c r="G11" s="9"/>
      <c r="H11" s="9"/>
      <c r="I11" s="9"/>
      <c r="J11" s="9"/>
      <c r="K11" s="9"/>
      <c r="L11" s="9"/>
      <c r="M11" s="9"/>
      <c r="N11" s="10"/>
    </row>
    <row r="12" spans="2:16" ht="15.75" x14ac:dyDescent="0.25">
      <c r="B12" s="6"/>
      <c r="C12" s="11"/>
      <c r="D12" s="12"/>
      <c r="E12" s="12"/>
      <c r="F12" s="12"/>
      <c r="G12" s="12"/>
      <c r="H12" s="12"/>
      <c r="I12" s="70"/>
      <c r="J12" s="70"/>
      <c r="K12" s="70"/>
      <c r="L12" s="70"/>
      <c r="M12" s="70"/>
      <c r="N12" s="12"/>
    </row>
    <row r="13" spans="2:16" x14ac:dyDescent="0.25">
      <c r="I13" s="70"/>
      <c r="J13" s="70"/>
      <c r="K13" s="70"/>
      <c r="L13" s="70"/>
      <c r="M13" s="70"/>
      <c r="N13" s="71"/>
    </row>
    <row r="14" spans="2:16" ht="45.75" customHeight="1" x14ac:dyDescent="0.25">
      <c r="B14" s="239" t="s">
        <v>95</v>
      </c>
      <c r="C14" s="239"/>
      <c r="D14" s="110" t="s">
        <v>12</v>
      </c>
      <c r="E14" s="110" t="s">
        <v>13</v>
      </c>
      <c r="F14" s="110" t="s">
        <v>29</v>
      </c>
      <c r="G14" s="142"/>
      <c r="I14" s="25"/>
      <c r="J14" s="25"/>
      <c r="K14" s="25"/>
      <c r="L14" s="25"/>
      <c r="M14" s="25"/>
      <c r="N14" s="71"/>
    </row>
    <row r="15" spans="2:16" x14ac:dyDescent="0.25">
      <c r="B15" s="239"/>
      <c r="C15" s="239"/>
      <c r="D15" s="110"/>
      <c r="E15" s="23"/>
      <c r="F15" s="93"/>
      <c r="G15" s="143"/>
      <c r="I15" s="26">
        <v>182</v>
      </c>
      <c r="J15" s="26">
        <f>+I15/200</f>
        <v>0.91</v>
      </c>
      <c r="K15" s="26"/>
      <c r="L15" s="26">
        <v>458</v>
      </c>
      <c r="M15" s="26">
        <f>+L15/300</f>
        <v>1.5266666666666666</v>
      </c>
      <c r="N15" s="112">
        <f>+J15+M15</f>
        <v>2.4366666666666665</v>
      </c>
      <c r="O15" s="2" t="s">
        <v>288</v>
      </c>
    </row>
    <row r="16" spans="2:16" x14ac:dyDescent="0.25">
      <c r="B16" s="239"/>
      <c r="C16" s="239"/>
      <c r="D16" s="110">
        <v>9</v>
      </c>
      <c r="E16" s="23">
        <v>1451607014</v>
      </c>
      <c r="F16" s="93">
        <f>182+458</f>
        <v>640</v>
      </c>
      <c r="G16" s="143"/>
      <c r="I16" s="26"/>
      <c r="J16" s="26">
        <f>+J15</f>
        <v>0.91</v>
      </c>
      <c r="K16" s="26"/>
      <c r="L16" s="26"/>
      <c r="M16" s="26">
        <f>+M15*2</f>
        <v>3.0533333333333332</v>
      </c>
      <c r="N16" s="112">
        <f>+J16+M16</f>
        <v>3.9633333333333334</v>
      </c>
      <c r="O16" s="2" t="s">
        <v>289</v>
      </c>
    </row>
    <row r="17" spans="1:14" x14ac:dyDescent="0.25">
      <c r="B17" s="239"/>
      <c r="C17" s="239"/>
      <c r="D17" s="110"/>
      <c r="E17" s="23"/>
      <c r="F17" s="93"/>
      <c r="G17" s="143"/>
      <c r="I17" s="26"/>
      <c r="J17" s="26"/>
      <c r="K17" s="26"/>
      <c r="L17" s="26"/>
      <c r="M17" s="26"/>
      <c r="N17" s="71"/>
    </row>
    <row r="18" spans="1:14" x14ac:dyDescent="0.25">
      <c r="B18" s="239"/>
      <c r="C18" s="239"/>
      <c r="D18" s="110"/>
      <c r="E18" s="24"/>
      <c r="F18" s="93"/>
      <c r="G18" s="143"/>
      <c r="H18" s="14"/>
      <c r="I18" s="26"/>
      <c r="J18" s="26"/>
      <c r="K18" s="26"/>
      <c r="L18" s="26"/>
      <c r="M18" s="26"/>
      <c r="N18" s="13"/>
    </row>
    <row r="19" spans="1:14" x14ac:dyDescent="0.25">
      <c r="B19" s="239"/>
      <c r="C19" s="239"/>
      <c r="D19" s="110"/>
      <c r="E19" s="24"/>
      <c r="F19" s="93"/>
      <c r="G19" s="143"/>
      <c r="H19" s="14"/>
      <c r="I19" s="28"/>
      <c r="J19" s="28"/>
      <c r="K19" s="28"/>
      <c r="L19" s="28"/>
      <c r="M19" s="28"/>
      <c r="N19" s="13"/>
    </row>
    <row r="20" spans="1:14" x14ac:dyDescent="0.25">
      <c r="B20" s="239"/>
      <c r="C20" s="239"/>
      <c r="D20" s="110"/>
      <c r="E20" s="24"/>
      <c r="F20" s="93"/>
      <c r="G20" s="143"/>
      <c r="H20" s="14"/>
      <c r="I20" s="70"/>
      <c r="J20" s="70"/>
      <c r="K20" s="70"/>
      <c r="L20" s="70"/>
      <c r="M20" s="70"/>
      <c r="N20" s="13"/>
    </row>
    <row r="21" spans="1:14" x14ac:dyDescent="0.25">
      <c r="B21" s="239"/>
      <c r="C21" s="239"/>
      <c r="D21" s="110"/>
      <c r="E21" s="24"/>
      <c r="F21" s="93"/>
      <c r="G21" s="143"/>
      <c r="H21" s="14"/>
      <c r="I21" s="70"/>
      <c r="J21" s="70"/>
      <c r="K21" s="70"/>
      <c r="L21" s="70"/>
      <c r="M21" s="70"/>
      <c r="N21" s="13"/>
    </row>
    <row r="22" spans="1:14" ht="15.75" thickBot="1" x14ac:dyDescent="0.3">
      <c r="B22" s="240" t="s">
        <v>14</v>
      </c>
      <c r="C22" s="241"/>
      <c r="D22" s="110"/>
      <c r="E22" s="42">
        <f>SUM(E15:E21)</f>
        <v>1451607014</v>
      </c>
      <c r="F22" s="93">
        <f>SUM(F15:F21)</f>
        <v>640</v>
      </c>
      <c r="G22" s="143"/>
      <c r="H22" s="14"/>
      <c r="I22" s="70"/>
      <c r="J22" s="70"/>
      <c r="K22" s="70"/>
      <c r="L22" s="70"/>
      <c r="M22" s="70"/>
      <c r="N22" s="13"/>
    </row>
    <row r="23" spans="1:14" ht="45.75" thickBot="1" x14ac:dyDescent="0.3">
      <c r="A23" s="30"/>
      <c r="B23" s="36" t="s">
        <v>15</v>
      </c>
      <c r="C23" s="36" t="s">
        <v>96</v>
      </c>
      <c r="E23" s="25"/>
      <c r="F23" s="25"/>
      <c r="G23" s="25"/>
      <c r="H23" s="25"/>
      <c r="I23" s="3"/>
      <c r="J23" s="3"/>
      <c r="K23" s="3"/>
      <c r="L23" s="3"/>
      <c r="M23" s="3"/>
    </row>
    <row r="24" spans="1:14" ht="15.75" thickBot="1" x14ac:dyDescent="0.3">
      <c r="A24" s="31"/>
      <c r="C24" s="33">
        <f>+F22*0.8</f>
        <v>512</v>
      </c>
      <c r="D24" s="29"/>
      <c r="E24" s="32">
        <f>+E22</f>
        <v>1451607014</v>
      </c>
      <c r="F24" s="27"/>
      <c r="G24" s="27"/>
      <c r="H24" s="27"/>
      <c r="I24" s="15"/>
      <c r="J24" s="15"/>
      <c r="K24" s="15"/>
      <c r="L24" s="15"/>
      <c r="M24" s="15"/>
    </row>
    <row r="25" spans="1:14" x14ac:dyDescent="0.25">
      <c r="A25" s="62"/>
      <c r="C25" s="63"/>
      <c r="D25" s="26"/>
      <c r="E25" s="64"/>
      <c r="F25" s="27"/>
      <c r="G25" s="27"/>
      <c r="H25" s="27"/>
      <c r="I25" s="15"/>
      <c r="J25" s="15"/>
      <c r="K25" s="15"/>
      <c r="L25" s="15"/>
      <c r="M25" s="15"/>
    </row>
    <row r="26" spans="1:14" x14ac:dyDescent="0.25">
      <c r="A26" s="62"/>
      <c r="B26" s="67"/>
      <c r="C26" s="67"/>
      <c r="D26" s="67"/>
      <c r="E26" s="67"/>
      <c r="F26" s="67"/>
      <c r="G26" s="67"/>
      <c r="H26" s="67"/>
      <c r="I26" s="70"/>
      <c r="J26" s="70"/>
      <c r="K26" s="70"/>
      <c r="L26" s="70"/>
      <c r="M26" s="70"/>
      <c r="N26" s="71"/>
    </row>
    <row r="27" spans="1:14" x14ac:dyDescent="0.25">
      <c r="A27" s="62"/>
      <c r="B27" s="85" t="s">
        <v>164</v>
      </c>
      <c r="C27" s="67"/>
      <c r="D27" s="67"/>
      <c r="E27" s="67"/>
      <c r="F27" s="67"/>
      <c r="G27" s="67"/>
      <c r="H27" s="67"/>
      <c r="I27" s="70"/>
      <c r="J27" s="70"/>
      <c r="K27" s="70"/>
      <c r="L27" s="70"/>
      <c r="M27" s="70"/>
      <c r="N27" s="71"/>
    </row>
    <row r="28" spans="1:14" x14ac:dyDescent="0.25">
      <c r="A28" s="62"/>
      <c r="B28" s="67"/>
      <c r="C28" s="67"/>
      <c r="D28" s="67"/>
      <c r="E28" s="67"/>
      <c r="F28" s="67"/>
      <c r="G28" s="67"/>
      <c r="H28" s="67"/>
      <c r="I28" s="70"/>
      <c r="J28" s="70"/>
      <c r="K28" s="70"/>
      <c r="L28" s="70"/>
      <c r="M28" s="70"/>
      <c r="N28" s="71"/>
    </row>
    <row r="29" spans="1:14" x14ac:dyDescent="0.25">
      <c r="A29" s="62"/>
      <c r="B29" s="87" t="s">
        <v>33</v>
      </c>
      <c r="C29" s="87" t="s">
        <v>126</v>
      </c>
      <c r="D29" s="87" t="s">
        <v>127</v>
      </c>
      <c r="E29" s="67"/>
      <c r="F29" s="67"/>
      <c r="G29" s="67"/>
      <c r="H29" s="67"/>
      <c r="I29" s="70"/>
      <c r="J29" s="70"/>
      <c r="K29" s="70"/>
      <c r="L29" s="70"/>
      <c r="M29" s="70"/>
      <c r="N29" s="71"/>
    </row>
    <row r="30" spans="1:14" x14ac:dyDescent="0.25">
      <c r="A30" s="62"/>
      <c r="B30" s="84" t="s">
        <v>128</v>
      </c>
      <c r="C30" s="144"/>
      <c r="D30" s="144" t="s">
        <v>162</v>
      </c>
      <c r="E30" s="67"/>
      <c r="F30" s="67"/>
      <c r="G30" s="67"/>
      <c r="H30" s="67"/>
      <c r="I30" s="70"/>
      <c r="J30" s="70"/>
      <c r="K30" s="70"/>
      <c r="L30" s="70"/>
      <c r="M30" s="70"/>
      <c r="N30" s="71"/>
    </row>
    <row r="31" spans="1:14" x14ac:dyDescent="0.25">
      <c r="A31" s="62"/>
      <c r="B31" s="84" t="s">
        <v>129</v>
      </c>
      <c r="C31" s="144"/>
      <c r="D31" s="144" t="s">
        <v>162</v>
      </c>
      <c r="E31" s="67"/>
      <c r="F31" s="67"/>
      <c r="G31" s="67"/>
      <c r="H31" s="67"/>
      <c r="I31" s="70"/>
      <c r="J31" s="70"/>
      <c r="K31" s="70"/>
      <c r="L31" s="70"/>
      <c r="M31" s="70"/>
      <c r="N31" s="71"/>
    </row>
    <row r="32" spans="1:14" x14ac:dyDescent="0.25">
      <c r="A32" s="62"/>
      <c r="B32" s="84" t="s">
        <v>130</v>
      </c>
      <c r="C32" s="144" t="s">
        <v>162</v>
      </c>
      <c r="D32" s="144"/>
      <c r="E32" s="67"/>
      <c r="F32" s="67"/>
      <c r="G32" s="67"/>
      <c r="H32" s="67"/>
      <c r="I32" s="70"/>
      <c r="J32" s="70"/>
      <c r="K32" s="70"/>
      <c r="L32" s="70"/>
      <c r="M32" s="70"/>
      <c r="N32" s="71"/>
    </row>
    <row r="33" spans="1:26" x14ac:dyDescent="0.25">
      <c r="A33" s="62"/>
      <c r="B33" s="84" t="s">
        <v>131</v>
      </c>
      <c r="C33" s="144" t="s">
        <v>162</v>
      </c>
      <c r="D33" s="144"/>
      <c r="E33" s="67"/>
      <c r="F33" s="67"/>
      <c r="G33" s="67"/>
      <c r="H33" s="67"/>
      <c r="I33" s="70"/>
      <c r="J33" s="70"/>
      <c r="K33" s="70"/>
      <c r="L33" s="70"/>
      <c r="M33" s="70"/>
      <c r="N33" s="71"/>
    </row>
    <row r="34" spans="1:26" x14ac:dyDescent="0.25">
      <c r="A34" s="62"/>
      <c r="B34" s="67"/>
      <c r="C34" s="67"/>
      <c r="D34" s="67"/>
      <c r="E34" s="67"/>
      <c r="F34" s="67"/>
      <c r="G34" s="67"/>
      <c r="H34" s="67"/>
      <c r="I34" s="70"/>
      <c r="J34" s="70"/>
      <c r="K34" s="70"/>
      <c r="L34" s="70"/>
      <c r="M34" s="70"/>
      <c r="N34" s="71"/>
    </row>
    <row r="35" spans="1:26" x14ac:dyDescent="0.25">
      <c r="A35" s="62"/>
      <c r="B35" s="85" t="s">
        <v>132</v>
      </c>
      <c r="C35" s="67"/>
      <c r="D35" s="67"/>
      <c r="E35" s="67"/>
      <c r="F35" s="67"/>
      <c r="G35" s="67"/>
      <c r="H35" s="67"/>
      <c r="I35" s="70"/>
      <c r="J35" s="70"/>
      <c r="K35" s="70"/>
      <c r="L35" s="70"/>
      <c r="M35" s="70"/>
      <c r="N35" s="71"/>
    </row>
    <row r="36" spans="1:26" x14ac:dyDescent="0.25">
      <c r="A36" s="62"/>
      <c r="B36" s="67"/>
      <c r="C36" s="67"/>
      <c r="D36" s="67"/>
      <c r="E36" s="67"/>
      <c r="F36" s="67"/>
      <c r="G36" s="67"/>
      <c r="H36" s="67"/>
      <c r="I36" s="70"/>
      <c r="J36" s="70"/>
      <c r="K36" s="70"/>
      <c r="L36" s="70"/>
      <c r="M36" s="70"/>
      <c r="N36" s="71"/>
    </row>
    <row r="37" spans="1:26" x14ac:dyDescent="0.25">
      <c r="B37" s="67"/>
      <c r="C37" s="67"/>
      <c r="D37" s="67"/>
      <c r="E37" s="67"/>
      <c r="F37" s="67"/>
      <c r="G37" s="67"/>
      <c r="H37" s="67"/>
      <c r="I37" s="70"/>
      <c r="J37" s="70"/>
      <c r="K37" s="70"/>
      <c r="L37" s="70"/>
      <c r="M37" s="70"/>
      <c r="N37" s="71"/>
    </row>
    <row r="38" spans="1:26" x14ac:dyDescent="0.25">
      <c r="B38" s="87" t="s">
        <v>33</v>
      </c>
      <c r="C38" s="87" t="s">
        <v>56</v>
      </c>
      <c r="D38" s="86" t="s">
        <v>50</v>
      </c>
      <c r="E38" s="86" t="s">
        <v>16</v>
      </c>
      <c r="F38" s="67"/>
      <c r="G38" s="67"/>
      <c r="H38" s="67"/>
      <c r="I38" s="70"/>
      <c r="J38" s="70"/>
      <c r="K38" s="70"/>
      <c r="L38" s="70"/>
      <c r="M38" s="70"/>
      <c r="N38" s="71"/>
    </row>
    <row r="39" spans="1:26" ht="28.5" x14ac:dyDescent="0.25">
      <c r="B39" s="68" t="s">
        <v>133</v>
      </c>
      <c r="C39" s="69">
        <v>40</v>
      </c>
      <c r="D39" s="109">
        <v>0</v>
      </c>
      <c r="E39" s="242">
        <f>+D39+D40</f>
        <v>35</v>
      </c>
      <c r="F39" s="67"/>
      <c r="G39" s="67"/>
      <c r="H39" s="67"/>
      <c r="I39" s="70"/>
      <c r="J39" s="70"/>
      <c r="K39" s="70"/>
      <c r="L39" s="70"/>
      <c r="M39" s="70"/>
      <c r="N39" s="71"/>
    </row>
    <row r="40" spans="1:26" s="70" customFormat="1" ht="77.25" customHeight="1" x14ac:dyDescent="0.25">
      <c r="B40" s="68" t="s">
        <v>134</v>
      </c>
      <c r="C40" s="69">
        <v>60</v>
      </c>
      <c r="D40" s="109">
        <v>35</v>
      </c>
      <c r="E40" s="243"/>
      <c r="F40" s="67"/>
      <c r="G40" s="67"/>
      <c r="H40" s="67"/>
      <c r="N40" s="71"/>
      <c r="O40" s="2"/>
      <c r="P40" s="2"/>
      <c r="Q40" s="2"/>
    </row>
    <row r="41" spans="1:26" s="76" customFormat="1" x14ac:dyDescent="0.25">
      <c r="A41" s="34"/>
      <c r="B41" s="2"/>
      <c r="C41" s="63"/>
      <c r="D41" s="26"/>
      <c r="E41" s="64"/>
      <c r="F41" s="27"/>
      <c r="G41" s="27"/>
      <c r="H41" s="27"/>
      <c r="I41" s="15"/>
      <c r="J41" s="15"/>
      <c r="K41" s="15"/>
      <c r="L41" s="15"/>
      <c r="M41" s="15"/>
      <c r="N41" s="2"/>
      <c r="O41" s="2"/>
      <c r="P41" s="2"/>
      <c r="Q41" s="2"/>
      <c r="R41" s="75"/>
      <c r="S41" s="75"/>
      <c r="T41" s="75"/>
      <c r="U41" s="75"/>
      <c r="V41" s="75"/>
      <c r="W41" s="75"/>
      <c r="X41" s="75"/>
      <c r="Y41" s="75"/>
      <c r="Z41" s="75"/>
    </row>
    <row r="42" spans="1:26" s="76" customFormat="1" x14ac:dyDescent="0.25">
      <c r="A42" s="34"/>
      <c r="B42" s="2"/>
      <c r="C42" s="63"/>
      <c r="D42" s="26"/>
      <c r="E42" s="64"/>
      <c r="F42" s="27"/>
      <c r="G42" s="27"/>
      <c r="H42" s="27"/>
      <c r="I42" s="15"/>
      <c r="J42" s="15"/>
      <c r="K42" s="15"/>
      <c r="L42" s="15"/>
      <c r="M42" s="15"/>
      <c r="N42" s="2"/>
      <c r="O42" s="2"/>
      <c r="P42" s="2"/>
      <c r="Q42" s="2"/>
      <c r="R42" s="75"/>
      <c r="S42" s="75"/>
      <c r="T42" s="75"/>
      <c r="U42" s="75"/>
      <c r="V42" s="75"/>
      <c r="W42" s="75"/>
      <c r="X42" s="75"/>
      <c r="Y42" s="75"/>
      <c r="Z42" s="75"/>
    </row>
    <row r="43" spans="1:26" s="76" customFormat="1" x14ac:dyDescent="0.25">
      <c r="A43" s="34"/>
      <c r="B43" s="2"/>
      <c r="C43" s="63"/>
      <c r="D43" s="26"/>
      <c r="E43" s="64"/>
      <c r="F43" s="27"/>
      <c r="G43" s="27"/>
      <c r="H43" s="27"/>
      <c r="I43" s="15"/>
      <c r="J43" s="15"/>
      <c r="K43" s="15"/>
      <c r="L43" s="15"/>
      <c r="M43" s="15"/>
      <c r="N43" s="2"/>
      <c r="O43" s="2"/>
      <c r="P43" s="2"/>
      <c r="Q43" s="2"/>
      <c r="R43" s="75"/>
      <c r="S43" s="75"/>
      <c r="T43" s="75"/>
      <c r="U43" s="75"/>
      <c r="V43" s="75"/>
      <c r="W43" s="75"/>
      <c r="X43" s="75"/>
      <c r="Y43" s="75"/>
      <c r="Z43" s="75"/>
    </row>
    <row r="44" spans="1:26" s="76" customFormat="1" ht="15.75" thickBot="1" x14ac:dyDescent="0.3">
      <c r="A44" s="34"/>
      <c r="B44" s="2"/>
      <c r="C44" s="2"/>
      <c r="D44" s="2"/>
      <c r="E44" s="2"/>
      <c r="F44" s="2"/>
      <c r="G44" s="2"/>
      <c r="H44" s="2"/>
      <c r="I44" s="2"/>
      <c r="J44" s="2"/>
      <c r="K44" s="2"/>
      <c r="L44" s="2"/>
      <c r="M44" s="244" t="s">
        <v>35</v>
      </c>
      <c r="N44" s="244"/>
      <c r="O44" s="2"/>
      <c r="P44" s="2"/>
      <c r="Q44" s="2"/>
      <c r="R44" s="75"/>
      <c r="S44" s="75"/>
      <c r="T44" s="75"/>
      <c r="U44" s="75"/>
      <c r="V44" s="75"/>
      <c r="W44" s="75"/>
      <c r="X44" s="75"/>
      <c r="Y44" s="75"/>
      <c r="Z44" s="75"/>
    </row>
    <row r="45" spans="1:26" s="76" customFormat="1" x14ac:dyDescent="0.25">
      <c r="A45" s="34"/>
      <c r="B45" s="85" t="s">
        <v>30</v>
      </c>
      <c r="C45" s="2"/>
      <c r="D45" s="2"/>
      <c r="E45" s="2"/>
      <c r="F45" s="2"/>
      <c r="G45" s="2"/>
      <c r="H45" s="2"/>
      <c r="I45" s="2"/>
      <c r="J45" s="2"/>
      <c r="K45" s="2"/>
      <c r="L45" s="2"/>
      <c r="M45" s="43"/>
      <c r="N45" s="43"/>
      <c r="O45" s="2"/>
      <c r="P45" s="2"/>
      <c r="Q45" s="2"/>
      <c r="R45" s="75"/>
      <c r="S45" s="75"/>
      <c r="T45" s="75"/>
      <c r="U45" s="75"/>
      <c r="V45" s="75"/>
      <c r="W45" s="75"/>
      <c r="X45" s="75"/>
      <c r="Y45" s="75"/>
      <c r="Z45" s="75"/>
    </row>
    <row r="46" spans="1:26" s="76" customFormat="1" ht="15.75" thickBot="1" x14ac:dyDescent="0.3">
      <c r="A46" s="34"/>
      <c r="B46" s="2"/>
      <c r="C46" s="2"/>
      <c r="D46" s="2"/>
      <c r="E46" s="2"/>
      <c r="F46" s="2"/>
      <c r="G46" s="2"/>
      <c r="H46" s="2"/>
      <c r="I46" s="2"/>
      <c r="J46" s="2"/>
      <c r="K46" s="2"/>
      <c r="L46" s="2"/>
      <c r="M46" s="43"/>
      <c r="N46" s="43"/>
      <c r="O46" s="2"/>
      <c r="P46" s="2"/>
      <c r="Q46" s="2"/>
      <c r="R46" s="75"/>
      <c r="S46" s="75"/>
      <c r="T46" s="75"/>
      <c r="U46" s="75"/>
      <c r="V46" s="75"/>
      <c r="W46" s="75"/>
      <c r="X46" s="75"/>
      <c r="Y46" s="75"/>
      <c r="Z46" s="75"/>
    </row>
    <row r="47" spans="1:26" s="76" customFormat="1" ht="60" x14ac:dyDescent="0.25">
      <c r="A47" s="34">
        <f t="shared" ref="A47" si="0">+A46+1</f>
        <v>1</v>
      </c>
      <c r="B47" s="81" t="s">
        <v>135</v>
      </c>
      <c r="C47" s="81" t="s">
        <v>136</v>
      </c>
      <c r="D47" s="81" t="s">
        <v>137</v>
      </c>
      <c r="E47" s="81" t="s">
        <v>44</v>
      </c>
      <c r="F47" s="81" t="s">
        <v>22</v>
      </c>
      <c r="G47" s="81" t="s">
        <v>97</v>
      </c>
      <c r="H47" s="81" t="s">
        <v>17</v>
      </c>
      <c r="I47" s="81" t="s">
        <v>10</v>
      </c>
      <c r="J47" s="81" t="s">
        <v>31</v>
      </c>
      <c r="K47" s="81" t="s">
        <v>59</v>
      </c>
      <c r="L47" s="81" t="s">
        <v>20</v>
      </c>
      <c r="M47" s="66" t="s">
        <v>26</v>
      </c>
      <c r="N47" s="81" t="s">
        <v>138</v>
      </c>
      <c r="O47" s="81" t="s">
        <v>36</v>
      </c>
      <c r="P47" s="82" t="s">
        <v>11</v>
      </c>
      <c r="Q47" s="82" t="s">
        <v>19</v>
      </c>
      <c r="R47" s="75"/>
      <c r="S47" s="75"/>
      <c r="T47" s="75"/>
      <c r="U47" s="75"/>
      <c r="V47" s="75"/>
      <c r="W47" s="75"/>
      <c r="X47" s="75"/>
      <c r="Y47" s="75"/>
      <c r="Z47" s="75"/>
    </row>
    <row r="48" spans="1:26" s="128" customFormat="1" ht="40.5" customHeight="1" x14ac:dyDescent="0.25">
      <c r="B48" s="116" t="s">
        <v>165</v>
      </c>
      <c r="C48" s="116" t="s">
        <v>166</v>
      </c>
      <c r="D48" s="116" t="s">
        <v>176</v>
      </c>
      <c r="E48" s="118" t="s">
        <v>178</v>
      </c>
      <c r="F48" s="119" t="s">
        <v>126</v>
      </c>
      <c r="G48" s="119"/>
      <c r="H48" s="121">
        <v>41003</v>
      </c>
      <c r="I48" s="121">
        <v>41175</v>
      </c>
      <c r="J48" s="121" t="s">
        <v>127</v>
      </c>
      <c r="K48" s="122">
        <v>0</v>
      </c>
      <c r="L48" s="122">
        <v>5.6</v>
      </c>
      <c r="M48" s="122">
        <v>0</v>
      </c>
      <c r="N48" s="122">
        <v>0</v>
      </c>
      <c r="O48" s="123">
        <v>712179086</v>
      </c>
      <c r="P48" s="123" t="s">
        <v>180</v>
      </c>
      <c r="Q48" s="124" t="s">
        <v>360</v>
      </c>
    </row>
    <row r="49" spans="2:17" s="128" customFormat="1" ht="30.6" customHeight="1" x14ac:dyDescent="0.25">
      <c r="B49" s="116" t="s">
        <v>165</v>
      </c>
      <c r="C49" s="117" t="s">
        <v>165</v>
      </c>
      <c r="D49" s="116" t="s">
        <v>170</v>
      </c>
      <c r="E49" s="118" t="s">
        <v>181</v>
      </c>
      <c r="F49" s="119" t="s">
        <v>126</v>
      </c>
      <c r="G49" s="119"/>
      <c r="H49" s="121">
        <v>41250</v>
      </c>
      <c r="I49" s="121">
        <v>41943</v>
      </c>
      <c r="J49" s="121" t="s">
        <v>127</v>
      </c>
      <c r="K49" s="122">
        <v>22.8</v>
      </c>
      <c r="L49" s="122">
        <v>0</v>
      </c>
      <c r="M49" s="122">
        <v>468</v>
      </c>
      <c r="N49" s="122">
        <v>100</v>
      </c>
      <c r="O49" s="123">
        <v>1724091476</v>
      </c>
      <c r="P49" s="123" t="s">
        <v>182</v>
      </c>
      <c r="Q49" s="124" t="s">
        <v>174</v>
      </c>
    </row>
    <row r="50" spans="2:17" ht="28.15" customHeight="1" x14ac:dyDescent="0.25">
      <c r="B50" s="35" t="s">
        <v>16</v>
      </c>
      <c r="C50" s="78"/>
      <c r="D50" s="77"/>
      <c r="E50" s="72"/>
      <c r="F50" s="73"/>
      <c r="G50" s="73"/>
      <c r="H50" s="73"/>
      <c r="I50" s="74"/>
      <c r="J50" s="74"/>
      <c r="K50" s="79">
        <f>SUM(K48:K49)</f>
        <v>22.8</v>
      </c>
      <c r="L50" s="79">
        <f>SUM(L48:L49)</f>
        <v>5.6</v>
      </c>
      <c r="M50" s="89">
        <f>SUM(M48:M49)</f>
        <v>468</v>
      </c>
      <c r="N50" s="79">
        <f>SUM(N48:N49)</f>
        <v>100</v>
      </c>
      <c r="O50" s="16"/>
      <c r="P50" s="16"/>
      <c r="Q50" s="91"/>
    </row>
    <row r="51" spans="2:17" x14ac:dyDescent="0.25">
      <c r="B51" s="17"/>
      <c r="C51" s="17"/>
      <c r="D51" s="17"/>
      <c r="E51" s="18"/>
      <c r="F51" s="17"/>
      <c r="G51" s="17"/>
      <c r="H51" s="17"/>
      <c r="I51" s="17"/>
      <c r="J51" s="17"/>
      <c r="K51" s="17"/>
      <c r="L51" s="17"/>
      <c r="M51" s="17"/>
      <c r="N51" s="17"/>
      <c r="O51" s="17"/>
      <c r="P51" s="17"/>
      <c r="Q51" s="17"/>
    </row>
    <row r="52" spans="2:17" x14ac:dyDescent="0.25">
      <c r="B52" s="230" t="s">
        <v>28</v>
      </c>
      <c r="C52" s="230" t="s">
        <v>27</v>
      </c>
      <c r="D52" s="232" t="s">
        <v>34</v>
      </c>
      <c r="E52" s="232"/>
      <c r="F52" s="17"/>
      <c r="G52" s="17"/>
      <c r="H52" s="17"/>
      <c r="I52" s="17"/>
      <c r="J52" s="17"/>
      <c r="K52" s="17"/>
      <c r="L52" s="17"/>
      <c r="M52" s="17"/>
      <c r="N52" s="17"/>
      <c r="O52" s="17"/>
      <c r="P52" s="17"/>
      <c r="Q52" s="17"/>
    </row>
    <row r="53" spans="2:17" x14ac:dyDescent="0.25">
      <c r="B53" s="231"/>
      <c r="C53" s="231"/>
      <c r="D53" s="111" t="s">
        <v>23</v>
      </c>
      <c r="E53" s="41" t="s">
        <v>24</v>
      </c>
      <c r="F53" s="17"/>
      <c r="G53" s="17"/>
      <c r="H53" s="17"/>
      <c r="I53" s="17"/>
      <c r="J53" s="17"/>
      <c r="K53" s="17"/>
      <c r="L53" s="17"/>
      <c r="M53" s="17"/>
      <c r="N53" s="17"/>
      <c r="O53" s="17"/>
      <c r="P53" s="17"/>
      <c r="Q53" s="17"/>
    </row>
    <row r="54" spans="2:17" ht="109.5" customHeight="1" x14ac:dyDescent="0.25">
      <c r="B54" s="39" t="s">
        <v>21</v>
      </c>
      <c r="C54" s="40">
        <f>+K50</f>
        <v>22.8</v>
      </c>
      <c r="D54" s="38"/>
      <c r="E54" s="113" t="s">
        <v>162</v>
      </c>
      <c r="F54" s="19"/>
      <c r="G54" s="19"/>
      <c r="H54" s="19"/>
      <c r="I54" s="19"/>
      <c r="J54" s="19"/>
      <c r="K54" s="19"/>
      <c r="L54" s="19"/>
      <c r="M54" s="19"/>
      <c r="N54" s="17"/>
      <c r="O54" s="17"/>
      <c r="P54" s="17"/>
      <c r="Q54" s="17"/>
    </row>
    <row r="55" spans="2:17" x14ac:dyDescent="0.25">
      <c r="B55" s="39" t="s">
        <v>25</v>
      </c>
      <c r="C55" s="40">
        <f>+M50</f>
        <v>468</v>
      </c>
      <c r="D55" s="38"/>
      <c r="E55" s="113" t="s">
        <v>162</v>
      </c>
      <c r="F55" s="17"/>
      <c r="G55" s="17"/>
      <c r="H55" s="17"/>
      <c r="I55" s="17"/>
      <c r="J55" s="17"/>
      <c r="K55" s="17"/>
      <c r="L55" s="17"/>
      <c r="M55" s="17"/>
      <c r="N55" s="17"/>
      <c r="O55" s="17"/>
      <c r="P55" s="17"/>
      <c r="Q55" s="17"/>
    </row>
    <row r="56" spans="2:17" x14ac:dyDescent="0.25">
      <c r="B56" s="20"/>
      <c r="C56" s="248"/>
      <c r="D56" s="248"/>
      <c r="E56" s="248"/>
      <c r="F56" s="248"/>
      <c r="G56" s="248"/>
      <c r="H56" s="248"/>
      <c r="I56" s="248"/>
      <c r="J56" s="248"/>
      <c r="K56" s="248"/>
      <c r="L56" s="248"/>
      <c r="M56" s="248"/>
      <c r="N56" s="248"/>
      <c r="O56" s="17"/>
      <c r="P56" s="17"/>
      <c r="Q56" s="17"/>
    </row>
    <row r="57" spans="2:17" ht="15.75" thickBot="1" x14ac:dyDescent="0.3"/>
    <row r="58" spans="2:17" ht="27" thickBot="1" x14ac:dyDescent="0.3">
      <c r="B58" s="249" t="s">
        <v>98</v>
      </c>
      <c r="C58" s="250"/>
      <c r="D58" s="250"/>
      <c r="E58" s="250"/>
      <c r="F58" s="250"/>
      <c r="G58" s="250"/>
      <c r="H58" s="250"/>
      <c r="I58" s="250"/>
      <c r="J58" s="250"/>
      <c r="K58" s="250"/>
      <c r="L58" s="250"/>
      <c r="M58" s="250"/>
      <c r="N58" s="251"/>
    </row>
    <row r="61" spans="2:17" ht="105" x14ac:dyDescent="0.25">
      <c r="B61" s="83" t="s">
        <v>139</v>
      </c>
      <c r="C61" s="45" t="s">
        <v>2</v>
      </c>
      <c r="D61" s="45" t="s">
        <v>100</v>
      </c>
      <c r="E61" s="45" t="s">
        <v>99</v>
      </c>
      <c r="F61" s="45" t="s">
        <v>101</v>
      </c>
      <c r="G61" s="45" t="s">
        <v>102</v>
      </c>
      <c r="H61" s="45" t="s">
        <v>103</v>
      </c>
      <c r="I61" s="45" t="s">
        <v>104</v>
      </c>
      <c r="J61" s="45" t="s">
        <v>105</v>
      </c>
      <c r="K61" s="45" t="s">
        <v>106</v>
      </c>
      <c r="L61" s="45" t="s">
        <v>107</v>
      </c>
      <c r="M61" s="60" t="s">
        <v>108</v>
      </c>
      <c r="N61" s="60" t="s">
        <v>109</v>
      </c>
      <c r="O61" s="245" t="s">
        <v>3</v>
      </c>
      <c r="P61" s="247"/>
      <c r="Q61" s="45" t="s">
        <v>18</v>
      </c>
    </row>
    <row r="62" spans="2:17" s="95" customFormat="1" ht="48" customHeight="1" x14ac:dyDescent="0.25">
      <c r="B62" s="108" t="s">
        <v>192</v>
      </c>
      <c r="C62" s="108" t="s">
        <v>186</v>
      </c>
      <c r="D62" s="61" t="s">
        <v>194</v>
      </c>
      <c r="E62" s="61">
        <v>122</v>
      </c>
      <c r="F62" s="94" t="s">
        <v>361</v>
      </c>
      <c r="G62" s="94" t="s">
        <v>126</v>
      </c>
      <c r="H62" s="94" t="s">
        <v>191</v>
      </c>
      <c r="I62" s="61" t="s">
        <v>361</v>
      </c>
      <c r="J62" s="61" t="s">
        <v>126</v>
      </c>
      <c r="K62" s="46" t="s">
        <v>126</v>
      </c>
      <c r="L62" s="46" t="s">
        <v>126</v>
      </c>
      <c r="M62" s="46" t="s">
        <v>126</v>
      </c>
      <c r="N62" s="46" t="s">
        <v>126</v>
      </c>
      <c r="O62" s="210" t="s">
        <v>193</v>
      </c>
      <c r="P62" s="212"/>
      <c r="Q62" s="46" t="s">
        <v>126</v>
      </c>
    </row>
    <row r="63" spans="2:17" s="95" customFormat="1" ht="61.5" customHeight="1" x14ac:dyDescent="0.25">
      <c r="B63" s="108" t="s">
        <v>192</v>
      </c>
      <c r="C63" s="108" t="s">
        <v>186</v>
      </c>
      <c r="D63" s="61" t="s">
        <v>195</v>
      </c>
      <c r="E63" s="61">
        <v>60</v>
      </c>
      <c r="F63" s="94" t="s">
        <v>361</v>
      </c>
      <c r="G63" s="94" t="s">
        <v>126</v>
      </c>
      <c r="H63" s="94" t="s">
        <v>191</v>
      </c>
      <c r="I63" s="61" t="s">
        <v>361</v>
      </c>
      <c r="J63" s="61" t="s">
        <v>126</v>
      </c>
      <c r="K63" s="46" t="s">
        <v>126</v>
      </c>
      <c r="L63" s="46" t="s">
        <v>126</v>
      </c>
      <c r="M63" s="46" t="s">
        <v>126</v>
      </c>
      <c r="N63" s="46" t="s">
        <v>126</v>
      </c>
      <c r="O63" s="210" t="s">
        <v>193</v>
      </c>
      <c r="P63" s="212"/>
      <c r="Q63" s="46" t="s">
        <v>126</v>
      </c>
    </row>
    <row r="64" spans="2:17" s="95" customFormat="1" x14ac:dyDescent="0.25">
      <c r="B64" s="46"/>
      <c r="C64" s="46"/>
      <c r="D64" s="46"/>
      <c r="E64" s="46"/>
      <c r="F64" s="46"/>
      <c r="G64" s="46"/>
      <c r="H64" s="46"/>
      <c r="I64" s="46"/>
      <c r="J64" s="46"/>
      <c r="K64" s="46"/>
      <c r="L64" s="46"/>
      <c r="M64" s="46"/>
      <c r="N64" s="46"/>
      <c r="O64" s="210"/>
      <c r="P64" s="212"/>
      <c r="Q64" s="46"/>
    </row>
    <row r="65" spans="2:17" x14ac:dyDescent="0.25">
      <c r="B65" s="2" t="s">
        <v>1</v>
      </c>
    </row>
    <row r="66" spans="2:17" x14ac:dyDescent="0.25">
      <c r="B66" s="2" t="s">
        <v>37</v>
      </c>
    </row>
    <row r="67" spans="2:17" x14ac:dyDescent="0.25">
      <c r="B67" s="2" t="s">
        <v>60</v>
      </c>
    </row>
    <row r="68" spans="2:17" ht="32.25" customHeight="1" x14ac:dyDescent="0.25"/>
    <row r="69" spans="2:17" ht="33" customHeight="1" thickBot="1" x14ac:dyDescent="0.3"/>
    <row r="70" spans="2:17" ht="33.6" customHeight="1" thickBot="1" x14ac:dyDescent="0.3">
      <c r="B70" s="249" t="s">
        <v>38</v>
      </c>
      <c r="C70" s="250"/>
      <c r="D70" s="250"/>
      <c r="E70" s="250"/>
      <c r="F70" s="250"/>
      <c r="G70" s="250"/>
      <c r="H70" s="250"/>
      <c r="I70" s="250"/>
      <c r="J70" s="250"/>
      <c r="K70" s="250"/>
      <c r="L70" s="250"/>
      <c r="M70" s="250"/>
      <c r="N70" s="251"/>
    </row>
    <row r="75" spans="2:17" ht="75" x14ac:dyDescent="0.25">
      <c r="B75" s="83" t="s">
        <v>0</v>
      </c>
      <c r="C75" s="83" t="s">
        <v>39</v>
      </c>
      <c r="D75" s="83" t="s">
        <v>40</v>
      </c>
      <c r="E75" s="83" t="s">
        <v>110</v>
      </c>
      <c r="F75" s="83" t="s">
        <v>112</v>
      </c>
      <c r="G75" s="83" t="s">
        <v>113</v>
      </c>
      <c r="H75" s="83" t="s">
        <v>114</v>
      </c>
      <c r="I75" s="83" t="s">
        <v>111</v>
      </c>
      <c r="J75" s="245" t="s">
        <v>115</v>
      </c>
      <c r="K75" s="246"/>
      <c r="L75" s="247"/>
      <c r="M75" s="83" t="s">
        <v>116</v>
      </c>
      <c r="N75" s="83" t="s">
        <v>41</v>
      </c>
      <c r="O75" s="83" t="s">
        <v>42</v>
      </c>
      <c r="P75" s="245" t="s">
        <v>3</v>
      </c>
      <c r="Q75" s="247"/>
    </row>
    <row r="76" spans="2:17" s="128" customFormat="1" ht="73.5" customHeight="1" x14ac:dyDescent="0.25">
      <c r="B76" s="129" t="s">
        <v>216</v>
      </c>
      <c r="C76" s="129"/>
      <c r="D76" s="129" t="s">
        <v>252</v>
      </c>
      <c r="E76" s="129">
        <v>41170602</v>
      </c>
      <c r="F76" s="129" t="s">
        <v>196</v>
      </c>
      <c r="G76" s="129" t="s">
        <v>253</v>
      </c>
      <c r="H76" s="130">
        <v>41216</v>
      </c>
      <c r="I76" s="129" t="s">
        <v>126</v>
      </c>
      <c r="J76" s="131" t="s">
        <v>326</v>
      </c>
      <c r="K76" s="131" t="s">
        <v>327</v>
      </c>
      <c r="L76" s="131" t="s">
        <v>328</v>
      </c>
      <c r="M76" s="129" t="s">
        <v>126</v>
      </c>
      <c r="N76" s="129" t="s">
        <v>126</v>
      </c>
      <c r="O76" s="129" t="s">
        <v>126</v>
      </c>
      <c r="P76" s="272" t="s">
        <v>287</v>
      </c>
      <c r="Q76" s="273"/>
    </row>
    <row r="77" spans="2:17" s="128" customFormat="1" ht="81" customHeight="1" x14ac:dyDescent="0.25">
      <c r="B77" s="129" t="s">
        <v>216</v>
      </c>
      <c r="C77" s="129"/>
      <c r="D77" s="129" t="s">
        <v>254</v>
      </c>
      <c r="E77" s="129">
        <v>18123432</v>
      </c>
      <c r="F77" s="129" t="s">
        <v>255</v>
      </c>
      <c r="G77" s="129" t="s">
        <v>214</v>
      </c>
      <c r="H77" s="130">
        <v>40893</v>
      </c>
      <c r="I77" s="129" t="s">
        <v>126</v>
      </c>
      <c r="J77" s="131" t="s">
        <v>329</v>
      </c>
      <c r="K77" s="131" t="s">
        <v>330</v>
      </c>
      <c r="L77" s="131" t="s">
        <v>331</v>
      </c>
      <c r="M77" s="129" t="s">
        <v>126</v>
      </c>
      <c r="N77" s="129" t="s">
        <v>126</v>
      </c>
      <c r="O77" s="129" t="s">
        <v>126</v>
      </c>
      <c r="P77" s="274"/>
      <c r="Q77" s="275"/>
    </row>
    <row r="78" spans="2:17" s="128" customFormat="1" ht="60" customHeight="1" x14ac:dyDescent="0.25">
      <c r="B78" s="129" t="s">
        <v>216</v>
      </c>
      <c r="C78" s="129"/>
      <c r="D78" s="129" t="s">
        <v>256</v>
      </c>
      <c r="E78" s="129">
        <v>1122339015</v>
      </c>
      <c r="F78" s="129" t="s">
        <v>196</v>
      </c>
      <c r="G78" s="129" t="s">
        <v>214</v>
      </c>
      <c r="H78" s="130" t="s">
        <v>257</v>
      </c>
      <c r="I78" s="129" t="s">
        <v>127</v>
      </c>
      <c r="J78" s="131" t="s">
        <v>332</v>
      </c>
      <c r="K78" s="131" t="s">
        <v>333</v>
      </c>
      <c r="L78" s="131" t="s">
        <v>334</v>
      </c>
      <c r="M78" s="129" t="s">
        <v>126</v>
      </c>
      <c r="N78" s="129" t="s">
        <v>126</v>
      </c>
      <c r="O78" s="129" t="s">
        <v>126</v>
      </c>
      <c r="P78" s="274"/>
      <c r="Q78" s="275"/>
    </row>
    <row r="79" spans="2:17" s="128" customFormat="1" ht="48.75" customHeight="1" x14ac:dyDescent="0.25">
      <c r="B79" s="129" t="s">
        <v>216</v>
      </c>
      <c r="C79" s="129"/>
      <c r="D79" s="129" t="s">
        <v>258</v>
      </c>
      <c r="E79" s="129">
        <v>26631948</v>
      </c>
      <c r="F79" s="129" t="s">
        <v>196</v>
      </c>
      <c r="G79" s="129" t="s">
        <v>214</v>
      </c>
      <c r="H79" s="129" t="s">
        <v>259</v>
      </c>
      <c r="I79" s="129" t="s">
        <v>126</v>
      </c>
      <c r="J79" s="131" t="s">
        <v>230</v>
      </c>
      <c r="K79" s="131" t="s">
        <v>260</v>
      </c>
      <c r="L79" s="131" t="s">
        <v>261</v>
      </c>
      <c r="M79" s="129" t="s">
        <v>126</v>
      </c>
      <c r="N79" s="129" t="s">
        <v>126</v>
      </c>
      <c r="O79" s="129" t="s">
        <v>126</v>
      </c>
      <c r="P79" s="274"/>
      <c r="Q79" s="275"/>
    </row>
    <row r="80" spans="2:17" s="128" customFormat="1" ht="48" customHeight="1" x14ac:dyDescent="0.25">
      <c r="B80" s="129" t="s">
        <v>216</v>
      </c>
      <c r="C80" s="129"/>
      <c r="D80" s="129" t="s">
        <v>264</v>
      </c>
      <c r="E80" s="129">
        <v>41116556</v>
      </c>
      <c r="F80" s="129" t="s">
        <v>196</v>
      </c>
      <c r="G80" s="129" t="s">
        <v>214</v>
      </c>
      <c r="H80" s="130">
        <v>41544</v>
      </c>
      <c r="I80" s="129" t="s">
        <v>126</v>
      </c>
      <c r="J80" s="131" t="s">
        <v>335</v>
      </c>
      <c r="K80" s="131" t="s">
        <v>336</v>
      </c>
      <c r="L80" s="131" t="s">
        <v>337</v>
      </c>
      <c r="M80" s="129" t="s">
        <v>126</v>
      </c>
      <c r="N80" s="129" t="s">
        <v>126</v>
      </c>
      <c r="O80" s="129" t="s">
        <v>126</v>
      </c>
      <c r="P80" s="274"/>
      <c r="Q80" s="275"/>
    </row>
    <row r="81" spans="1:26" s="132" customFormat="1" ht="65.25" customHeight="1" x14ac:dyDescent="0.25">
      <c r="B81" s="131" t="s">
        <v>43</v>
      </c>
      <c r="C81" s="131"/>
      <c r="D81" s="131" t="s">
        <v>262</v>
      </c>
      <c r="E81" s="131">
        <v>18155248</v>
      </c>
      <c r="F81" s="131" t="s">
        <v>263</v>
      </c>
      <c r="G81" s="131" t="s">
        <v>202</v>
      </c>
      <c r="H81" s="133">
        <v>39530</v>
      </c>
      <c r="I81" s="131" t="s">
        <v>127</v>
      </c>
      <c r="J81" s="131" t="s">
        <v>320</v>
      </c>
      <c r="K81" s="131" t="s">
        <v>321</v>
      </c>
      <c r="L81" s="131" t="s">
        <v>322</v>
      </c>
      <c r="M81" s="131" t="s">
        <v>126</v>
      </c>
      <c r="N81" s="131" t="s">
        <v>126</v>
      </c>
      <c r="O81" s="131" t="s">
        <v>127</v>
      </c>
      <c r="P81" s="276"/>
      <c r="Q81" s="277"/>
    </row>
    <row r="82" spans="1:26" ht="15.75" thickBot="1" x14ac:dyDescent="0.3">
      <c r="B82" s="96"/>
      <c r="C82" s="96"/>
      <c r="D82" s="96"/>
      <c r="E82" s="96"/>
      <c r="F82" s="96"/>
      <c r="G82" s="96"/>
      <c r="H82" s="96"/>
      <c r="I82" s="97"/>
      <c r="J82" s="97"/>
      <c r="K82" s="97"/>
      <c r="L82" s="97"/>
      <c r="M82" s="98"/>
      <c r="N82" s="98"/>
      <c r="O82" s="98"/>
      <c r="P82" s="62"/>
      <c r="Q82" s="62"/>
    </row>
    <row r="83" spans="1:26" ht="27" thickBot="1" x14ac:dyDescent="0.3">
      <c r="B83" s="249" t="s">
        <v>45</v>
      </c>
      <c r="C83" s="250"/>
      <c r="D83" s="250"/>
      <c r="E83" s="250"/>
      <c r="F83" s="250"/>
      <c r="G83" s="250"/>
      <c r="H83" s="250"/>
      <c r="I83" s="250"/>
      <c r="J83" s="250"/>
      <c r="K83" s="250"/>
      <c r="L83" s="250"/>
      <c r="M83" s="250"/>
      <c r="N83" s="251"/>
    </row>
    <row r="86" spans="1:26" ht="30" x14ac:dyDescent="0.25">
      <c r="B86" s="45" t="s">
        <v>33</v>
      </c>
      <c r="C86" s="45" t="s">
        <v>46</v>
      </c>
      <c r="D86" s="245" t="s">
        <v>3</v>
      </c>
      <c r="E86" s="247"/>
    </row>
    <row r="87" spans="1:26" x14ac:dyDescent="0.25">
      <c r="B87" s="46" t="s">
        <v>117</v>
      </c>
      <c r="C87" s="84" t="s">
        <v>126</v>
      </c>
      <c r="D87" s="261"/>
      <c r="E87" s="261"/>
    </row>
    <row r="89" spans="1:26" s="70" customFormat="1" ht="109.5" customHeight="1" x14ac:dyDescent="0.25">
      <c r="B89" s="2"/>
      <c r="C89" s="2"/>
      <c r="D89" s="2"/>
      <c r="E89" s="2"/>
      <c r="F89" s="2"/>
      <c r="G89" s="2"/>
      <c r="H89" s="2"/>
      <c r="I89" s="2"/>
      <c r="J89" s="2"/>
      <c r="K89" s="2"/>
      <c r="L89" s="2"/>
      <c r="M89" s="2"/>
      <c r="N89" s="2"/>
      <c r="O89" s="2"/>
      <c r="P89" s="2"/>
      <c r="Q89" s="2"/>
    </row>
    <row r="90" spans="1:26" s="76" customFormat="1" ht="26.25" x14ac:dyDescent="0.25">
      <c r="A90" s="34">
        <v>1</v>
      </c>
      <c r="B90" s="233" t="s">
        <v>62</v>
      </c>
      <c r="C90" s="234"/>
      <c r="D90" s="234"/>
      <c r="E90" s="234"/>
      <c r="F90" s="234"/>
      <c r="G90" s="234"/>
      <c r="H90" s="234"/>
      <c r="I90" s="234"/>
      <c r="J90" s="234"/>
      <c r="K90" s="234"/>
      <c r="L90" s="234"/>
      <c r="M90" s="234"/>
      <c r="N90" s="234"/>
      <c r="O90" s="234"/>
      <c r="P90" s="234"/>
      <c r="Q90" s="2"/>
      <c r="R90" s="75"/>
      <c r="S90" s="75"/>
      <c r="T90" s="75"/>
      <c r="U90" s="75"/>
      <c r="V90" s="75"/>
      <c r="W90" s="75"/>
      <c r="X90" s="75"/>
      <c r="Y90" s="75"/>
      <c r="Z90" s="75"/>
    </row>
    <row r="91" spans="1:26" s="76" customFormat="1" x14ac:dyDescent="0.25">
      <c r="A91" s="34">
        <f>+A90+1</f>
        <v>2</v>
      </c>
      <c r="B91" s="2"/>
      <c r="C91" s="2"/>
      <c r="D91" s="2"/>
      <c r="E91" s="2"/>
      <c r="F91" s="2"/>
      <c r="G91" s="2"/>
      <c r="H91" s="2"/>
      <c r="I91" s="2"/>
      <c r="J91" s="2"/>
      <c r="K91" s="2"/>
      <c r="L91" s="2"/>
      <c r="M91" s="2"/>
      <c r="N91" s="2"/>
      <c r="O91" s="2"/>
      <c r="P91" s="2"/>
      <c r="Q91" s="2"/>
      <c r="R91" s="75"/>
      <c r="S91" s="75"/>
      <c r="T91" s="75"/>
      <c r="U91" s="75"/>
      <c r="V91" s="75"/>
      <c r="W91" s="75"/>
      <c r="X91" s="75"/>
      <c r="Y91" s="75"/>
      <c r="Z91" s="75"/>
    </row>
    <row r="92" spans="1:26" s="76" customFormat="1" ht="15.75" thickBot="1" x14ac:dyDescent="0.3">
      <c r="A92" s="34">
        <f t="shared" ref="A92:A97" si="1">+A91+1</f>
        <v>3</v>
      </c>
      <c r="B92" s="2"/>
      <c r="C92" s="2"/>
      <c r="D92" s="2"/>
      <c r="E92" s="2"/>
      <c r="F92" s="2"/>
      <c r="G92" s="2"/>
      <c r="H92" s="2"/>
      <c r="I92" s="2"/>
      <c r="J92" s="2"/>
      <c r="K92" s="2"/>
      <c r="L92" s="2"/>
      <c r="M92" s="2"/>
      <c r="N92" s="2"/>
      <c r="O92" s="2"/>
      <c r="P92" s="2"/>
      <c r="Q92" s="2"/>
      <c r="R92" s="75"/>
      <c r="S92" s="75"/>
      <c r="T92" s="75"/>
      <c r="U92" s="75"/>
      <c r="V92" s="75"/>
      <c r="W92" s="75"/>
      <c r="X92" s="75"/>
      <c r="Y92" s="75"/>
      <c r="Z92" s="75"/>
    </row>
    <row r="93" spans="1:26" s="76" customFormat="1" ht="27" thickBot="1" x14ac:dyDescent="0.3">
      <c r="A93" s="34">
        <f t="shared" si="1"/>
        <v>4</v>
      </c>
      <c r="B93" s="249" t="s">
        <v>53</v>
      </c>
      <c r="C93" s="250"/>
      <c r="D93" s="250"/>
      <c r="E93" s="250"/>
      <c r="F93" s="250"/>
      <c r="G93" s="250"/>
      <c r="H93" s="250"/>
      <c r="I93" s="250"/>
      <c r="J93" s="250"/>
      <c r="K93" s="250"/>
      <c r="L93" s="250"/>
      <c r="M93" s="250"/>
      <c r="N93" s="251"/>
      <c r="O93" s="2"/>
      <c r="P93" s="2"/>
      <c r="Q93" s="2"/>
      <c r="R93" s="75"/>
      <c r="S93" s="75"/>
      <c r="T93" s="75"/>
      <c r="U93" s="75"/>
      <c r="V93" s="75"/>
      <c r="W93" s="75"/>
      <c r="X93" s="75"/>
      <c r="Y93" s="75"/>
      <c r="Z93" s="75"/>
    </row>
    <row r="94" spans="1:26" s="76" customFormat="1" x14ac:dyDescent="0.25">
      <c r="A94" s="34">
        <f t="shared" si="1"/>
        <v>5</v>
      </c>
      <c r="B94" s="2"/>
      <c r="C94" s="2"/>
      <c r="D94" s="2"/>
      <c r="E94" s="2"/>
      <c r="F94" s="2"/>
      <c r="G94" s="2"/>
      <c r="H94" s="2"/>
      <c r="I94" s="2"/>
      <c r="J94" s="2"/>
      <c r="K94" s="2"/>
      <c r="L94" s="2"/>
      <c r="M94" s="2"/>
      <c r="N94" s="2"/>
      <c r="O94" s="2"/>
      <c r="P94" s="2"/>
      <c r="Q94" s="2"/>
      <c r="R94" s="75"/>
      <c r="S94" s="75"/>
      <c r="T94" s="75"/>
      <c r="U94" s="75"/>
      <c r="V94" s="75"/>
      <c r="W94" s="75"/>
      <c r="X94" s="75"/>
      <c r="Y94" s="75"/>
      <c r="Z94" s="75"/>
    </row>
    <row r="95" spans="1:26" s="76" customFormat="1" ht="15.75" thickBot="1" x14ac:dyDescent="0.3">
      <c r="A95" s="34">
        <f t="shared" si="1"/>
        <v>6</v>
      </c>
      <c r="B95" s="2"/>
      <c r="C95" s="2"/>
      <c r="D95" s="2"/>
      <c r="E95" s="2"/>
      <c r="F95" s="2"/>
      <c r="G95" s="2"/>
      <c r="H95" s="2"/>
      <c r="I95" s="2"/>
      <c r="J95" s="2"/>
      <c r="K95" s="2"/>
      <c r="L95" s="2"/>
      <c r="M95" s="43"/>
      <c r="N95" s="43"/>
      <c r="O95" s="2"/>
      <c r="P95" s="2"/>
      <c r="Q95" s="2"/>
      <c r="R95" s="75"/>
      <c r="S95" s="75"/>
      <c r="T95" s="75"/>
      <c r="U95" s="75"/>
      <c r="V95" s="75"/>
      <c r="W95" s="75"/>
      <c r="X95" s="75"/>
      <c r="Y95" s="75"/>
      <c r="Z95" s="75"/>
    </row>
    <row r="96" spans="1:26" s="76" customFormat="1" ht="60" x14ac:dyDescent="0.25">
      <c r="A96" s="34">
        <f t="shared" si="1"/>
        <v>7</v>
      </c>
      <c r="B96" s="81" t="s">
        <v>135</v>
      </c>
      <c r="C96" s="81" t="s">
        <v>136</v>
      </c>
      <c r="D96" s="81" t="s">
        <v>137</v>
      </c>
      <c r="E96" s="81" t="s">
        <v>44</v>
      </c>
      <c r="F96" s="81" t="s">
        <v>22</v>
      </c>
      <c r="G96" s="81" t="s">
        <v>97</v>
      </c>
      <c r="H96" s="81" t="s">
        <v>17</v>
      </c>
      <c r="I96" s="81" t="s">
        <v>10</v>
      </c>
      <c r="J96" s="81" t="s">
        <v>31</v>
      </c>
      <c r="K96" s="81" t="s">
        <v>59</v>
      </c>
      <c r="L96" s="81" t="s">
        <v>20</v>
      </c>
      <c r="M96" s="66" t="s">
        <v>26</v>
      </c>
      <c r="N96" s="81" t="s">
        <v>138</v>
      </c>
      <c r="O96" s="81" t="s">
        <v>36</v>
      </c>
      <c r="P96" s="82" t="s">
        <v>11</v>
      </c>
      <c r="Q96" s="82" t="s">
        <v>19</v>
      </c>
      <c r="R96" s="75"/>
      <c r="S96" s="75"/>
      <c r="T96" s="75"/>
      <c r="U96" s="75"/>
      <c r="V96" s="75"/>
      <c r="W96" s="75"/>
      <c r="X96" s="75"/>
      <c r="Y96" s="75"/>
      <c r="Z96" s="75"/>
    </row>
    <row r="97" spans="1:26" s="76" customFormat="1" x14ac:dyDescent="0.25">
      <c r="A97" s="34">
        <f t="shared" si="1"/>
        <v>8</v>
      </c>
      <c r="B97" s="77" t="s">
        <v>165</v>
      </c>
      <c r="C97" s="78" t="s">
        <v>165</v>
      </c>
      <c r="D97" s="77" t="s">
        <v>170</v>
      </c>
      <c r="E97" s="72" t="s">
        <v>183</v>
      </c>
      <c r="F97" s="73" t="s">
        <v>126</v>
      </c>
      <c r="G97" s="73"/>
      <c r="H97" s="74">
        <v>41255</v>
      </c>
      <c r="I97" s="74">
        <v>41943</v>
      </c>
      <c r="J97" s="74" t="s">
        <v>127</v>
      </c>
      <c r="K97" s="65">
        <v>0</v>
      </c>
      <c r="L97" s="65">
        <v>22.6</v>
      </c>
      <c r="M97" s="65">
        <v>150</v>
      </c>
      <c r="N97" s="65">
        <v>100</v>
      </c>
      <c r="O97" s="16">
        <v>140352320</v>
      </c>
      <c r="P97" s="16" t="s">
        <v>184</v>
      </c>
      <c r="Q97" s="90" t="s">
        <v>174</v>
      </c>
      <c r="R97" s="75"/>
      <c r="S97" s="75"/>
      <c r="T97" s="75"/>
      <c r="U97" s="75"/>
      <c r="V97" s="75"/>
      <c r="W97" s="75"/>
      <c r="X97" s="75"/>
      <c r="Y97" s="75"/>
      <c r="Z97" s="75"/>
    </row>
    <row r="98" spans="1:26" x14ac:dyDescent="0.25">
      <c r="B98" s="35" t="s">
        <v>16</v>
      </c>
      <c r="C98" s="78"/>
      <c r="D98" s="77"/>
      <c r="E98" s="72"/>
      <c r="F98" s="73"/>
      <c r="G98" s="73"/>
      <c r="H98" s="73"/>
      <c r="I98" s="74"/>
      <c r="J98" s="74"/>
      <c r="K98" s="79">
        <f>SUM(K97:K97)</f>
        <v>0</v>
      </c>
      <c r="L98" s="79">
        <f>SUM(L97:L97)</f>
        <v>22.6</v>
      </c>
      <c r="M98" s="89">
        <f>SUM(M97:M97)</f>
        <v>150</v>
      </c>
      <c r="N98" s="79">
        <f>SUM(N97:N97)</f>
        <v>100</v>
      </c>
      <c r="O98" s="16"/>
      <c r="P98" s="16"/>
      <c r="Q98" s="91"/>
    </row>
    <row r="99" spans="1:26" x14ac:dyDescent="0.25">
      <c r="B99" s="17"/>
      <c r="C99" s="17"/>
      <c r="D99" s="17"/>
      <c r="E99" s="18"/>
      <c r="F99" s="17"/>
      <c r="G99" s="17"/>
      <c r="H99" s="17"/>
      <c r="I99" s="17"/>
      <c r="J99" s="17"/>
      <c r="K99" s="17"/>
      <c r="L99" s="17"/>
      <c r="M99" s="17"/>
      <c r="N99" s="17"/>
      <c r="O99" s="17"/>
      <c r="P99" s="17"/>
    </row>
    <row r="100" spans="1:26" ht="18.75" x14ac:dyDescent="0.25">
      <c r="B100" s="39" t="s">
        <v>32</v>
      </c>
      <c r="C100" s="49">
        <f>+K98</f>
        <v>0</v>
      </c>
      <c r="H100" s="19"/>
      <c r="I100" s="19"/>
      <c r="J100" s="19"/>
      <c r="K100" s="19"/>
      <c r="L100" s="19"/>
      <c r="M100" s="19"/>
      <c r="N100" s="17"/>
      <c r="O100" s="17"/>
      <c r="P100" s="17"/>
    </row>
    <row r="102" spans="1:26" ht="15.75" thickBot="1" x14ac:dyDescent="0.3"/>
    <row r="103" spans="1:26" ht="30.75" thickBot="1" x14ac:dyDescent="0.3">
      <c r="B103" s="51" t="s">
        <v>48</v>
      </c>
      <c r="C103" s="52" t="s">
        <v>49</v>
      </c>
      <c r="D103" s="51" t="s">
        <v>50</v>
      </c>
      <c r="E103" s="52" t="s">
        <v>54</v>
      </c>
    </row>
    <row r="104" spans="1:26" ht="76.5" customHeight="1" x14ac:dyDescent="0.25">
      <c r="B104" s="44" t="s">
        <v>118</v>
      </c>
      <c r="C104" s="47">
        <v>20</v>
      </c>
      <c r="D104" s="47">
        <v>0</v>
      </c>
      <c r="E104" s="252">
        <f>+D104+D105+D106</f>
        <v>0</v>
      </c>
    </row>
    <row r="105" spans="1:26" ht="60.75" customHeight="1" x14ac:dyDescent="0.25">
      <c r="B105" s="44" t="s">
        <v>119</v>
      </c>
      <c r="C105" s="37">
        <v>30</v>
      </c>
      <c r="D105" s="109">
        <v>0</v>
      </c>
      <c r="E105" s="253"/>
    </row>
    <row r="106" spans="1:26" ht="60.75" customHeight="1" thickBot="1" x14ac:dyDescent="0.3">
      <c r="B106" s="44" t="s">
        <v>120</v>
      </c>
      <c r="C106" s="48">
        <v>40</v>
      </c>
      <c r="D106" s="48">
        <v>0</v>
      </c>
      <c r="E106" s="254"/>
    </row>
    <row r="107" spans="1:26" ht="33.6" customHeight="1" x14ac:dyDescent="0.25"/>
    <row r="108" spans="1:26" ht="15.75" thickBot="1" x14ac:dyDescent="0.3"/>
    <row r="109" spans="1:26" ht="27" thickBot="1" x14ac:dyDescent="0.3">
      <c r="B109" s="249" t="s">
        <v>51</v>
      </c>
      <c r="C109" s="250"/>
      <c r="D109" s="250"/>
      <c r="E109" s="250"/>
      <c r="F109" s="250"/>
      <c r="G109" s="250"/>
      <c r="H109" s="250"/>
      <c r="I109" s="250"/>
      <c r="J109" s="250"/>
      <c r="K109" s="250"/>
      <c r="L109" s="250"/>
      <c r="M109" s="250"/>
      <c r="N109" s="251"/>
    </row>
    <row r="111" spans="1:26" ht="54" customHeight="1" x14ac:dyDescent="0.25">
      <c r="B111" s="83" t="s">
        <v>0</v>
      </c>
      <c r="C111" s="83" t="s">
        <v>39</v>
      </c>
      <c r="D111" s="83" t="s">
        <v>40</v>
      </c>
      <c r="E111" s="83" t="s">
        <v>110</v>
      </c>
      <c r="F111" s="83" t="s">
        <v>112</v>
      </c>
      <c r="G111" s="83" t="s">
        <v>113</v>
      </c>
      <c r="H111" s="83" t="s">
        <v>114</v>
      </c>
      <c r="I111" s="83" t="s">
        <v>111</v>
      </c>
      <c r="J111" s="245" t="s">
        <v>115</v>
      </c>
      <c r="K111" s="246"/>
      <c r="L111" s="247"/>
      <c r="M111" s="83" t="s">
        <v>116</v>
      </c>
      <c r="N111" s="83" t="s">
        <v>41</v>
      </c>
      <c r="O111" s="83" t="s">
        <v>42</v>
      </c>
      <c r="P111" s="245" t="s">
        <v>3</v>
      </c>
      <c r="Q111" s="247"/>
    </row>
    <row r="112" spans="1:26" s="128" customFormat="1" ht="137.25" customHeight="1" x14ac:dyDescent="0.25">
      <c r="B112" s="134" t="s">
        <v>371</v>
      </c>
      <c r="C112" s="134" t="s">
        <v>372</v>
      </c>
      <c r="D112" s="135" t="s">
        <v>239</v>
      </c>
      <c r="E112" s="134">
        <v>69007843</v>
      </c>
      <c r="F112" s="134" t="s">
        <v>196</v>
      </c>
      <c r="G112" s="134" t="s">
        <v>240</v>
      </c>
      <c r="H112" s="136">
        <v>39563</v>
      </c>
      <c r="I112" s="134" t="s">
        <v>127</v>
      </c>
      <c r="J112" s="134" t="s">
        <v>338</v>
      </c>
      <c r="K112" s="134" t="s">
        <v>339</v>
      </c>
      <c r="L112" s="134" t="s">
        <v>340</v>
      </c>
      <c r="M112" s="129" t="s">
        <v>126</v>
      </c>
      <c r="N112" s="129" t="s">
        <v>126</v>
      </c>
      <c r="O112" s="129" t="s">
        <v>126</v>
      </c>
      <c r="P112" s="284" t="s">
        <v>283</v>
      </c>
      <c r="Q112" s="285"/>
    </row>
    <row r="113" spans="2:17" s="132" customFormat="1" ht="58.5" customHeight="1" x14ac:dyDescent="0.25">
      <c r="B113" s="134" t="s">
        <v>277</v>
      </c>
      <c r="C113" s="137" t="s">
        <v>372</v>
      </c>
      <c r="D113" s="134" t="s">
        <v>278</v>
      </c>
      <c r="E113" s="134">
        <v>27354483</v>
      </c>
      <c r="F113" s="134" t="s">
        <v>201</v>
      </c>
      <c r="G113" s="134" t="s">
        <v>202</v>
      </c>
      <c r="H113" s="136">
        <v>40816</v>
      </c>
      <c r="I113" s="134" t="s">
        <v>126</v>
      </c>
      <c r="J113" s="134" t="s">
        <v>230</v>
      </c>
      <c r="K113" s="134" t="s">
        <v>280</v>
      </c>
      <c r="L113" s="134" t="s">
        <v>279</v>
      </c>
      <c r="M113" s="131" t="s">
        <v>126</v>
      </c>
      <c r="N113" s="131" t="s">
        <v>127</v>
      </c>
      <c r="O113" s="131" t="s">
        <v>376</v>
      </c>
      <c r="P113" s="278" t="s">
        <v>355</v>
      </c>
      <c r="Q113" s="279"/>
    </row>
    <row r="114" spans="2:17" s="132" customFormat="1" ht="72.75" customHeight="1" x14ac:dyDescent="0.25">
      <c r="B114" s="134" t="s">
        <v>277</v>
      </c>
      <c r="C114" s="137" t="s">
        <v>372</v>
      </c>
      <c r="D114" s="134" t="s">
        <v>281</v>
      </c>
      <c r="E114" s="134">
        <v>60393094</v>
      </c>
      <c r="F114" s="134" t="s">
        <v>282</v>
      </c>
      <c r="G114" s="134" t="s">
        <v>226</v>
      </c>
      <c r="H114" s="136">
        <v>38983</v>
      </c>
      <c r="I114" s="134" t="s">
        <v>126</v>
      </c>
      <c r="J114" s="134" t="s">
        <v>293</v>
      </c>
      <c r="K114" s="138" t="s">
        <v>294</v>
      </c>
      <c r="L114" s="138" t="s">
        <v>295</v>
      </c>
      <c r="M114" s="131" t="s">
        <v>126</v>
      </c>
      <c r="N114" s="131" t="s">
        <v>126</v>
      </c>
      <c r="O114" s="131" t="s">
        <v>23</v>
      </c>
      <c r="P114" s="278" t="s">
        <v>356</v>
      </c>
      <c r="Q114" s="279"/>
    </row>
    <row r="115" spans="2:17" s="128" customFormat="1" ht="165" customHeight="1" x14ac:dyDescent="0.25">
      <c r="B115" s="134" t="s">
        <v>374</v>
      </c>
      <c r="C115" s="135" t="s">
        <v>365</v>
      </c>
      <c r="D115" s="135" t="s">
        <v>241</v>
      </c>
      <c r="E115" s="135">
        <v>30575572</v>
      </c>
      <c r="F115" s="135" t="s">
        <v>242</v>
      </c>
      <c r="G115" s="135" t="s">
        <v>243</v>
      </c>
      <c r="H115" s="139">
        <v>37197</v>
      </c>
      <c r="I115" s="135"/>
      <c r="J115" s="135" t="s">
        <v>348</v>
      </c>
      <c r="K115" s="135" t="s">
        <v>349</v>
      </c>
      <c r="L115" s="139" t="s">
        <v>350</v>
      </c>
      <c r="M115" s="129" t="s">
        <v>126</v>
      </c>
      <c r="N115" s="129" t="s">
        <v>126</v>
      </c>
      <c r="O115" s="129" t="s">
        <v>23</v>
      </c>
      <c r="P115" s="280" t="s">
        <v>174</v>
      </c>
      <c r="Q115" s="281"/>
    </row>
    <row r="116" spans="2:17" s="128" customFormat="1" ht="60" x14ac:dyDescent="0.25">
      <c r="B116" s="134" t="s">
        <v>375</v>
      </c>
      <c r="C116" s="134" t="s">
        <v>373</v>
      </c>
      <c r="D116" s="134" t="s">
        <v>245</v>
      </c>
      <c r="E116" s="134">
        <v>40076755</v>
      </c>
      <c r="F116" s="134" t="s">
        <v>246</v>
      </c>
      <c r="G116" s="134" t="s">
        <v>247</v>
      </c>
      <c r="H116" s="136">
        <v>40158</v>
      </c>
      <c r="I116" s="134" t="s">
        <v>126</v>
      </c>
      <c r="J116" s="129" t="s">
        <v>230</v>
      </c>
      <c r="K116" s="131" t="s">
        <v>248</v>
      </c>
      <c r="L116" s="129" t="s">
        <v>249</v>
      </c>
      <c r="M116" s="129" t="s">
        <v>126</v>
      </c>
      <c r="N116" s="129" t="s">
        <v>126</v>
      </c>
      <c r="O116" s="129" t="s">
        <v>126</v>
      </c>
      <c r="P116" s="280" t="s">
        <v>174</v>
      </c>
      <c r="Q116" s="281"/>
    </row>
    <row r="117" spans="2:17" x14ac:dyDescent="0.25">
      <c r="D117" s="105"/>
    </row>
    <row r="118" spans="2:17" ht="15.75" thickBot="1" x14ac:dyDescent="0.3">
      <c r="D118" s="105"/>
    </row>
    <row r="119" spans="2:17" ht="30" x14ac:dyDescent="0.25">
      <c r="B119" s="86" t="s">
        <v>33</v>
      </c>
      <c r="C119" s="86" t="s">
        <v>48</v>
      </c>
      <c r="D119" s="83" t="s">
        <v>49</v>
      </c>
      <c r="E119" s="86" t="s">
        <v>50</v>
      </c>
      <c r="F119" s="52" t="s">
        <v>364</v>
      </c>
    </row>
    <row r="120" spans="2:17" ht="108" x14ac:dyDescent="0.2">
      <c r="B120" s="268" t="s">
        <v>52</v>
      </c>
      <c r="C120" s="1" t="s">
        <v>121</v>
      </c>
      <c r="D120" s="114">
        <v>25</v>
      </c>
      <c r="E120" s="114">
        <v>0</v>
      </c>
      <c r="F120" s="269">
        <f>+E120+E121+E122</f>
        <v>35</v>
      </c>
    </row>
    <row r="121" spans="2:17" ht="96" x14ac:dyDescent="0.2">
      <c r="B121" s="268"/>
      <c r="C121" s="1" t="s">
        <v>122</v>
      </c>
      <c r="D121" s="50">
        <v>25</v>
      </c>
      <c r="E121" s="114">
        <v>25</v>
      </c>
      <c r="F121" s="270"/>
    </row>
    <row r="122" spans="2:17" ht="60" x14ac:dyDescent="0.2">
      <c r="B122" s="268"/>
      <c r="C122" s="1" t="s">
        <v>123</v>
      </c>
      <c r="D122" s="114">
        <v>10</v>
      </c>
      <c r="E122" s="114">
        <v>10</v>
      </c>
      <c r="F122" s="271"/>
    </row>
    <row r="123" spans="2:17" x14ac:dyDescent="0.25">
      <c r="C123" s="67"/>
    </row>
    <row r="126" spans="2:17" x14ac:dyDescent="0.25">
      <c r="B126" s="85" t="s">
        <v>55</v>
      </c>
    </row>
    <row r="129" spans="2:5" x14ac:dyDescent="0.25">
      <c r="B129" s="87" t="s">
        <v>33</v>
      </c>
      <c r="C129" s="87" t="s">
        <v>56</v>
      </c>
      <c r="D129" s="86" t="s">
        <v>50</v>
      </c>
      <c r="E129" s="86" t="s">
        <v>16</v>
      </c>
    </row>
    <row r="130" spans="2:5" ht="28.5" x14ac:dyDescent="0.25">
      <c r="B130" s="68" t="s">
        <v>57</v>
      </c>
      <c r="C130" s="69">
        <v>40</v>
      </c>
      <c r="D130" s="114">
        <f>+E105</f>
        <v>0</v>
      </c>
      <c r="E130" s="242">
        <f>+D130+D131</f>
        <v>35</v>
      </c>
    </row>
    <row r="131" spans="2:5" ht="42.75" x14ac:dyDescent="0.25">
      <c r="B131" s="68" t="s">
        <v>58</v>
      </c>
      <c r="C131" s="69">
        <v>60</v>
      </c>
      <c r="D131" s="114">
        <f>+F120</f>
        <v>35</v>
      </c>
      <c r="E131" s="243"/>
    </row>
  </sheetData>
  <mergeCells count="41">
    <mergeCell ref="B109:N109"/>
    <mergeCell ref="J111:L111"/>
    <mergeCell ref="P111:Q111"/>
    <mergeCell ref="P112:Q112"/>
    <mergeCell ref="B120:B122"/>
    <mergeCell ref="B52:B53"/>
    <mergeCell ref="C52:C53"/>
    <mergeCell ref="D52:E52"/>
    <mergeCell ref="E104:E106"/>
    <mergeCell ref="O62:P62"/>
    <mergeCell ref="O63:P63"/>
    <mergeCell ref="O64:P64"/>
    <mergeCell ref="B70:N70"/>
    <mergeCell ref="J75:L75"/>
    <mergeCell ref="P75:Q75"/>
    <mergeCell ref="B83:N83"/>
    <mergeCell ref="D86:E86"/>
    <mergeCell ref="D87:E87"/>
    <mergeCell ref="B90:P90"/>
    <mergeCell ref="B93:N93"/>
    <mergeCell ref="B2:P2"/>
    <mergeCell ref="B4:P4"/>
    <mergeCell ref="C6:N6"/>
    <mergeCell ref="C7:N7"/>
    <mergeCell ref="C8:N8"/>
    <mergeCell ref="C9:N9"/>
    <mergeCell ref="F120:F122"/>
    <mergeCell ref="E130:E131"/>
    <mergeCell ref="P76:Q81"/>
    <mergeCell ref="P113:Q113"/>
    <mergeCell ref="P114:Q114"/>
    <mergeCell ref="P115:Q115"/>
    <mergeCell ref="P116:Q116"/>
    <mergeCell ref="C56:N56"/>
    <mergeCell ref="B58:N58"/>
    <mergeCell ref="O61:P61"/>
    <mergeCell ref="C10:E10"/>
    <mergeCell ref="B14:C21"/>
    <mergeCell ref="B22:C22"/>
    <mergeCell ref="E39:E40"/>
    <mergeCell ref="M44:N44"/>
  </mergeCells>
  <dataValidations count="2">
    <dataValidation type="list" allowBlank="1" showInputMessage="1" showErrorMessage="1" sqref="WVE983029 A65525 IS65525 SO65525 ACK65525 AMG65525 AWC65525 BFY65525 BPU65525 BZQ65525 CJM65525 CTI65525 DDE65525 DNA65525 DWW65525 EGS65525 EQO65525 FAK65525 FKG65525 FUC65525 GDY65525 GNU65525 GXQ65525 HHM65525 HRI65525 IBE65525 ILA65525 IUW65525 JES65525 JOO65525 JYK65525 KIG65525 KSC65525 LBY65525 LLU65525 LVQ65525 MFM65525 MPI65525 MZE65525 NJA65525 NSW65525 OCS65525 OMO65525 OWK65525 PGG65525 PQC65525 PZY65525 QJU65525 QTQ65525 RDM65525 RNI65525 RXE65525 SHA65525 SQW65525 TAS65525 TKO65525 TUK65525 UEG65525 UOC65525 UXY65525 VHU65525 VRQ65525 WBM65525 WLI65525 WVE65525 A131061 IS131061 SO131061 ACK131061 AMG131061 AWC131061 BFY131061 BPU131061 BZQ131061 CJM131061 CTI131061 DDE131061 DNA131061 DWW131061 EGS131061 EQO131061 FAK131061 FKG131061 FUC131061 GDY131061 GNU131061 GXQ131061 HHM131061 HRI131061 IBE131061 ILA131061 IUW131061 JES131061 JOO131061 JYK131061 KIG131061 KSC131061 LBY131061 LLU131061 LVQ131061 MFM131061 MPI131061 MZE131061 NJA131061 NSW131061 OCS131061 OMO131061 OWK131061 PGG131061 PQC131061 PZY131061 QJU131061 QTQ131061 RDM131061 RNI131061 RXE131061 SHA131061 SQW131061 TAS131061 TKO131061 TUK131061 UEG131061 UOC131061 UXY131061 VHU131061 VRQ131061 WBM131061 WLI131061 WVE131061 A196597 IS196597 SO196597 ACK196597 AMG196597 AWC196597 BFY196597 BPU196597 BZQ196597 CJM196597 CTI196597 DDE196597 DNA196597 DWW196597 EGS196597 EQO196597 FAK196597 FKG196597 FUC196597 GDY196597 GNU196597 GXQ196597 HHM196597 HRI196597 IBE196597 ILA196597 IUW196597 JES196597 JOO196597 JYK196597 KIG196597 KSC196597 LBY196597 LLU196597 LVQ196597 MFM196597 MPI196597 MZE196597 NJA196597 NSW196597 OCS196597 OMO196597 OWK196597 PGG196597 PQC196597 PZY196597 QJU196597 QTQ196597 RDM196597 RNI196597 RXE196597 SHA196597 SQW196597 TAS196597 TKO196597 TUK196597 UEG196597 UOC196597 UXY196597 VHU196597 VRQ196597 WBM196597 WLI196597 WVE196597 A262133 IS262133 SO262133 ACK262133 AMG262133 AWC262133 BFY262133 BPU262133 BZQ262133 CJM262133 CTI262133 DDE262133 DNA262133 DWW262133 EGS262133 EQO262133 FAK262133 FKG262133 FUC262133 GDY262133 GNU262133 GXQ262133 HHM262133 HRI262133 IBE262133 ILA262133 IUW262133 JES262133 JOO262133 JYK262133 KIG262133 KSC262133 LBY262133 LLU262133 LVQ262133 MFM262133 MPI262133 MZE262133 NJA262133 NSW262133 OCS262133 OMO262133 OWK262133 PGG262133 PQC262133 PZY262133 QJU262133 QTQ262133 RDM262133 RNI262133 RXE262133 SHA262133 SQW262133 TAS262133 TKO262133 TUK262133 UEG262133 UOC262133 UXY262133 VHU262133 VRQ262133 WBM262133 WLI262133 WVE262133 A327669 IS327669 SO327669 ACK327669 AMG327669 AWC327669 BFY327669 BPU327669 BZQ327669 CJM327669 CTI327669 DDE327669 DNA327669 DWW327669 EGS327669 EQO327669 FAK327669 FKG327669 FUC327669 GDY327669 GNU327669 GXQ327669 HHM327669 HRI327669 IBE327669 ILA327669 IUW327669 JES327669 JOO327669 JYK327669 KIG327669 KSC327669 LBY327669 LLU327669 LVQ327669 MFM327669 MPI327669 MZE327669 NJA327669 NSW327669 OCS327669 OMO327669 OWK327669 PGG327669 PQC327669 PZY327669 QJU327669 QTQ327669 RDM327669 RNI327669 RXE327669 SHA327669 SQW327669 TAS327669 TKO327669 TUK327669 UEG327669 UOC327669 UXY327669 VHU327669 VRQ327669 WBM327669 WLI327669 WVE327669 A393205 IS393205 SO393205 ACK393205 AMG393205 AWC393205 BFY393205 BPU393205 BZQ393205 CJM393205 CTI393205 DDE393205 DNA393205 DWW393205 EGS393205 EQO393205 FAK393205 FKG393205 FUC393205 GDY393205 GNU393205 GXQ393205 HHM393205 HRI393205 IBE393205 ILA393205 IUW393205 JES393205 JOO393205 JYK393205 KIG393205 KSC393205 LBY393205 LLU393205 LVQ393205 MFM393205 MPI393205 MZE393205 NJA393205 NSW393205 OCS393205 OMO393205 OWK393205 PGG393205 PQC393205 PZY393205 QJU393205 QTQ393205 RDM393205 RNI393205 RXE393205 SHA393205 SQW393205 TAS393205 TKO393205 TUK393205 UEG393205 UOC393205 UXY393205 VHU393205 VRQ393205 WBM393205 WLI393205 WVE393205 A458741 IS458741 SO458741 ACK458741 AMG458741 AWC458741 BFY458741 BPU458741 BZQ458741 CJM458741 CTI458741 DDE458741 DNA458741 DWW458741 EGS458741 EQO458741 FAK458741 FKG458741 FUC458741 GDY458741 GNU458741 GXQ458741 HHM458741 HRI458741 IBE458741 ILA458741 IUW458741 JES458741 JOO458741 JYK458741 KIG458741 KSC458741 LBY458741 LLU458741 LVQ458741 MFM458741 MPI458741 MZE458741 NJA458741 NSW458741 OCS458741 OMO458741 OWK458741 PGG458741 PQC458741 PZY458741 QJU458741 QTQ458741 RDM458741 RNI458741 RXE458741 SHA458741 SQW458741 TAS458741 TKO458741 TUK458741 UEG458741 UOC458741 UXY458741 VHU458741 VRQ458741 WBM458741 WLI458741 WVE458741 A524277 IS524277 SO524277 ACK524277 AMG524277 AWC524277 BFY524277 BPU524277 BZQ524277 CJM524277 CTI524277 DDE524277 DNA524277 DWW524277 EGS524277 EQO524277 FAK524277 FKG524277 FUC524277 GDY524277 GNU524277 GXQ524277 HHM524277 HRI524277 IBE524277 ILA524277 IUW524277 JES524277 JOO524277 JYK524277 KIG524277 KSC524277 LBY524277 LLU524277 LVQ524277 MFM524277 MPI524277 MZE524277 NJA524277 NSW524277 OCS524277 OMO524277 OWK524277 PGG524277 PQC524277 PZY524277 QJU524277 QTQ524277 RDM524277 RNI524277 RXE524277 SHA524277 SQW524277 TAS524277 TKO524277 TUK524277 UEG524277 UOC524277 UXY524277 VHU524277 VRQ524277 WBM524277 WLI524277 WVE524277 A589813 IS589813 SO589813 ACK589813 AMG589813 AWC589813 BFY589813 BPU589813 BZQ589813 CJM589813 CTI589813 DDE589813 DNA589813 DWW589813 EGS589813 EQO589813 FAK589813 FKG589813 FUC589813 GDY589813 GNU589813 GXQ589813 HHM589813 HRI589813 IBE589813 ILA589813 IUW589813 JES589813 JOO589813 JYK589813 KIG589813 KSC589813 LBY589813 LLU589813 LVQ589813 MFM589813 MPI589813 MZE589813 NJA589813 NSW589813 OCS589813 OMO589813 OWK589813 PGG589813 PQC589813 PZY589813 QJU589813 QTQ589813 RDM589813 RNI589813 RXE589813 SHA589813 SQW589813 TAS589813 TKO589813 TUK589813 UEG589813 UOC589813 UXY589813 VHU589813 VRQ589813 WBM589813 WLI589813 WVE589813 A655349 IS655349 SO655349 ACK655349 AMG655349 AWC655349 BFY655349 BPU655349 BZQ655349 CJM655349 CTI655349 DDE655349 DNA655349 DWW655349 EGS655349 EQO655349 FAK655349 FKG655349 FUC655349 GDY655349 GNU655349 GXQ655349 HHM655349 HRI655349 IBE655349 ILA655349 IUW655349 JES655349 JOO655349 JYK655349 KIG655349 KSC655349 LBY655349 LLU655349 LVQ655349 MFM655349 MPI655349 MZE655349 NJA655349 NSW655349 OCS655349 OMO655349 OWK655349 PGG655349 PQC655349 PZY655349 QJU655349 QTQ655349 RDM655349 RNI655349 RXE655349 SHA655349 SQW655349 TAS655349 TKO655349 TUK655349 UEG655349 UOC655349 UXY655349 VHU655349 VRQ655349 WBM655349 WLI655349 WVE655349 A720885 IS720885 SO720885 ACK720885 AMG720885 AWC720885 BFY720885 BPU720885 BZQ720885 CJM720885 CTI720885 DDE720885 DNA720885 DWW720885 EGS720885 EQO720885 FAK720885 FKG720885 FUC720885 GDY720885 GNU720885 GXQ720885 HHM720885 HRI720885 IBE720885 ILA720885 IUW720885 JES720885 JOO720885 JYK720885 KIG720885 KSC720885 LBY720885 LLU720885 LVQ720885 MFM720885 MPI720885 MZE720885 NJA720885 NSW720885 OCS720885 OMO720885 OWK720885 PGG720885 PQC720885 PZY720885 QJU720885 QTQ720885 RDM720885 RNI720885 RXE720885 SHA720885 SQW720885 TAS720885 TKO720885 TUK720885 UEG720885 UOC720885 UXY720885 VHU720885 VRQ720885 WBM720885 WLI720885 WVE720885 A786421 IS786421 SO786421 ACK786421 AMG786421 AWC786421 BFY786421 BPU786421 BZQ786421 CJM786421 CTI786421 DDE786421 DNA786421 DWW786421 EGS786421 EQO786421 FAK786421 FKG786421 FUC786421 GDY786421 GNU786421 GXQ786421 HHM786421 HRI786421 IBE786421 ILA786421 IUW786421 JES786421 JOO786421 JYK786421 KIG786421 KSC786421 LBY786421 LLU786421 LVQ786421 MFM786421 MPI786421 MZE786421 NJA786421 NSW786421 OCS786421 OMO786421 OWK786421 PGG786421 PQC786421 PZY786421 QJU786421 QTQ786421 RDM786421 RNI786421 RXE786421 SHA786421 SQW786421 TAS786421 TKO786421 TUK786421 UEG786421 UOC786421 UXY786421 VHU786421 VRQ786421 WBM786421 WLI786421 WVE786421 A851957 IS851957 SO851957 ACK851957 AMG851957 AWC851957 BFY851957 BPU851957 BZQ851957 CJM851957 CTI851957 DDE851957 DNA851957 DWW851957 EGS851957 EQO851957 FAK851957 FKG851957 FUC851957 GDY851957 GNU851957 GXQ851957 HHM851957 HRI851957 IBE851957 ILA851957 IUW851957 JES851957 JOO851957 JYK851957 KIG851957 KSC851957 LBY851957 LLU851957 LVQ851957 MFM851957 MPI851957 MZE851957 NJA851957 NSW851957 OCS851957 OMO851957 OWK851957 PGG851957 PQC851957 PZY851957 QJU851957 QTQ851957 RDM851957 RNI851957 RXE851957 SHA851957 SQW851957 TAS851957 TKO851957 TUK851957 UEG851957 UOC851957 UXY851957 VHU851957 VRQ851957 WBM851957 WLI851957 WVE851957 A917493 IS917493 SO917493 ACK917493 AMG917493 AWC917493 BFY917493 BPU917493 BZQ917493 CJM917493 CTI917493 DDE917493 DNA917493 DWW917493 EGS917493 EQO917493 FAK917493 FKG917493 FUC917493 GDY917493 GNU917493 GXQ917493 HHM917493 HRI917493 IBE917493 ILA917493 IUW917493 JES917493 JOO917493 JYK917493 KIG917493 KSC917493 LBY917493 LLU917493 LVQ917493 MFM917493 MPI917493 MZE917493 NJA917493 NSW917493 OCS917493 OMO917493 OWK917493 PGG917493 PQC917493 PZY917493 QJU917493 QTQ917493 RDM917493 RNI917493 RXE917493 SHA917493 SQW917493 TAS917493 TKO917493 TUK917493 UEG917493 UOC917493 UXY917493 VHU917493 VRQ917493 WBM917493 WLI917493 WVE917493 A983029 IS983029 SO983029 ACK983029 AMG983029 AWC983029 BFY983029 BPU983029 BZQ983029 CJM983029 CTI983029 DDE983029 DNA983029 DWW983029 EGS983029 EQO983029 FAK983029 FKG983029 FUC983029 GDY983029 GNU983029 GXQ983029 HHM983029 HRI983029 IBE983029 ILA983029 IUW983029 JES983029 JOO983029 JYK983029 KIG983029 KSC983029 LBY983029 LLU983029 LVQ983029 MFM983029 MPI983029 MZE983029 NJA983029 NSW983029 OCS983029 OMO983029 OWK983029 PGG983029 PQC983029 PZY983029 QJU983029 QTQ983029 RDM983029 RNI983029 RXE983029 SHA983029 SQW983029 TAS983029 TKO983029 TUK983029 UEG983029 UOC983029 UXY983029 VHU983029 VRQ983029 WBM983029 WLI983029 A24:A36 IS24:IS36 SO24:SO36 ACK24:ACK36 AMG24:AMG36 AWC24:AWC36 BFY24:BFY36 BPU24:BPU36 BZQ24:BZQ36 CJM24:CJM36 CTI24:CTI36 DDE24:DDE36 DNA24:DNA36 DWW24:DWW36 EGS24:EGS36 EQO24:EQO36 FAK24:FAK36 FKG24:FKG36 FUC24:FUC36 GDY24:GDY36 GNU24:GNU36 GXQ24:GXQ36 HHM24:HHM36 HRI24:HRI36 IBE24:IBE36 ILA24:ILA36 IUW24:IUW36 JES24:JES36 JOO24:JOO36 JYK24:JYK36 KIG24:KIG36 KSC24:KSC36 LBY24:LBY36 LLU24:LLU36 LVQ24:LVQ36 MFM24:MFM36 MPI24:MPI36 MZE24:MZE36 NJA24:NJA36 NSW24:NSW36 OCS24:OCS36 OMO24:OMO36 OWK24:OWK36 PGG24:PGG36 PQC24:PQC36 PZY24:PZY36 QJU24:QJU36 QTQ24:QTQ36 RDM24:RDM36 RNI24:RNI36 RXE24:RXE36 SHA24:SHA36 SQW24:SQW36 TAS24:TAS36 TKO24:TKO36 TUK24:TUK36 UEG24:UEG36 UOC24:UOC36 UXY24:UXY36 VHU24:VHU36 VRQ24:VRQ36 WBM24:WBM36 WLI24:WLI36 WVE24:WVE36">
      <formula1>"1,2,3,4,5"</formula1>
    </dataValidation>
    <dataValidation type="decimal" allowBlank="1" showInputMessage="1" showErrorMessage="1" sqref="WVH983029 WLL983029 C65543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C131079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C196615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C262151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C327687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C393223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C458759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C524295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C589831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C655367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C720903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C786439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C851975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C917511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C983047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IV24:IV36 SR24:SR36 ACN24:ACN36 AMJ24:AMJ36 AWF24:AWF36 BGB24:BGB36 BPX24:BPX36 BZT24:BZT36 CJP24:CJP36 CTL24:CTL36 DDH24:DDH36 DND24:DND36 DWZ24:DWZ36 EGV24:EGV36 EQR24:EQR36 FAN24:FAN36 FKJ24:FKJ36 FUF24:FUF36 GEB24:GEB36 GNX24:GNX36 GXT24:GXT36 HHP24:HHP36 HRL24:HRL36 IBH24:IBH36 ILD24:ILD36 IUZ24:IUZ36 JEV24:JEV36 JOR24:JOR36 JYN24:JYN36 KIJ24:KIJ36 KSF24:KSF36 LCB24:LCB36 LLX24:LLX36 LVT24:LVT36 MFP24:MFP36 MPL24:MPL36 MZH24:MZH36 NJD24:NJD36 NSZ24:NSZ36 OCV24:OCV36 OMR24:OMR36 OWN24:OWN36 PGJ24:PGJ36 PQF24:PQF36 QAB24:QAB36 QJX24:QJX36 QTT24:QTT36 RDP24:RDP36 RNL24:RNL36 RXH24:RXH36 SHD24:SHD36 SQZ24:SQZ36 TAV24:TAV36 TKR24:TKR36 TUN24:TUN36 UEJ24:UEJ36 UOF24:UOF36 UYB24:UYB36 VHX24:VHX36 VRT24:VRT36 WBP24:WBP36 WLL24:WLL36 WVH24:WVH36">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31" zoomScale="86" zoomScaleNormal="86" workbookViewId="0">
      <selection activeCell="E32" sqref="E32"/>
    </sheetView>
  </sheetViews>
  <sheetFormatPr baseColWidth="10" defaultRowHeight="15.75" x14ac:dyDescent="0.25"/>
  <cols>
    <col min="1" max="1" width="11.42578125" style="88"/>
    <col min="2" max="2" width="33" style="88" customWidth="1"/>
    <col min="3" max="3" width="28.85546875" style="88" customWidth="1"/>
    <col min="4" max="4" width="77.5703125" style="88" customWidth="1"/>
    <col min="5" max="5" width="17.5703125" style="88" customWidth="1"/>
    <col min="6" max="16384" width="11.42578125" style="67"/>
  </cols>
  <sheetData>
    <row r="1" spans="1:5" ht="15" x14ac:dyDescent="0.25">
      <c r="A1" s="150"/>
      <c r="B1" s="286" t="s">
        <v>378</v>
      </c>
      <c r="C1" s="286"/>
      <c r="D1" s="286"/>
      <c r="E1" s="151"/>
    </row>
    <row r="2" spans="1:5" ht="15" x14ac:dyDescent="0.25">
      <c r="A2" s="152"/>
      <c r="B2" s="289" t="s">
        <v>75</v>
      </c>
      <c r="C2" s="289"/>
      <c r="D2" s="289"/>
      <c r="E2" s="153"/>
    </row>
    <row r="3" spans="1:5" ht="15" x14ac:dyDescent="0.25">
      <c r="A3" s="154"/>
      <c r="B3" s="289" t="s">
        <v>140</v>
      </c>
      <c r="C3" s="289"/>
      <c r="D3" s="289"/>
      <c r="E3" s="155"/>
    </row>
    <row r="4" spans="1:5" thickBot="1" x14ac:dyDescent="0.3">
      <c r="A4" s="156"/>
      <c r="B4" s="157"/>
      <c r="C4" s="157"/>
      <c r="D4" s="157"/>
      <c r="E4" s="158"/>
    </row>
    <row r="5" spans="1:5" thickBot="1" x14ac:dyDescent="0.3">
      <c r="A5" s="156"/>
      <c r="B5" s="159" t="s">
        <v>399</v>
      </c>
      <c r="C5" s="160"/>
      <c r="D5" s="161"/>
      <c r="E5" s="158"/>
    </row>
    <row r="6" spans="1:5" thickBot="1" x14ac:dyDescent="0.3">
      <c r="A6" s="156"/>
      <c r="B6" s="162" t="s">
        <v>400</v>
      </c>
      <c r="C6" s="287"/>
      <c r="D6" s="288"/>
      <c r="E6" s="158"/>
    </row>
    <row r="7" spans="1:5" thickBot="1" x14ac:dyDescent="0.3">
      <c r="A7" s="156"/>
      <c r="B7" s="162" t="s">
        <v>141</v>
      </c>
      <c r="C7" s="295" t="s">
        <v>142</v>
      </c>
      <c r="D7" s="296"/>
      <c r="E7" s="158"/>
    </row>
    <row r="8" spans="1:5" thickBot="1" x14ac:dyDescent="0.3">
      <c r="A8" s="156"/>
      <c r="B8" s="163" t="s">
        <v>401</v>
      </c>
      <c r="C8" s="293">
        <v>5640446981</v>
      </c>
      <c r="D8" s="294"/>
      <c r="E8" s="158"/>
    </row>
    <row r="9" spans="1:5" thickBot="1" x14ac:dyDescent="0.3">
      <c r="A9" s="156"/>
      <c r="B9" s="163" t="s">
        <v>402</v>
      </c>
      <c r="C9" s="293">
        <v>4674918325</v>
      </c>
      <c r="D9" s="294"/>
      <c r="E9" s="158"/>
    </row>
    <row r="10" spans="1:5" thickBot="1" x14ac:dyDescent="0.3">
      <c r="A10" s="156"/>
      <c r="B10" s="163" t="s">
        <v>403</v>
      </c>
      <c r="C10" s="293">
        <v>1773739831</v>
      </c>
      <c r="D10" s="294"/>
      <c r="E10" s="158"/>
    </row>
    <row r="11" spans="1:5" ht="66" customHeight="1" thickBot="1" x14ac:dyDescent="0.3">
      <c r="A11" s="156"/>
      <c r="B11" s="164" t="s">
        <v>143</v>
      </c>
      <c r="C11" s="293">
        <f>SUM(C8:D10)</f>
        <v>12089105137</v>
      </c>
      <c r="D11" s="294"/>
      <c r="E11" s="158"/>
    </row>
    <row r="12" spans="1:5" ht="80.25" customHeight="1" thickBot="1" x14ac:dyDescent="0.3">
      <c r="A12" s="156"/>
      <c r="B12" s="164" t="s">
        <v>144</v>
      </c>
      <c r="C12" s="293">
        <f>+C11/616000</f>
        <v>19625.170676948052</v>
      </c>
      <c r="D12" s="294"/>
      <c r="E12" s="158"/>
    </row>
    <row r="13" spans="1:5" ht="15" x14ac:dyDescent="0.25">
      <c r="A13" s="156"/>
      <c r="B13" s="157"/>
      <c r="C13" s="165"/>
      <c r="D13" s="166"/>
      <c r="E13" s="158"/>
    </row>
    <row r="14" spans="1:5" thickBot="1" x14ac:dyDescent="0.3">
      <c r="A14" s="156"/>
      <c r="B14" s="157" t="s">
        <v>145</v>
      </c>
      <c r="C14" s="165"/>
      <c r="D14" s="166"/>
      <c r="E14" s="158"/>
    </row>
    <row r="15" spans="1:5" ht="15" x14ac:dyDescent="0.25">
      <c r="A15" s="156"/>
      <c r="B15" s="167" t="s">
        <v>76</v>
      </c>
      <c r="C15" s="168">
        <v>3271559137</v>
      </c>
      <c r="D15" s="169"/>
      <c r="E15" s="158"/>
    </row>
    <row r="16" spans="1:5" ht="15" x14ac:dyDescent="0.25">
      <c r="A16" s="156"/>
      <c r="B16" s="156" t="s">
        <v>77</v>
      </c>
      <c r="C16" s="170">
        <v>3383655002</v>
      </c>
      <c r="D16" s="158"/>
      <c r="E16" s="158"/>
    </row>
    <row r="17" spans="1:5" ht="15" x14ac:dyDescent="0.25">
      <c r="A17" s="156"/>
      <c r="B17" s="156" t="s">
        <v>78</v>
      </c>
      <c r="C17" s="170">
        <v>123000260</v>
      </c>
      <c r="D17" s="158"/>
      <c r="E17" s="158"/>
    </row>
    <row r="18" spans="1:5" thickBot="1" x14ac:dyDescent="0.3">
      <c r="A18" s="156"/>
      <c r="B18" s="171" t="s">
        <v>79</v>
      </c>
      <c r="C18" s="172">
        <v>704355274</v>
      </c>
      <c r="D18" s="173"/>
      <c r="E18" s="158"/>
    </row>
    <row r="19" spans="1:5" thickBot="1" x14ac:dyDescent="0.3">
      <c r="A19" s="156"/>
      <c r="B19" s="290" t="s">
        <v>80</v>
      </c>
      <c r="C19" s="291"/>
      <c r="D19" s="292"/>
      <c r="E19" s="158"/>
    </row>
    <row r="20" spans="1:5" thickBot="1" x14ac:dyDescent="0.3">
      <c r="A20" s="156"/>
      <c r="B20" s="290" t="s">
        <v>81</v>
      </c>
      <c r="C20" s="291"/>
      <c r="D20" s="292"/>
      <c r="E20" s="158"/>
    </row>
    <row r="21" spans="1:5" ht="15" x14ac:dyDescent="0.25">
      <c r="A21" s="156"/>
      <c r="B21" s="174" t="s">
        <v>146</v>
      </c>
      <c r="C21" s="175">
        <f>+C15/C17</f>
        <v>26.597985540843574</v>
      </c>
      <c r="D21" s="166" t="s">
        <v>67</v>
      </c>
      <c r="E21" s="158"/>
    </row>
    <row r="22" spans="1:5" thickBot="1" x14ac:dyDescent="0.3">
      <c r="A22" s="156"/>
      <c r="B22" s="181" t="s">
        <v>82</v>
      </c>
      <c r="C22" s="176">
        <f>+C18/C16</f>
        <v>0.20816403373974945</v>
      </c>
      <c r="D22" s="177" t="s">
        <v>67</v>
      </c>
      <c r="E22" s="158"/>
    </row>
    <row r="23" spans="1:5" thickBot="1" x14ac:dyDescent="0.3">
      <c r="A23" s="156"/>
      <c r="B23" s="178"/>
      <c r="C23" s="179"/>
      <c r="D23" s="157"/>
      <c r="E23" s="180"/>
    </row>
    <row r="24" spans="1:5" ht="15" x14ac:dyDescent="0.25">
      <c r="A24" s="299"/>
      <c r="B24" s="300" t="s">
        <v>83</v>
      </c>
      <c r="C24" s="302" t="s">
        <v>379</v>
      </c>
      <c r="D24" s="303"/>
      <c r="E24" s="304"/>
    </row>
    <row r="25" spans="1:5" thickBot="1" x14ac:dyDescent="0.3">
      <c r="A25" s="299"/>
      <c r="B25" s="301"/>
      <c r="C25" s="297" t="s">
        <v>84</v>
      </c>
      <c r="D25" s="298"/>
      <c r="E25" s="304"/>
    </row>
    <row r="26" spans="1:5" thickBot="1" x14ac:dyDescent="0.3">
      <c r="A26" s="171"/>
      <c r="B26" s="182"/>
      <c r="C26" s="182"/>
      <c r="D26" s="182"/>
      <c r="E26" s="173"/>
    </row>
    <row r="27" spans="1:5" ht="15" x14ac:dyDescent="0.25">
      <c r="A27" s="149"/>
      <c r="B27" s="183" t="s">
        <v>147</v>
      </c>
      <c r="C27" s="149"/>
      <c r="D27" s="149"/>
      <c r="E27" s="149"/>
    </row>
  </sheetData>
  <mergeCells count="17">
    <mergeCell ref="C25:D25"/>
    <mergeCell ref="A24:A25"/>
    <mergeCell ref="B24:B25"/>
    <mergeCell ref="C24:D24"/>
    <mergeCell ref="E24:E25"/>
    <mergeCell ref="B1:D1"/>
    <mergeCell ref="C6:D6"/>
    <mergeCell ref="B2:D2"/>
    <mergeCell ref="B3:D3"/>
    <mergeCell ref="B20:D20"/>
    <mergeCell ref="C8:D8"/>
    <mergeCell ref="C7:D7"/>
    <mergeCell ref="C9:D9"/>
    <mergeCell ref="C10:D10"/>
    <mergeCell ref="C11:D11"/>
    <mergeCell ref="C12:D12"/>
    <mergeCell ref="B19:D19"/>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JURIDICA</vt:lpstr>
      <vt:lpstr>TECNICA 8 orito</vt:lpstr>
      <vt:lpstr>TECNICA 9 san miguel</vt:lpstr>
      <vt:lpstr>FINANCIERA</vt:lpstr>
      <vt:lpstr>'TECNICA 8 orito'!Área_de_impresión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Maria Alejandra Bermeo Paz</cp:lastModifiedBy>
  <cp:lastPrinted>2014-12-02T23:02:38Z</cp:lastPrinted>
  <dcterms:created xsi:type="dcterms:W3CDTF">2014-10-22T15:49:24Z</dcterms:created>
  <dcterms:modified xsi:type="dcterms:W3CDTF">2014-12-02T23:03:02Z</dcterms:modified>
</cp:coreProperties>
</file>