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CBF FINANCIERA 2014\ICBF 2014\Jorge Murcia\CONVOCATORIA PUB 002-2014\CASANARE 1\CASANARE EVALUACIONES\"/>
    </mc:Choice>
  </mc:AlternateContent>
  <bookViews>
    <workbookView xWindow="120" yWindow="135" windowWidth="15480" windowHeight="6660" tabRatio="592"/>
  </bookViews>
  <sheets>
    <sheet name="JURIDICA FUNDEXPO" sheetId="15" r:id="rId1"/>
    <sheet name=" TECNICA GRUPO 2" sheetId="8" r:id="rId2"/>
    <sheet name="TECNICA GRUPO 8" sheetId="12" r:id="rId3"/>
    <sheet name="TECNICA GRUPO 12" sheetId="13" r:id="rId4"/>
    <sheet name="FINANCIERA" sheetId="10" r:id="rId5"/>
    <sheet name="Hoja1" sheetId="14" r:id="rId6"/>
  </sheets>
  <calcPr calcId="152511"/>
</workbook>
</file>

<file path=xl/calcChain.xml><?xml version="1.0" encoding="utf-8"?>
<calcChain xmlns="http://schemas.openxmlformats.org/spreadsheetml/2006/main">
  <c r="C23" i="10" l="1"/>
  <c r="C22" i="10"/>
  <c r="C13" i="10"/>
  <c r="C12" i="10"/>
  <c r="D35" i="8" l="1"/>
  <c r="D34" i="8"/>
  <c r="D35" i="13" l="1"/>
  <c r="D34" i="13"/>
  <c r="F18" i="13"/>
  <c r="F16" i="13"/>
  <c r="E16" i="13"/>
  <c r="C18" i="13"/>
  <c r="D35" i="12"/>
  <c r="D34" i="12"/>
  <c r="K45" i="12"/>
  <c r="L45" i="12"/>
  <c r="K44" i="12"/>
  <c r="K43" i="12"/>
  <c r="F18" i="12"/>
  <c r="F16" i="12"/>
  <c r="E16" i="12"/>
  <c r="C18" i="12"/>
  <c r="F18" i="8"/>
  <c r="F16" i="8"/>
  <c r="E16" i="8"/>
  <c r="C18" i="8"/>
  <c r="E34" i="8"/>
  <c r="K95" i="8"/>
  <c r="K94" i="8"/>
  <c r="O48" i="13" l="1"/>
  <c r="N48" i="13"/>
  <c r="M48" i="13"/>
  <c r="C53" i="13" s="1"/>
  <c r="K48" i="13"/>
  <c r="C52" i="13"/>
  <c r="O46" i="8"/>
  <c r="F120" i="13"/>
  <c r="D131" i="13" s="1"/>
  <c r="E105" i="13"/>
  <c r="D130" i="13" s="1"/>
  <c r="O99" i="13"/>
  <c r="N99" i="13"/>
  <c r="M99" i="13"/>
  <c r="L99" i="13"/>
  <c r="K99" i="13"/>
  <c r="C101" i="13" s="1"/>
  <c r="A98" i="13"/>
  <c r="L48" i="13"/>
  <c r="A44" i="13"/>
  <c r="A45" i="13" s="1"/>
  <c r="E34" i="13"/>
  <c r="E18" i="13"/>
  <c r="O46" i="12"/>
  <c r="O96" i="12"/>
  <c r="E130" i="13" l="1"/>
  <c r="F117" i="12" l="1"/>
  <c r="D128" i="12" s="1"/>
  <c r="E102" i="12"/>
  <c r="D127" i="12" s="1"/>
  <c r="M96" i="12"/>
  <c r="L96" i="12"/>
  <c r="K96" i="12"/>
  <c r="C98" i="12" s="1"/>
  <c r="A95" i="12"/>
  <c r="N96" i="12"/>
  <c r="M46" i="12"/>
  <c r="C51" i="12" s="1"/>
  <c r="L46" i="12"/>
  <c r="K46" i="12"/>
  <c r="C50" i="12" s="1"/>
  <c r="A44" i="12"/>
  <c r="A45" i="12" s="1"/>
  <c r="N46" i="12"/>
  <c r="E34" i="12"/>
  <c r="E18" i="12"/>
  <c r="E127" i="12" l="1"/>
  <c r="M96" i="8"/>
  <c r="L96" i="8"/>
  <c r="K96" i="8"/>
  <c r="A95" i="8"/>
  <c r="N96" i="8"/>
  <c r="N46" i="8"/>
  <c r="E18" i="8" l="1"/>
  <c r="E102" i="8" l="1"/>
  <c r="D127" i="8" s="1"/>
  <c r="F117" i="8"/>
  <c r="D128" i="8" s="1"/>
  <c r="E127" i="8" l="1"/>
  <c r="C98" i="8" l="1"/>
  <c r="M46" i="8"/>
  <c r="C51" i="8" s="1"/>
  <c r="L46" i="8"/>
  <c r="K46" i="8"/>
  <c r="C50" i="8" s="1"/>
  <c r="A44" i="8"/>
  <c r="A45" i="8" s="1"/>
</calcChain>
</file>

<file path=xl/sharedStrings.xml><?xml version="1.0" encoding="utf-8"?>
<sst xmlns="http://schemas.openxmlformats.org/spreadsheetml/2006/main" count="1190" uniqueCount="359">
  <si>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</si>
  <si>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</si>
  <si>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</si>
  <si>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</si>
  <si>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</si>
  <si>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</si>
  <si>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</si>
  <si>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</si>
  <si>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</si>
  <si>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</si>
  <si>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</si>
  <si>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</si>
  <si>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</si>
  <si>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</si>
  <si>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</si>
  <si>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</si>
  <si>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</si>
  <si>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</si>
  <si>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</si>
  <si>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</si>
  <si>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</si>
  <si>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</si>
  <si>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</si>
  <si>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</si>
  <si>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</si>
  <si>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</si>
  <si>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</si>
  <si>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</si>
  <si>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</si>
  <si>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</si>
  <si>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</si>
  <si>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</si>
  <si>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</si>
  <si>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</si>
  <si>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</si>
  <si>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</si>
  <si>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</si>
  <si>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</si>
  <si>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</si>
  <si>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</si>
  <si>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</si>
  <si>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</si>
  <si>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</si>
  <si>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</si>
  <si>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</si>
  <si>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</si>
  <si>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</si>
  <si>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</si>
  <si>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</si>
  <si>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</si>
  <si>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</si>
  <si>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</si>
  <si>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</si>
  <si>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</si>
  <si>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</si>
  <si>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</si>
  <si>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</si>
  <si>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</si>
  <si>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</si>
  <si>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</si>
  <si>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</si>
  <si>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</si>
  <si>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</si>
  <si>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</si>
  <si>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</si>
  <si>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</si>
  <si>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</si>
  <si>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</si>
  <si>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</si>
  <si>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</si>
  <si>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</si>
  <si>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</si>
  <si>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</si>
  <si>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</si>
  <si>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</si>
  <si>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</si>
  <si>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</si>
  <si>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</si>
  <si>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</si>
  <si>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</si>
  <si>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</si>
  <si>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</si>
  <si>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</si>
  <si>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</si>
  <si>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</si>
  <si>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</si>
  <si>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NIVEL DE ENDEUDAMIENTO</t>
  </si>
  <si>
    <t xml:space="preserve">CON LA CAPACIDAD FINANCIERA </t>
  </si>
  <si>
    <t>PROPONENTE</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</si>
  <si>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</si>
  <si>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</si>
  <si>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</si>
  <si>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</si>
  <si>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</si>
  <si>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</si>
  <si>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</si>
  <si>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</si>
  <si>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</si>
  <si>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</si>
  <si>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</si>
  <si>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</si>
  <si>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</si>
  <si>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</si>
  <si>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</si>
  <si>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</si>
  <si>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</si>
  <si>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</si>
  <si>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</si>
  <si>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</si>
  <si>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</si>
  <si>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</si>
  <si>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</si>
  <si>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</si>
  <si>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</si>
  <si>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</si>
  <si>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</si>
  <si>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</si>
  <si>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</si>
  <si>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</si>
  <si>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</si>
  <si>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</si>
  <si>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</si>
  <si>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</si>
  <si>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</si>
  <si>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</si>
  <si>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</si>
  <si>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</si>
  <si>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</si>
  <si>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</si>
  <si>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</si>
  <si>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</si>
  <si>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</si>
  <si>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</si>
  <si>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</si>
  <si>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</si>
  <si>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</si>
  <si>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</si>
  <si>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</si>
  <si>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</si>
  <si>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</si>
  <si>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</si>
  <si>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</si>
  <si>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</si>
  <si>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</si>
  <si>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</si>
  <si>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</si>
  <si>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</si>
  <si>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</si>
  <si>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</si>
  <si>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</si>
  <si>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VALOR TOTAL DEL PRESUPUESTO OFICIAL DE LOS GRUPOS A LOS QUE SE PRESENTA:</t>
  </si>
  <si>
    <t>VALOR TOTAL DEL PRESUPUESTO DE LOS GRUPOS A LOS QUE SE PRESENTA EN SMMLV:</t>
  </si>
  <si>
    <t>INFORMACION A 31 DE DICIEMBRE DE 2013</t>
  </si>
  <si>
    <t>LIQUIDEZ*</t>
  </si>
  <si>
    <t>* VER NOTA 5 DEL NUMERAL 3.18</t>
  </si>
  <si>
    <t>GRUPO 2</t>
  </si>
  <si>
    <t>LUZ AMPARO MOGOLLON GUVARA</t>
  </si>
  <si>
    <t>ADMINISTRADORA DE EMPRESAS</t>
  </si>
  <si>
    <t>UNIVERSIDAD DEL NORTE</t>
  </si>
  <si>
    <t>MARZO 30 DE 2012</t>
  </si>
  <si>
    <t>EMPRESA FUNDEXPO</t>
  </si>
  <si>
    <t>FUNCIONES ELABORAR LA EXTREUCTURA GENERAL DEL PLAN OPERATIVO DE ATENCION INTEGRAL A LA 1RA INFACIA</t>
  </si>
  <si>
    <t>1/300</t>
  </si>
  <si>
    <t>1/150</t>
  </si>
  <si>
    <t>MARLENE MUÑOZ DAZA</t>
  </si>
  <si>
    <t xml:space="preserve">LICENCIADA EN ADUCACIÓN BASICA </t>
  </si>
  <si>
    <t>UNIVERSIDAD UPCT</t>
  </si>
  <si>
    <t>FEBREO DE 18 DE 2011</t>
  </si>
  <si>
    <t xml:space="preserve">FECHA DE INICIO 01/15/2013 A 30/12/2013 </t>
  </si>
  <si>
    <t>DEGNA ZUNILDA TRIGOS GARCIA</t>
  </si>
  <si>
    <t>ADMINISTRADORA FINANCIERA Y DE SISTEMAS</t>
  </si>
  <si>
    <t>UNIVERSIDAD AGRARIA DE COLOMBIA</t>
  </si>
  <si>
    <t>JULIO DE 1999</t>
  </si>
  <si>
    <t>25876-031235CND</t>
  </si>
  <si>
    <t>FECHA DE INICIO 01/15/2013 A 30/12/2014</t>
  </si>
  <si>
    <t>MARYURIS YANETH RIVADENEYRA MENGUAL</t>
  </si>
  <si>
    <t>SICOLOGA</t>
  </si>
  <si>
    <t>CORPORACION UNIVERSITARIA DEL CARIBE</t>
  </si>
  <si>
    <t>JULIO 13 DE 2017</t>
  </si>
  <si>
    <t>ANA MARCELA TORRES USCATEGUI</t>
  </si>
  <si>
    <t>UNIVERSIDAD SANTO TOMAS</t>
  </si>
  <si>
    <t>AGOSTO 29 DE 1997</t>
  </si>
  <si>
    <t>FECHA DE INICIO 02/01/2013 A 07/30/2014</t>
  </si>
  <si>
    <t>YULY GAYLORD CAMARGO SUEGRA</t>
  </si>
  <si>
    <t>UNIVERSIDAD PONTIFICIA BOLIVARIANA</t>
  </si>
  <si>
    <t>MARZO 10 DE 2006</t>
  </si>
  <si>
    <t>FECHA DE INICIO 01/16/2014 A 07/30/2014</t>
  </si>
  <si>
    <t>PAULA JOHANA ROJAS MONROY</t>
  </si>
  <si>
    <t>TRABAJADORA SOCIAL</t>
  </si>
  <si>
    <t>FUNDACION UNIVERSITARIA MONSERRATE</t>
  </si>
  <si>
    <t>FEBRERO 23 DE 2007</t>
  </si>
  <si>
    <t>147353313-I</t>
  </si>
  <si>
    <t>FECHA DE INICIO 02/01/2013 A12/30/2013</t>
  </si>
  <si>
    <t>YUDY ALEXANDRA PRECIADO ROJAS</t>
  </si>
  <si>
    <t>165404713-I</t>
  </si>
  <si>
    <t>FECHA DE INICIO 15/01/2013 A12/30/2013</t>
  </si>
  <si>
    <t>GRUPO 8</t>
  </si>
  <si>
    <t>1/200</t>
  </si>
  <si>
    <t>DEISY MILENA QUINTERO LEAL</t>
  </si>
  <si>
    <t>UNIVERSIDAD UPTC</t>
  </si>
  <si>
    <t>JUNIO 28 DE 2012</t>
  </si>
  <si>
    <t xml:space="preserve">01/11/2012 A 29/11/2014 </t>
  </si>
  <si>
    <t>FUNCIONES ELABORAR LA EXTRUCTURA GENERAL DEL PLAN OPERATIVO DE ATENCION INTEGRAL A LA 1RA INFACIA</t>
  </si>
  <si>
    <t xml:space="preserve">LICENCIADA EN SICOPEDAGOGIA </t>
  </si>
  <si>
    <t>NA</t>
  </si>
  <si>
    <t>MONICA ALEXANDRA VELASQUEZ QUIROGA</t>
  </si>
  <si>
    <t>LICENCIADA EN INFORMATICA</t>
  </si>
  <si>
    <t>UNIMINUTO</t>
  </si>
  <si>
    <t>OCTUBRE 17 DE 2009</t>
  </si>
  <si>
    <t xml:space="preserve">FECHA DE INICIO 18/10/2012 A 30/12/2012; DESDE 11/01/2013 A 25/12/2013 </t>
  </si>
  <si>
    <t>CARMEN ELENA LAGOS PIRAJAN</t>
  </si>
  <si>
    <t>UNAD</t>
  </si>
  <si>
    <t>JUNIO 22 DE 2007</t>
  </si>
  <si>
    <t>FECHA DE INICIO 01/07/2013 A 30/12/2013; DESDE 16/01/2014 A 30/07/2014</t>
  </si>
  <si>
    <t>LUBY YAMILE PEREZ FUENTES</t>
  </si>
  <si>
    <t>DICIEMBRE 21 DE 2007</t>
  </si>
  <si>
    <t>FECHA DE INICIO 25/09/2013 A 30/12/2013; DESDE 16/01/2014 A 30/07/2014</t>
  </si>
  <si>
    <t>FUNCIONES PARTICIPAR EN LA ELABORACION DE LA ESTRUCTURA GENERAL DEL PLAN OPERATIVO DE ATENCION INTEGRAL A LA 1RA INFACIA</t>
  </si>
  <si>
    <t>SOBEIDA NIÑO CUEVAS</t>
  </si>
  <si>
    <t>EMPRESA FUNDESARROLLO</t>
  </si>
  <si>
    <t>FECHA DE INICIO 01/06/2012 A31/12/2012</t>
  </si>
  <si>
    <t>FUNCIONES DE EDUCADOR FAMILIAR</t>
  </si>
  <si>
    <t>JULIETH IVONEE MARIA FLORIEN ESCANDON</t>
  </si>
  <si>
    <t>UNIVERSIDAD CATOLICA</t>
  </si>
  <si>
    <t>FECHA DE INICIO 01/05/2014 A30/10/2014</t>
  </si>
  <si>
    <t>ADRIANA JUDITH MONTOYA GOMEZ</t>
  </si>
  <si>
    <t>JUNIO 27 DE 2009</t>
  </si>
  <si>
    <t>FECHA DE INICIO 11/01/2013 A 25/12/2013</t>
  </si>
  <si>
    <t>CLAUDIA LILIANA ABRIL VERGARA</t>
  </si>
  <si>
    <t>UNIVERSIDAD ANTONIO NARIÑO</t>
  </si>
  <si>
    <t>ABRIL 27 DE 2012</t>
  </si>
  <si>
    <t>FUNDACION NACIONAL PARA EL DESARROLLO DE LA PROSPERIDAD - FUNDEXPO</t>
  </si>
  <si>
    <t>FUNDEXPO</t>
  </si>
  <si>
    <t>ICBF</t>
  </si>
  <si>
    <t>269</t>
  </si>
  <si>
    <t>1/1000</t>
  </si>
  <si>
    <t>1 POR 5000</t>
  </si>
  <si>
    <t>MARIA CLARA MARTINEZ PEREA</t>
  </si>
  <si>
    <t>FUNDACION EMPRENDEDORES SOCIALES</t>
  </si>
  <si>
    <t>OSCAR JAVIER TRIGOS GARCIA</t>
  </si>
  <si>
    <t>ADMINISTRADOR DE EMPRESAS</t>
  </si>
  <si>
    <t>FUNDACION UNIVERSITARIA SAN MARTIN</t>
  </si>
  <si>
    <t>SEPTIEMBRE 19 DE 2007</t>
  </si>
  <si>
    <t xml:space="preserve"> INICIO 01/07/2012 A 30/10/2014</t>
  </si>
  <si>
    <t xml:space="preserve">FUNCIONES COMO COORDINADOR </t>
  </si>
  <si>
    <t>FLORALBA MALDONADO VARGAS</t>
  </si>
  <si>
    <t>LICENCIADA EN EDUCACION BASICA</t>
  </si>
  <si>
    <t>UNIVERSIDAD DE PAMPLONA</t>
  </si>
  <si>
    <t>SEPTIEMBRE 28 DE 2012</t>
  </si>
  <si>
    <t xml:space="preserve">INICIO 01/11/2012 A 30/12/2012; DESDE 15/01/2013 A 30/12/2013; DESDE 16/01/2014 A 30/10/2014; </t>
  </si>
  <si>
    <t>FUNCION DE DOCENTE PERFIL 1</t>
  </si>
  <si>
    <t>INGENIERA FINANCIERA</t>
  </si>
  <si>
    <t>UNIVERSIDAD PILOTO</t>
  </si>
  <si>
    <t>FEBRERO 20 DE 2004</t>
  </si>
  <si>
    <t>DIANA PATRICIA REYNA MARTINEZ</t>
  </si>
  <si>
    <t>ADMINISTRADOR DE NEGOCIOS INTERNACIONALES</t>
  </si>
  <si>
    <t>UNIVERSIDAD DEL ROSARIO</t>
  </si>
  <si>
    <t>ABRIL 19 DE 2012</t>
  </si>
  <si>
    <t>INICIO 06/05/2012 A 01/12/2014</t>
  </si>
  <si>
    <t>COORDINADORA DE PROGRAMAS SOCIALES DIRIGIDOS A LA PRIMERA INFANCIA</t>
  </si>
  <si>
    <t>NINFA LORENA SANCHEZ CRUZ</t>
  </si>
  <si>
    <t>MARZO 20 2012</t>
  </si>
  <si>
    <t>0</t>
  </si>
  <si>
    <t>GLENDA YANIRA GRANADOS NAVARRO</t>
  </si>
  <si>
    <t>FUNDACION UNIVERSITARIA DE BOYACA</t>
  </si>
  <si>
    <t>OCTUBRE 01 DE 1999</t>
  </si>
  <si>
    <t xml:space="preserve"> INICIO 02/05/2011 A 16/08/2013</t>
  </si>
  <si>
    <t>SANDRA MILENA DUEÑAS CAMARGO</t>
  </si>
  <si>
    <t>INICIO 01/11/2012 A 30/12/2012; DESDE 15/01/2013 A 30/12/2013; DESDE 16/01/2014 A 30/10/2014</t>
  </si>
  <si>
    <t>FAMILIAR</t>
  </si>
  <si>
    <t>MODALIDAD FAMILIAR</t>
  </si>
  <si>
    <t>SUBSANAR NO PRESENTA FOPRMATO 11, DE ACUERDO AL CAPITULO III NUMERAL 320 INFRAESTRUCTURA</t>
  </si>
  <si>
    <t xml:space="preserve">Se descuentan 2 meses de noviembre a Diciembre de 2012, en esta certificacion porque se evidenciia un traslapo con el convenio 085 de 2012
</t>
  </si>
  <si>
    <t xml:space="preserve">Se descuentan 17 dias de Diciembre de 2012, en esta certificacion porque se evidenciia un traslapo con el contrato 161 de 2012
</t>
  </si>
  <si>
    <t>SUBSANAR NO PRESENTA FORMATO 11, DE ACUERDO AL CAPITULO III NUMERAL 320 INFRAESTRUCTURA</t>
  </si>
  <si>
    <t>FUNDACION, VIDA,  AMOR Y PAZ</t>
  </si>
  <si>
    <t xml:space="preserve"> FUNDACION NACIONAL PARA EL DESARROLLO DE LA PROSPERIDAD - FUNDEXPO NIT: 809.007.422-1</t>
  </si>
  <si>
    <t xml:space="preserve">  FUNDACION NACIONAL PARA EL DESARROLLO DE LA PROSPERIDAD - FUNDEXPO NIT: 809.007.422-1</t>
  </si>
  <si>
    <t>GRUPO 12</t>
  </si>
  <si>
    <t>PREESCOLAR CASTILLO DE LA ALEGRIA</t>
  </si>
  <si>
    <t>2</t>
  </si>
  <si>
    <t>22,1</t>
  </si>
  <si>
    <t>0,17</t>
  </si>
  <si>
    <t xml:space="preserve">Se descuentan 3 meses de Septiembre a Diciembre de 2013, en esta certificacion porque se evidenciia un traslapo con el contrato 66 de 2013
</t>
  </si>
  <si>
    <t>GOBERNACION DE CASANARE</t>
  </si>
  <si>
    <t xml:space="preserve">Se descuentan 4 meses de Diciembre de 2013 a Abril de 2014, en esta certificacion porque se evidenciia un traslapo con el contrato 114 de 2013
</t>
  </si>
  <si>
    <t>EDILMA IBICA GARCIA</t>
  </si>
  <si>
    <t>SERVICIOS COMO COORDINADORA</t>
  </si>
  <si>
    <t>SONIA CRISTINA ZULUAGA OSPINA</t>
  </si>
  <si>
    <t>FUNDACION UNIVERSITARIA KONRAD LORENZ</t>
  </si>
  <si>
    <t>INICIO 15/01/2013 A 30/12/2013</t>
  </si>
  <si>
    <t>INICIO 15/01/2013 A 30/12/2013; DESDE 16/01/2014 A 30/10/2014</t>
  </si>
  <si>
    <t>PAULA ZULEIMA CARREÑO HEREDIA</t>
  </si>
  <si>
    <t>ANA MARIA AZUERO BRIÑEZ</t>
  </si>
  <si>
    <t>FUNDACION UNIVERSITARIA DEL ESPINAL - FUNDES</t>
  </si>
  <si>
    <t>FECHA DE INICIO 10/01/2014 A 30/10/2014</t>
  </si>
  <si>
    <t>SERVICIOS COMO SICOLOGA</t>
  </si>
  <si>
    <t>AYDEE YANETH MENDIVELSO ALBARRACIN</t>
  </si>
  <si>
    <t>SICOLOGA SOCIAL</t>
  </si>
  <si>
    <t>ALCALDIA TAMARA</t>
  </si>
  <si>
    <t>INICIO 03/01/2012 A 30/05/2014</t>
  </si>
  <si>
    <t>CLAUDIA PATRICIA MORENO HEREDIA</t>
  </si>
  <si>
    <t>UNIVERSIDAD DE BOYACA</t>
  </si>
  <si>
    <t>INICIO 15/01/2014 A 30/10/2014</t>
  </si>
  <si>
    <t>LEIDY VIVIANA VALDERRAMA CUCUNUBA</t>
  </si>
  <si>
    <t>INICIO 16/01/2014 A 30/10/2014</t>
  </si>
  <si>
    <t>ZULY MARITZA LUGO MESA</t>
  </si>
  <si>
    <t>UNIVERSIDAD PILOTO DE COLOMBIA</t>
  </si>
  <si>
    <t>EMPRESA FUNDEXPO; ALCALDIA PAZ DE ARIPORO</t>
  </si>
  <si>
    <t xml:space="preserve">INICIO 15/08/2014 A 02/12/2014; DESDE 15/08/2008 A 28/12/2008 </t>
  </si>
  <si>
    <t>OLIVIA MILDRED MONROY SILVA</t>
  </si>
  <si>
    <t>PROYECTO GAIA</t>
  </si>
  <si>
    <t xml:space="preserve"> 02/01/2012</t>
  </si>
  <si>
    <t xml:space="preserve">CONV. 08 </t>
  </si>
  <si>
    <t xml:space="preserve">CONV. 05 </t>
  </si>
  <si>
    <t>02</t>
  </si>
  <si>
    <t>004</t>
  </si>
  <si>
    <t>003</t>
  </si>
  <si>
    <t>066</t>
  </si>
  <si>
    <t>habilitante</t>
  </si>
  <si>
    <t>adicional</t>
  </si>
  <si>
    <t>002</t>
  </si>
  <si>
    <t xml:space="preserve">SE OBSERVA QUE EL PROPONENTE SI INVOLUCRO LOS 5 COMPONENTES, CUMPLE CON LA SINTESIS DE PALABRAS SOLICITADAS. </t>
  </si>
  <si>
    <t>Se descuentan 3 dias de Enero de 2012, en esta certificacion porque se evidenciia un traslapo con el convenio 008 de 2011</t>
  </si>
  <si>
    <t>1/5000</t>
  </si>
  <si>
    <t>X</t>
  </si>
  <si>
    <t>SUBSANAR, NO PRESENTA TARJETA PROFESIONAL (FOLIO 623)</t>
  </si>
  <si>
    <t>SUBSSANAR</t>
  </si>
  <si>
    <t>SUBSANAR, NO PRESENTA TARJETA PROFESIONAL (EN HOJA DE VIDA FOLIO 751)</t>
  </si>
  <si>
    <t>SUBSANAR, NO PRESENTA TARJETA PROFESIONAL (EN HOJA DE VIDA FOLIO 783)</t>
  </si>
  <si>
    <t>SUBSANAR, NO PRESENTA TARJETA PROFESIONAL (EN HOJA DE VIDA FOLIO 901)</t>
  </si>
  <si>
    <t>NO APLICA PUNTAJE PARA PONDERACION POR NO ADJUNTAR TRAJETA PROFESIONAL</t>
  </si>
  <si>
    <t>SUBSANAR</t>
  </si>
  <si>
    <t>809007422-1</t>
  </si>
  <si>
    <t xml:space="preserve">CUMPLE </t>
  </si>
  <si>
    <t>EL PROPONENTE CUMPLE ___x___ NO CUMPLE _______</t>
  </si>
  <si>
    <t xml:space="preserve"> FUNDACION NACIONAL PARA EL DESARROLLO DE LA PROSPERIDAD -FUNDEXPO</t>
  </si>
  <si>
    <t>CONVOCATORIA PÚBLICA DE APORTE No 02 DE 2014</t>
  </si>
  <si>
    <r>
      <t xml:space="preserve">En Yopal, al  </t>
    </r>
    <r>
      <rPr>
        <b/>
        <sz val="11"/>
        <color theme="1"/>
        <rFont val="Arial Narrow"/>
        <family val="2"/>
      </rPr>
      <t xml:space="preserve">1er dia de Diciembre </t>
    </r>
    <r>
      <rPr>
        <sz val="11"/>
        <color theme="1"/>
        <rFont val="Arial Narrow"/>
        <family val="2"/>
      </rPr>
      <t xml:space="preserve">de 2014, en las instalaciones del Instituto Colombiano de Bienestar Familiar –ICBF- de la Regional </t>
    </r>
    <r>
      <rPr>
        <b/>
        <sz val="11"/>
        <color theme="1"/>
        <rFont val="Arial Narrow"/>
        <family val="2"/>
      </rPr>
      <t xml:space="preserve">Casanare </t>
    </r>
    <r>
      <rPr>
        <sz val="11"/>
        <color theme="1"/>
        <rFont val="Arial Narrow"/>
        <family val="2"/>
      </rPr>
      <t>se reunieron los integrantes del Comité Evaluador, a saber: Estudio Técnico</t>
    </r>
    <r>
      <rPr>
        <b/>
        <sz val="11"/>
        <color theme="1"/>
        <rFont val="Arial Narrow"/>
        <family val="2"/>
      </rPr>
      <t xml:space="preserve">: Jorge Murcia Sandoval,Adriana Sofia Triana Silva, Juliet Paola Archila Pérez;  </t>
    </r>
    <r>
      <rPr>
        <sz val="11"/>
        <color theme="1"/>
        <rFont val="Arial Narrow"/>
        <family val="2"/>
      </rPr>
      <t>Estudio Financiero</t>
    </r>
    <r>
      <rPr>
        <b/>
        <sz val="11"/>
        <color theme="1"/>
        <rFont val="Arial Narrow"/>
        <family val="2"/>
      </rPr>
      <t>:</t>
    </r>
    <r>
      <rPr>
        <sz val="11"/>
        <color theme="1"/>
        <rFont val="Arial Narrow"/>
        <family val="2"/>
      </rPr>
      <t xml:space="preserve"> Zoraida Estepa Mendivelso, Washington Tenorio Arizala; y Estudio Jurídico</t>
    </r>
    <r>
      <rPr>
        <b/>
        <sz val="11"/>
        <color theme="1"/>
        <rFont val="Arial Narrow"/>
        <family val="2"/>
      </rPr>
      <t>:</t>
    </r>
    <r>
      <rPr>
        <sz val="11"/>
        <color theme="1"/>
        <rFont val="Arial Narrow"/>
        <family val="2"/>
      </rPr>
      <t xml:space="preserve"> Ingrid Tatiana Mendoza y Dorys Gutiérrez, con el fin de estudiar y evaluar las propuestas presentadas con ocasión de la Convocatoria Pública de aporte No. 002 de 2014, cuyo </t>
    </r>
    <r>
      <rPr>
        <sz val="11"/>
        <rFont val="Arial Narrow"/>
        <family val="2"/>
      </rPr>
      <t>objeto</t>
    </r>
    <r>
      <rPr>
        <sz val="11"/>
        <color theme="1"/>
        <rFont val="Arial Narrow"/>
        <family val="2"/>
      </rPr>
      <t xml:space="preserve"> consiste en</t>
    </r>
    <r>
      <rPr>
        <b/>
        <sz val="11"/>
        <color theme="1"/>
        <rFont val="Arial Narrow"/>
        <family val="2"/>
      </rPr>
      <t>: Atender a niños y niñas menores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las directrices, y parámetros establecidos por el ICBF”.</t>
    </r>
  </si>
  <si>
    <t>FUNDACION SANTA ENGRACIA</t>
  </si>
  <si>
    <t>FUNDACION PARA COOPERACION Y EL DESARROLLO SOSTENIBLE DE LA ORINOQUIA</t>
  </si>
  <si>
    <t>PROPONENTE No. 4. FUNDACIÓN NACIONAL PARA EL DESARROLLO DE LA PROSPERIDAD</t>
  </si>
  <si>
    <t>5 al 7</t>
  </si>
  <si>
    <t>21 y 25</t>
  </si>
  <si>
    <t>El folio 21 corresponde a certificación suscrita por el Revisor Fiscal y el folio 25 por el Representante Legal</t>
  </si>
  <si>
    <t>40 al 41</t>
  </si>
  <si>
    <t>Para el Grupo 2</t>
  </si>
  <si>
    <t>43 al 44</t>
  </si>
  <si>
    <t>Para el Grupo 8</t>
  </si>
  <si>
    <t>46 al 47</t>
  </si>
  <si>
    <t>Para el Grupo 12</t>
  </si>
  <si>
    <t>9 al 12</t>
  </si>
  <si>
    <t>49 al 76</t>
  </si>
  <si>
    <t>14 al 17</t>
  </si>
  <si>
    <t>N/A</t>
  </si>
  <si>
    <t>30 y 31 respectivamente</t>
  </si>
  <si>
    <t>33 y 34 respectivamente</t>
  </si>
  <si>
    <t>27 al 28</t>
  </si>
  <si>
    <t>FUNDACION MUEJRES PRO CANASARE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</si>
</sst>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 numFmtId="170" formatCode="_-* #,##0_-;\-* #,##0_-;_-* &quot;-&quot;??_-;_-@_-"/>
    <numFmt numFmtId="171" formatCode="0.0"/>
  </numFmts>
  <fonts count="37"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sz val="12"/>
      <color rgb="FF7030A0"/>
      <name val="Arial"/>
      <family val="2"/>
    </font>
    <font>
      <b/>
      <sz val="12"/>
      <name val="Arial"/>
      <family val="2"/>
    </font>
    <font>
      <sz val="12"/>
      <name val="Arial"/>
      <family val="2"/>
    </font>
    <font>
      <sz val="11"/>
      <name val="Arial Narrow"/>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94">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5"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0" fillId="0" borderId="1" xfId="0" applyBorder="1" applyAlignment="1">
      <alignment wrapText="1"/>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1" xfId="0"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7" borderId="33"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3"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4" fillId="7" borderId="33" xfId="0" applyFont="1" applyFill="1" applyBorder="1" applyAlignment="1">
      <alignment vertical="center"/>
    </xf>
    <xf numFmtId="0" fontId="34" fillId="7" borderId="33" xfId="0" applyFont="1" applyFill="1" applyBorder="1" applyAlignment="1">
      <alignment horizontal="center" vertical="center"/>
    </xf>
    <xf numFmtId="0" fontId="34" fillId="7" borderId="33" xfId="0" applyFont="1" applyFill="1" applyBorder="1" applyAlignment="1">
      <alignment vertical="center" wrapText="1"/>
    </xf>
    <xf numFmtId="0" fontId="0" fillId="0" borderId="1" xfId="0" applyBorder="1" applyAlignment="1">
      <alignment wrapText="1"/>
    </xf>
    <xf numFmtId="0" fontId="0" fillId="0" borderId="1" xfId="0" applyFill="1" applyBorder="1" applyAlignment="1">
      <alignment horizontal="left"/>
    </xf>
    <xf numFmtId="0" fontId="13" fillId="0" borderId="1" xfId="0" applyNumberFormat="1" applyFont="1" applyFill="1" applyBorder="1" applyAlignment="1" applyProtection="1">
      <alignment horizontal="center" vertical="center" wrapText="1"/>
      <protection locked="0"/>
    </xf>
    <xf numFmtId="1" fontId="13"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wrapText="1"/>
      <protection locked="0"/>
    </xf>
    <xf numFmtId="1" fontId="0" fillId="3" borderId="1" xfId="0" applyNumberFormat="1" applyFill="1" applyBorder="1" applyAlignment="1">
      <alignment horizontal="right" vertical="center"/>
    </xf>
    <xf numFmtId="1" fontId="18" fillId="0" borderId="1" xfId="0"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0" fillId="0" borderId="1" xfId="0"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3" fillId="0" borderId="1" xfId="0" quotePrefix="1" applyNumberFormat="1" applyFont="1" applyFill="1" applyBorder="1" applyAlignment="1" applyProtection="1">
      <alignment horizontal="center" vertical="center" wrapText="1"/>
      <protection locked="0"/>
    </xf>
    <xf numFmtId="170" fontId="13" fillId="0" borderId="1" xfId="1" applyNumberFormat="1" applyFont="1" applyFill="1" applyBorder="1" applyAlignment="1" applyProtection="1">
      <alignment horizontal="center" vertical="center" wrapText="1"/>
      <protection locked="0"/>
    </xf>
    <xf numFmtId="0" fontId="0" fillId="0" borderId="0" xfId="0" applyAlignment="1">
      <alignment horizontal="center"/>
    </xf>
    <xf numFmtId="9" fontId="13" fillId="0" borderId="0"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center" vertical="center" wrapText="1"/>
      <protection locked="0"/>
    </xf>
    <xf numFmtId="0" fontId="0" fillId="0" borderId="0" xfId="0" applyFill="1" applyAlignment="1">
      <alignment horizontal="center"/>
    </xf>
    <xf numFmtId="0" fontId="0" fillId="0" borderId="0" xfId="0" applyFill="1"/>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xf numFmtId="170" fontId="13" fillId="0" borderId="0" xfId="1" applyNumberFormat="1" applyFont="1" applyFill="1" applyBorder="1" applyAlignment="1" applyProtection="1">
      <alignment horizontal="center" vertical="center" wrapText="1"/>
      <protection locked="0"/>
    </xf>
    <xf numFmtId="0" fontId="0" fillId="2" borderId="1" xfId="0" applyFill="1" applyBorder="1"/>
    <xf numFmtId="0" fontId="0" fillId="0" borderId="1" xfId="0" quotePrefix="1" applyBorder="1" applyAlignment="1">
      <alignment wrapText="1"/>
    </xf>
    <xf numFmtId="0" fontId="0" fillId="0" borderId="1" xfId="0" applyFill="1" applyBorder="1" applyAlignment="1">
      <alignment vertical="center" wrapText="1"/>
    </xf>
    <xf numFmtId="0" fontId="0" fillId="0" borderId="1" xfId="0" applyFill="1" applyBorder="1" applyAlignment="1">
      <alignment horizontal="right" vertical="center"/>
    </xf>
    <xf numFmtId="0" fontId="0" fillId="0" borderId="1" xfId="0" applyFill="1" applyBorder="1" applyAlignment="1">
      <alignment horizontal="left" vertical="center"/>
    </xf>
    <xf numFmtId="17" fontId="0" fillId="0" borderId="1" xfId="0" applyNumberFormat="1" applyBorder="1" applyAlignment="1">
      <alignment vertical="center" wrapText="1"/>
    </xf>
    <xf numFmtId="171" fontId="13" fillId="0" borderId="1" xfId="0" applyNumberFormat="1" applyFont="1" applyFill="1" applyBorder="1" applyAlignment="1" applyProtection="1">
      <alignment horizontal="center" vertical="center" wrapText="1"/>
      <protection locked="0"/>
    </xf>
    <xf numFmtId="1" fontId="0" fillId="0" borderId="0" xfId="0" applyNumberFormat="1" applyAlignment="1">
      <alignment vertical="center"/>
    </xf>
    <xf numFmtId="2" fontId="0" fillId="0" borderId="1" xfId="0" applyNumberFormat="1" applyFill="1" applyBorder="1" applyAlignment="1">
      <alignment horizontal="center" vertical="center"/>
    </xf>
    <xf numFmtId="0" fontId="0" fillId="0" borderId="1" xfId="0" applyBorder="1" applyAlignment="1">
      <alignment horizontal="center"/>
    </xf>
    <xf numFmtId="0" fontId="25" fillId="6" borderId="1" xfId="0" applyFont="1" applyFill="1" applyBorder="1" applyAlignment="1">
      <alignment horizontal="center" vertical="center" wrapText="1"/>
    </xf>
    <xf numFmtId="0" fontId="23" fillId="0" borderId="0" xfId="0" applyFont="1" applyAlignment="1">
      <alignment horizontal="center" vertical="center"/>
    </xf>
    <xf numFmtId="0" fontId="0" fillId="0" borderId="1" xfId="0" applyBorder="1" applyAlignment="1">
      <alignment horizontal="center" vertical="center"/>
    </xf>
    <xf numFmtId="0" fontId="28" fillId="7" borderId="33" xfId="0" applyFont="1" applyFill="1" applyBorder="1" applyAlignment="1">
      <alignment vertical="center"/>
    </xf>
    <xf numFmtId="166" fontId="0" fillId="0" borderId="1" xfId="0" applyNumberFormat="1" applyFill="1" applyBorder="1" applyAlignment="1" applyProtection="1">
      <alignment vertical="center"/>
      <protection locked="0"/>
    </xf>
    <xf numFmtId="3" fontId="11" fillId="0" borderId="1" xfId="0" applyNumberFormat="1" applyFont="1" applyFill="1" applyBorder="1" applyAlignment="1">
      <alignment horizontal="right" vertical="center" wrapText="1"/>
    </xf>
    <xf numFmtId="14" fontId="0" fillId="0" borderId="1" xfId="0" applyNumberFormat="1" applyBorder="1" applyAlignment="1">
      <alignment vertical="center"/>
    </xf>
    <xf numFmtId="166" fontId="0" fillId="3" borderId="1" xfId="0" applyNumberFormat="1" applyFill="1" applyBorder="1" applyAlignment="1">
      <alignment vertical="center"/>
    </xf>
    <xf numFmtId="170" fontId="0" fillId="3" borderId="1" xfId="1" applyNumberFormat="1" applyFont="1" applyFill="1" applyBorder="1" applyAlignment="1">
      <alignment vertical="center"/>
    </xf>
    <xf numFmtId="170" fontId="0" fillId="4" borderId="1" xfId="1" applyNumberFormat="1" applyFont="1" applyFill="1" applyBorder="1" applyAlignment="1" applyProtection="1">
      <alignment vertical="center"/>
      <protection locked="0"/>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25" fillId="6" borderId="1" xfId="0" applyFont="1" applyFill="1" applyBorder="1" applyAlignment="1">
      <alignment horizontal="center" vertical="center"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26" fillId="7" borderId="19" xfId="0" applyFont="1" applyFill="1" applyBorder="1" applyAlignment="1">
      <alignment horizontal="left" vertical="justify" wrapText="1"/>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26" fillId="7" borderId="22" xfId="0" applyFont="1" applyFill="1" applyBorder="1" applyAlignment="1">
      <alignment horizontal="left" vertical="justify" wrapText="1"/>
    </xf>
    <xf numFmtId="0" fontId="26" fillId="7" borderId="23" xfId="0" applyFont="1" applyFill="1" applyBorder="1" applyAlignment="1">
      <alignment horizontal="left" vertical="justify" wrapText="1"/>
    </xf>
    <xf numFmtId="0" fontId="26" fillId="7" borderId="24" xfId="0" applyFont="1" applyFill="1" applyBorder="1" applyAlignment="1">
      <alignment horizontal="left" vertical="justify" wrapText="1"/>
    </xf>
    <xf numFmtId="0" fontId="25" fillId="0" borderId="1" xfId="0" applyFont="1" applyBorder="1" applyAlignment="1">
      <alignment horizontal="center" vertical="center" wrapText="1"/>
    </xf>
    <xf numFmtId="0" fontId="32" fillId="0" borderId="0" xfId="0" applyFont="1" applyAlignment="1">
      <alignment horizontal="center" vertical="center"/>
    </xf>
    <xf numFmtId="0" fontId="0" fillId="0" borderId="5" xfId="0" applyBorder="1" applyAlignment="1">
      <alignment horizontal="justify" vertical="center" wrapText="1"/>
    </xf>
    <xf numFmtId="0" fontId="0" fillId="0" borderId="14" xfId="0" applyBorder="1" applyAlignment="1">
      <alignment horizontal="justify" vertical="center" wrapText="1"/>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Fill="1" applyBorder="1" applyAlignment="1">
      <alignment horizontal="justify" vertical="center" wrapText="1"/>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1" fillId="2" borderId="40"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justify" vertical="center"/>
    </xf>
    <xf numFmtId="0" fontId="0" fillId="0" borderId="14" xfId="0" applyBorder="1" applyAlignment="1">
      <alignment horizontal="justify"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justify" vertical="center"/>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9" fillId="7" borderId="39" xfId="0" applyFont="1" applyFill="1" applyBorder="1" applyAlignment="1">
      <alignment vertical="center"/>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44" fontId="35" fillId="7" borderId="32" xfId="3" applyFont="1" applyFill="1" applyBorder="1" applyAlignment="1">
      <alignment horizontal="center" vertical="center" wrapText="1"/>
    </xf>
    <xf numFmtId="44" fontId="35" fillId="7" borderId="31" xfId="3" applyFont="1" applyFill="1" applyBorder="1" applyAlignment="1">
      <alignment horizontal="center" vertical="center" wrapText="1"/>
    </xf>
    <xf numFmtId="0" fontId="34" fillId="7" borderId="32" xfId="0" applyFont="1" applyFill="1" applyBorder="1" applyAlignment="1">
      <alignment horizontal="center" vertical="center" wrapText="1"/>
    </xf>
    <xf numFmtId="0" fontId="34" fillId="7" borderId="31" xfId="0" applyFont="1" applyFill="1" applyBorder="1" applyAlignment="1">
      <alignment horizontal="center" vertical="center" wrapText="1"/>
    </xf>
    <xf numFmtId="2" fontId="29" fillId="7" borderId="27" xfId="0" applyNumberFormat="1" applyFont="1" applyFill="1" applyBorder="1" applyAlignment="1">
      <alignment vertical="center"/>
    </xf>
    <xf numFmtId="2" fontId="29" fillId="7" borderId="29" xfId="0" applyNumberFormat="1" applyFont="1" applyFill="1" applyBorder="1" applyAlignment="1">
      <alignment vertical="center"/>
    </xf>
    <xf numFmtId="2" fontId="29" fillId="8" borderId="0" xfId="0" applyNumberFormat="1" applyFont="1" applyFill="1" applyAlignment="1">
      <alignment horizontal="center" vertical="center"/>
    </xf>
    <xf numFmtId="2" fontId="29" fillId="8" borderId="35" xfId="0" applyNumberFormat="1" applyFont="1" applyFill="1" applyBorder="1" applyAlignment="1">
      <alignment horizontal="center" vertical="center"/>
    </xf>
    <xf numFmtId="0" fontId="29" fillId="7" borderId="32" xfId="0" applyFont="1" applyFill="1" applyBorder="1" applyAlignment="1">
      <alignment horizontal="justify" vertical="center" wrapText="1"/>
    </xf>
    <xf numFmtId="0" fontId="29" fillId="7" borderId="31" xfId="0" applyFont="1" applyFill="1" applyBorder="1" applyAlignment="1">
      <alignment horizontal="justify" vertical="center" wrapText="1"/>
    </xf>
    <xf numFmtId="43" fontId="29" fillId="8" borderId="26" xfId="1" applyFont="1" applyFill="1" applyBorder="1" applyAlignment="1">
      <alignment vertical="center"/>
    </xf>
    <xf numFmtId="43" fontId="29" fillId="8" borderId="0" xfId="1" applyFont="1" applyFill="1" applyAlignment="1">
      <alignment vertical="center"/>
    </xf>
    <xf numFmtId="43" fontId="29" fillId="8" borderId="35" xfId="1" applyFont="1" applyFill="1" applyBorder="1" applyAlignment="1">
      <alignment vertical="center"/>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8"/>
  <sheetViews>
    <sheetView tabSelected="1" topLeftCell="A12" zoomScaleNormal="100" workbookViewId="0">
      <selection activeCell="A19" sqref="A19:L19"/>
    </sheetView>
  </sheetViews>
  <sheetFormatPr baseColWidth="10" defaultRowHeight="15" x14ac:dyDescent="0.25"/>
  <cols>
    <col min="1" max="1" width="11.42578125" style="102"/>
    <col min="2" max="2" width="13.85546875" style="102" customWidth="1"/>
    <col min="3" max="3" width="13.7109375" style="102" customWidth="1"/>
    <col min="4" max="4" width="21.85546875" style="102" customWidth="1"/>
    <col min="5" max="5" width="11.42578125" style="102"/>
    <col min="6" max="6" width="9.85546875" style="102" customWidth="1"/>
    <col min="7" max="7" width="10.85546875" style="102" customWidth="1"/>
    <col min="8" max="11" width="11.42578125" style="102"/>
    <col min="12" max="12" width="20.28515625" style="102" customWidth="1"/>
    <col min="13" max="16384" width="11.42578125" style="102"/>
  </cols>
  <sheetData>
    <row r="3" spans="1:12" ht="16.5" x14ac:dyDescent="0.25">
      <c r="A3" s="205" t="s">
        <v>65</v>
      </c>
      <c r="B3" s="205"/>
      <c r="C3" s="205"/>
      <c r="D3" s="205"/>
      <c r="E3" s="205"/>
      <c r="F3" s="205"/>
      <c r="G3" s="205"/>
      <c r="H3" s="205"/>
      <c r="I3" s="205"/>
      <c r="J3" s="205"/>
      <c r="K3" s="205"/>
      <c r="L3" s="205"/>
    </row>
    <row r="4" spans="1:12" ht="16.5" x14ac:dyDescent="0.25">
      <c r="A4" s="196"/>
    </row>
    <row r="5" spans="1:12" ht="16.5" x14ac:dyDescent="0.25">
      <c r="A5" s="205" t="s">
        <v>337</v>
      </c>
      <c r="B5" s="205"/>
      <c r="C5" s="205"/>
      <c r="D5" s="205"/>
      <c r="E5" s="205"/>
      <c r="F5" s="205"/>
      <c r="G5" s="205"/>
      <c r="H5" s="205"/>
      <c r="I5" s="205"/>
      <c r="J5" s="205"/>
      <c r="K5" s="205"/>
      <c r="L5" s="205"/>
    </row>
    <row r="6" spans="1:12" ht="16.5" x14ac:dyDescent="0.25">
      <c r="A6" s="78"/>
    </row>
    <row r="7" spans="1:12" ht="109.5" customHeight="1" x14ac:dyDescent="0.25">
      <c r="A7" s="206" t="s">
        <v>338</v>
      </c>
      <c r="B7" s="206"/>
      <c r="C7" s="206"/>
      <c r="D7" s="206"/>
      <c r="E7" s="206"/>
      <c r="F7" s="206"/>
      <c r="G7" s="206"/>
      <c r="H7" s="206"/>
      <c r="I7" s="206"/>
      <c r="J7" s="206"/>
      <c r="K7" s="206"/>
      <c r="L7" s="206"/>
    </row>
    <row r="8" spans="1:12" ht="45.75" customHeight="1" x14ac:dyDescent="0.25">
      <c r="A8" s="206"/>
      <c r="B8" s="206"/>
      <c r="C8" s="206"/>
      <c r="D8" s="206"/>
      <c r="E8" s="206"/>
      <c r="F8" s="206"/>
      <c r="G8" s="206"/>
      <c r="H8" s="206"/>
      <c r="I8" s="206"/>
      <c r="J8" s="206"/>
      <c r="K8" s="206"/>
      <c r="L8" s="206"/>
    </row>
    <row r="9" spans="1:12" ht="28.5" customHeight="1" x14ac:dyDescent="0.25">
      <c r="A9" s="206" t="s">
        <v>91</v>
      </c>
      <c r="B9" s="206"/>
      <c r="C9" s="206"/>
      <c r="D9" s="206"/>
      <c r="E9" s="206"/>
      <c r="F9" s="206"/>
      <c r="G9" s="206"/>
      <c r="H9" s="206"/>
      <c r="I9" s="206"/>
      <c r="J9" s="206"/>
      <c r="K9" s="206"/>
      <c r="L9" s="206"/>
    </row>
    <row r="10" spans="1:12" ht="28.5" customHeight="1" x14ac:dyDescent="0.25">
      <c r="A10" s="206"/>
      <c r="B10" s="206"/>
      <c r="C10" s="206"/>
      <c r="D10" s="206"/>
      <c r="E10" s="206"/>
      <c r="F10" s="206"/>
      <c r="G10" s="206"/>
      <c r="H10" s="206"/>
      <c r="I10" s="206"/>
      <c r="J10" s="206"/>
      <c r="K10" s="206"/>
      <c r="L10" s="206"/>
    </row>
    <row r="11" spans="1:12" ht="15.75" thickBot="1" x14ac:dyDescent="0.3"/>
    <row r="12" spans="1:12" ht="15.75" thickBot="1" x14ac:dyDescent="0.3">
      <c r="A12" s="79" t="s">
        <v>66</v>
      </c>
      <c r="B12" s="207" t="s">
        <v>88</v>
      </c>
      <c r="C12" s="208"/>
      <c r="D12" s="208"/>
      <c r="E12" s="208"/>
      <c r="F12" s="208"/>
      <c r="G12" s="208"/>
      <c r="H12" s="208"/>
      <c r="I12" s="208"/>
      <c r="J12" s="208"/>
      <c r="K12" s="208"/>
      <c r="L12" s="208"/>
    </row>
    <row r="13" spans="1:12" ht="15.75" thickBot="1" x14ac:dyDescent="0.3">
      <c r="A13" s="80">
        <v>1</v>
      </c>
      <c r="B13" s="223" t="s">
        <v>339</v>
      </c>
      <c r="C13" s="223"/>
      <c r="D13" s="223"/>
      <c r="E13" s="223"/>
      <c r="F13" s="223"/>
      <c r="G13" s="223"/>
      <c r="H13" s="223"/>
      <c r="I13" s="223"/>
      <c r="J13" s="223"/>
      <c r="K13" s="223"/>
      <c r="L13" s="223"/>
    </row>
    <row r="14" spans="1:12" ht="15.75" thickBot="1" x14ac:dyDescent="0.3">
      <c r="A14" s="80">
        <v>2</v>
      </c>
      <c r="B14" s="223" t="s">
        <v>358</v>
      </c>
      <c r="C14" s="223"/>
      <c r="D14" s="223"/>
      <c r="E14" s="223"/>
      <c r="F14" s="223"/>
      <c r="G14" s="223"/>
      <c r="H14" s="223"/>
      <c r="I14" s="223"/>
      <c r="J14" s="223"/>
      <c r="K14" s="223"/>
      <c r="L14" s="223"/>
    </row>
    <row r="15" spans="1:12" ht="15.75" thickBot="1" x14ac:dyDescent="0.3">
      <c r="A15" s="80">
        <v>3</v>
      </c>
      <c r="B15" s="223" t="s">
        <v>340</v>
      </c>
      <c r="C15" s="223"/>
      <c r="D15" s="223"/>
      <c r="E15" s="223"/>
      <c r="F15" s="223"/>
      <c r="G15" s="223"/>
      <c r="H15" s="223"/>
      <c r="I15" s="223"/>
      <c r="J15" s="223"/>
      <c r="K15" s="223"/>
      <c r="L15" s="223"/>
    </row>
    <row r="16" spans="1:12" ht="15.75" thickBot="1" x14ac:dyDescent="0.3">
      <c r="A16" s="80">
        <v>4</v>
      </c>
      <c r="B16" s="223" t="s">
        <v>231</v>
      </c>
      <c r="C16" s="223"/>
      <c r="D16" s="223"/>
      <c r="E16" s="223"/>
      <c r="F16" s="223"/>
      <c r="G16" s="223"/>
      <c r="H16" s="223"/>
      <c r="I16" s="223"/>
      <c r="J16" s="223"/>
      <c r="K16" s="223"/>
      <c r="L16" s="223"/>
    </row>
    <row r="17" spans="1:12" x14ac:dyDescent="0.25">
      <c r="A17" s="86"/>
      <c r="B17" s="86"/>
      <c r="C17" s="86"/>
      <c r="D17" s="86"/>
      <c r="E17" s="86"/>
      <c r="F17" s="86"/>
      <c r="G17" s="86"/>
      <c r="H17" s="86"/>
      <c r="I17" s="86"/>
      <c r="J17" s="86"/>
      <c r="K17" s="86"/>
      <c r="L17" s="86"/>
    </row>
    <row r="18" spans="1:12" x14ac:dyDescent="0.25">
      <c r="A18" s="87"/>
      <c r="B18" s="86"/>
      <c r="C18" s="86"/>
      <c r="D18" s="86"/>
      <c r="E18" s="86"/>
      <c r="F18" s="86"/>
      <c r="G18" s="86"/>
      <c r="H18" s="86"/>
      <c r="I18" s="86"/>
      <c r="J18" s="86"/>
      <c r="K18" s="86"/>
      <c r="L18" s="86"/>
    </row>
    <row r="19" spans="1:12" x14ac:dyDescent="0.25">
      <c r="A19" s="224" t="s">
        <v>341</v>
      </c>
      <c r="B19" s="224"/>
      <c r="C19" s="224"/>
      <c r="D19" s="224"/>
      <c r="E19" s="224"/>
      <c r="F19" s="224"/>
      <c r="G19" s="224"/>
      <c r="H19" s="224"/>
      <c r="I19" s="224"/>
      <c r="J19" s="224"/>
      <c r="K19" s="224"/>
      <c r="L19" s="224"/>
    </row>
    <row r="21" spans="1:12" x14ac:dyDescent="0.25">
      <c r="A21" s="209" t="s">
        <v>67</v>
      </c>
      <c r="B21" s="209"/>
      <c r="C21" s="209"/>
      <c r="D21" s="209"/>
      <c r="E21" s="81" t="s">
        <v>68</v>
      </c>
      <c r="F21" s="195" t="s">
        <v>69</v>
      </c>
      <c r="G21" s="195" t="s">
        <v>70</v>
      </c>
      <c r="H21" s="209" t="s">
        <v>3</v>
      </c>
      <c r="I21" s="209"/>
      <c r="J21" s="209"/>
      <c r="K21" s="209"/>
      <c r="L21" s="209"/>
    </row>
    <row r="22" spans="1:12" ht="32.25" customHeight="1" x14ac:dyDescent="0.25">
      <c r="A22" s="217" t="s">
        <v>94</v>
      </c>
      <c r="B22" s="218"/>
      <c r="C22" s="218"/>
      <c r="D22" s="219"/>
      <c r="E22" s="82" t="s">
        <v>342</v>
      </c>
      <c r="F22" s="194" t="s">
        <v>133</v>
      </c>
      <c r="G22" s="1"/>
      <c r="H22" s="216"/>
      <c r="I22" s="216"/>
      <c r="J22" s="216"/>
      <c r="K22" s="216"/>
      <c r="L22" s="216"/>
    </row>
    <row r="23" spans="1:12" ht="28.5" customHeight="1" x14ac:dyDescent="0.25">
      <c r="A23" s="220" t="s">
        <v>95</v>
      </c>
      <c r="B23" s="221"/>
      <c r="C23" s="221"/>
      <c r="D23" s="222"/>
      <c r="E23" s="83" t="s">
        <v>343</v>
      </c>
      <c r="F23" s="194" t="s">
        <v>133</v>
      </c>
      <c r="G23" s="1"/>
      <c r="H23" s="216" t="s">
        <v>344</v>
      </c>
      <c r="I23" s="216"/>
      <c r="J23" s="216"/>
      <c r="K23" s="216"/>
      <c r="L23" s="216"/>
    </row>
    <row r="24" spans="1:12" ht="21" customHeight="1" x14ac:dyDescent="0.25">
      <c r="A24" s="220" t="s">
        <v>130</v>
      </c>
      <c r="B24" s="221"/>
      <c r="C24" s="221"/>
      <c r="D24" s="222"/>
      <c r="E24" s="83" t="s">
        <v>345</v>
      </c>
      <c r="F24" s="194" t="s">
        <v>133</v>
      </c>
      <c r="G24" s="1"/>
      <c r="H24" s="213" t="s">
        <v>346</v>
      </c>
      <c r="I24" s="214"/>
      <c r="J24" s="214"/>
      <c r="K24" s="214"/>
      <c r="L24" s="215"/>
    </row>
    <row r="25" spans="1:12" ht="21" customHeight="1" x14ac:dyDescent="0.25">
      <c r="A25" s="220" t="s">
        <v>130</v>
      </c>
      <c r="B25" s="221"/>
      <c r="C25" s="221"/>
      <c r="D25" s="222"/>
      <c r="E25" s="83" t="s">
        <v>347</v>
      </c>
      <c r="F25" s="194" t="s">
        <v>133</v>
      </c>
      <c r="G25" s="1"/>
      <c r="H25" s="213" t="s">
        <v>348</v>
      </c>
      <c r="I25" s="214"/>
      <c r="J25" s="214"/>
      <c r="K25" s="214"/>
      <c r="L25" s="215"/>
    </row>
    <row r="26" spans="1:12" ht="21" customHeight="1" x14ac:dyDescent="0.25">
      <c r="A26" s="220" t="s">
        <v>130</v>
      </c>
      <c r="B26" s="221"/>
      <c r="C26" s="221"/>
      <c r="D26" s="222"/>
      <c r="E26" s="83" t="s">
        <v>349</v>
      </c>
      <c r="F26" s="194" t="s">
        <v>133</v>
      </c>
      <c r="G26" s="1"/>
      <c r="H26" s="213" t="s">
        <v>350</v>
      </c>
      <c r="I26" s="214"/>
      <c r="J26" s="214"/>
      <c r="K26" s="214"/>
      <c r="L26" s="215"/>
    </row>
    <row r="27" spans="1:12" x14ac:dyDescent="0.25">
      <c r="A27" s="210" t="s">
        <v>71</v>
      </c>
      <c r="B27" s="211"/>
      <c r="C27" s="211"/>
      <c r="D27" s="212"/>
      <c r="E27" s="84" t="s">
        <v>351</v>
      </c>
      <c r="F27" s="194" t="s">
        <v>133</v>
      </c>
      <c r="G27" s="1"/>
      <c r="H27" s="216"/>
      <c r="I27" s="216"/>
      <c r="J27" s="216"/>
      <c r="K27" s="216"/>
      <c r="L27" s="216"/>
    </row>
    <row r="28" spans="1:12" x14ac:dyDescent="0.25">
      <c r="A28" s="210" t="s">
        <v>90</v>
      </c>
      <c r="B28" s="211"/>
      <c r="C28" s="211"/>
      <c r="D28" s="212"/>
      <c r="E28" s="84" t="s">
        <v>352</v>
      </c>
      <c r="F28" s="194" t="s">
        <v>133</v>
      </c>
      <c r="G28" s="1"/>
      <c r="H28" s="213"/>
      <c r="I28" s="214"/>
      <c r="J28" s="214"/>
      <c r="K28" s="214"/>
      <c r="L28" s="215"/>
    </row>
    <row r="29" spans="1:12" ht="41.25" customHeight="1" x14ac:dyDescent="0.25">
      <c r="A29" s="210" t="s">
        <v>131</v>
      </c>
      <c r="B29" s="211"/>
      <c r="C29" s="211"/>
      <c r="D29" s="212"/>
      <c r="E29" s="84" t="s">
        <v>353</v>
      </c>
      <c r="F29" s="194" t="s">
        <v>133</v>
      </c>
      <c r="G29" s="1"/>
      <c r="H29" s="216"/>
      <c r="I29" s="216"/>
      <c r="J29" s="216"/>
      <c r="K29" s="216"/>
      <c r="L29" s="216"/>
    </row>
    <row r="30" spans="1:12" ht="27" customHeight="1" x14ac:dyDescent="0.25">
      <c r="A30" s="210" t="s">
        <v>93</v>
      </c>
      <c r="B30" s="211"/>
      <c r="C30" s="211"/>
      <c r="D30" s="212"/>
      <c r="E30" s="84" t="s">
        <v>354</v>
      </c>
      <c r="F30" s="194" t="s">
        <v>354</v>
      </c>
      <c r="G30" s="1"/>
      <c r="H30" s="213"/>
      <c r="I30" s="214"/>
      <c r="J30" s="214"/>
      <c r="K30" s="214"/>
      <c r="L30" s="215"/>
    </row>
    <row r="31" spans="1:12" x14ac:dyDescent="0.25">
      <c r="A31" s="220" t="s">
        <v>72</v>
      </c>
      <c r="B31" s="221"/>
      <c r="C31" s="221"/>
      <c r="D31" s="222"/>
      <c r="E31" s="83">
        <v>38</v>
      </c>
      <c r="F31" s="194" t="s">
        <v>133</v>
      </c>
      <c r="G31" s="1"/>
      <c r="H31" s="216"/>
      <c r="I31" s="216"/>
      <c r="J31" s="216"/>
      <c r="K31" s="216"/>
      <c r="L31" s="216"/>
    </row>
    <row r="32" spans="1:12" x14ac:dyDescent="0.25">
      <c r="A32" s="220" t="s">
        <v>73</v>
      </c>
      <c r="B32" s="221"/>
      <c r="C32" s="221"/>
      <c r="D32" s="222"/>
      <c r="E32" s="83">
        <v>19</v>
      </c>
      <c r="F32" s="194" t="s">
        <v>133</v>
      </c>
      <c r="G32" s="1"/>
      <c r="H32" s="216"/>
      <c r="I32" s="216"/>
      <c r="J32" s="216"/>
      <c r="K32" s="216"/>
      <c r="L32" s="216"/>
    </row>
    <row r="33" spans="1:12" ht="24.75" customHeight="1" x14ac:dyDescent="0.25">
      <c r="A33" s="220" t="s">
        <v>74</v>
      </c>
      <c r="B33" s="221"/>
      <c r="C33" s="221"/>
      <c r="D33" s="222"/>
      <c r="E33" s="83" t="s">
        <v>355</v>
      </c>
      <c r="F33" s="194" t="s">
        <v>133</v>
      </c>
      <c r="G33" s="1"/>
      <c r="H33" s="216"/>
      <c r="I33" s="216"/>
      <c r="J33" s="216"/>
      <c r="K33" s="216"/>
      <c r="L33" s="216"/>
    </row>
    <row r="34" spans="1:12" ht="45" customHeight="1" x14ac:dyDescent="0.25">
      <c r="A34" s="220" t="s">
        <v>75</v>
      </c>
      <c r="B34" s="221"/>
      <c r="C34" s="221"/>
      <c r="D34" s="222"/>
      <c r="E34" s="83" t="s">
        <v>356</v>
      </c>
      <c r="F34" s="194" t="s">
        <v>133</v>
      </c>
      <c r="G34" s="1"/>
      <c r="H34" s="216"/>
      <c r="I34" s="216"/>
      <c r="J34" s="216"/>
      <c r="K34" s="216"/>
      <c r="L34" s="216"/>
    </row>
    <row r="35" spans="1:12" x14ac:dyDescent="0.25">
      <c r="A35" s="220" t="s">
        <v>76</v>
      </c>
      <c r="B35" s="221"/>
      <c r="C35" s="221"/>
      <c r="D35" s="222"/>
      <c r="E35" s="83">
        <v>36</v>
      </c>
      <c r="F35" s="194" t="s">
        <v>133</v>
      </c>
      <c r="G35" s="1"/>
      <c r="H35" s="216"/>
      <c r="I35" s="216"/>
      <c r="J35" s="216"/>
      <c r="K35" s="216"/>
      <c r="L35" s="216"/>
    </row>
    <row r="36" spans="1:12" ht="27" customHeight="1" x14ac:dyDescent="0.25">
      <c r="A36" s="220" t="s">
        <v>92</v>
      </c>
      <c r="B36" s="221"/>
      <c r="C36" s="221"/>
      <c r="D36" s="222"/>
      <c r="E36" s="83"/>
      <c r="F36" s="194" t="s">
        <v>133</v>
      </c>
      <c r="G36" s="1"/>
      <c r="H36" s="213"/>
      <c r="I36" s="214"/>
      <c r="J36" s="214"/>
      <c r="K36" s="214"/>
      <c r="L36" s="215"/>
    </row>
    <row r="37" spans="1:12" x14ac:dyDescent="0.25">
      <c r="A37" s="220" t="s">
        <v>96</v>
      </c>
      <c r="B37" s="221"/>
      <c r="C37" s="221"/>
      <c r="D37" s="222"/>
      <c r="E37" s="83" t="s">
        <v>357</v>
      </c>
      <c r="F37" s="194" t="s">
        <v>133</v>
      </c>
      <c r="G37" s="1"/>
      <c r="H37" s="213"/>
      <c r="I37" s="214"/>
      <c r="J37" s="214"/>
      <c r="K37" s="214"/>
      <c r="L37" s="215"/>
    </row>
    <row r="38" spans="1:12" x14ac:dyDescent="0.25">
      <c r="A38" s="220" t="s">
        <v>97</v>
      </c>
      <c r="B38" s="221"/>
      <c r="C38" s="221"/>
      <c r="D38" s="222"/>
      <c r="E38" s="85"/>
      <c r="F38" s="194"/>
      <c r="G38" s="1"/>
      <c r="H38" s="216"/>
      <c r="I38" s="216"/>
      <c r="J38" s="216"/>
      <c r="K38" s="216"/>
      <c r="L38" s="216"/>
    </row>
  </sheetData>
  <mergeCells count="46">
    <mergeCell ref="A37:D37"/>
    <mergeCell ref="H37:L37"/>
    <mergeCell ref="A38:D38"/>
    <mergeCell ref="H38:L38"/>
    <mergeCell ref="A34:D34"/>
    <mergeCell ref="H34:L34"/>
    <mergeCell ref="A35:D35"/>
    <mergeCell ref="H35:L35"/>
    <mergeCell ref="A36:D36"/>
    <mergeCell ref="H36:L36"/>
    <mergeCell ref="A31:D31"/>
    <mergeCell ref="H31:L31"/>
    <mergeCell ref="A32:D32"/>
    <mergeCell ref="H32:L32"/>
    <mergeCell ref="A33:D33"/>
    <mergeCell ref="H33:L33"/>
    <mergeCell ref="A28:D28"/>
    <mergeCell ref="H28:L28"/>
    <mergeCell ref="A29:D29"/>
    <mergeCell ref="H29:L29"/>
    <mergeCell ref="A30:D30"/>
    <mergeCell ref="H30:L30"/>
    <mergeCell ref="A25:D25"/>
    <mergeCell ref="H25:L25"/>
    <mergeCell ref="A26:D26"/>
    <mergeCell ref="H26:L26"/>
    <mergeCell ref="A27:D27"/>
    <mergeCell ref="H27:L27"/>
    <mergeCell ref="A22:D22"/>
    <mergeCell ref="H22:L22"/>
    <mergeCell ref="A23:D23"/>
    <mergeCell ref="H23:L23"/>
    <mergeCell ref="A24:D24"/>
    <mergeCell ref="H24:L24"/>
    <mergeCell ref="B14:L14"/>
    <mergeCell ref="B15:L15"/>
    <mergeCell ref="B16:L16"/>
    <mergeCell ref="A19:L19"/>
    <mergeCell ref="A21:D21"/>
    <mergeCell ref="H21:L21"/>
    <mergeCell ref="A3:L3"/>
    <mergeCell ref="A5:L5"/>
    <mergeCell ref="A7:L8"/>
    <mergeCell ref="A9:L10"/>
    <mergeCell ref="B12:L12"/>
    <mergeCell ref="B13:L1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8"/>
  <sheetViews>
    <sheetView zoomScale="87" zoomScaleNormal="87" workbookViewId="0">
      <selection activeCell="B11" sqref="B11"/>
    </sheetView>
  </sheetViews>
  <sheetFormatPr baseColWidth="10" defaultRowHeight="15" x14ac:dyDescent="0.25"/>
  <cols>
    <col min="1" max="1" width="3.140625" style="9" bestFit="1" customWidth="1"/>
    <col min="2" max="2" width="102.7109375" style="9" bestFit="1" customWidth="1"/>
    <col min="3" max="3" width="31.140625" style="9" customWidth="1"/>
    <col min="4" max="4" width="39"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3" width="18.7109375" style="9" customWidth="1"/>
    <col min="14" max="14" width="22.140625" style="9" customWidth="1"/>
    <col min="15" max="15" width="26.140625" style="9" customWidth="1"/>
    <col min="16" max="16" width="32.42578125" style="9" customWidth="1"/>
    <col min="17" max="17" width="44"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233" t="s">
        <v>63</v>
      </c>
      <c r="C2" s="234"/>
      <c r="D2" s="234"/>
      <c r="E2" s="234"/>
      <c r="F2" s="234"/>
      <c r="G2" s="234"/>
      <c r="H2" s="234"/>
      <c r="I2" s="234"/>
      <c r="J2" s="234"/>
      <c r="K2" s="234"/>
      <c r="L2" s="234"/>
      <c r="M2" s="234"/>
      <c r="N2" s="234"/>
      <c r="O2" s="234"/>
      <c r="P2" s="234"/>
    </row>
    <row r="4" spans="2:16" ht="26.25" x14ac:dyDescent="0.25">
      <c r="B4" s="233" t="s">
        <v>48</v>
      </c>
      <c r="C4" s="234"/>
      <c r="D4" s="234"/>
      <c r="E4" s="234"/>
      <c r="F4" s="234"/>
      <c r="G4" s="234"/>
      <c r="H4" s="234"/>
      <c r="I4" s="234"/>
      <c r="J4" s="234"/>
      <c r="K4" s="234"/>
      <c r="L4" s="234"/>
      <c r="M4" s="234"/>
      <c r="N4" s="234"/>
      <c r="O4" s="234"/>
      <c r="P4" s="234"/>
    </row>
    <row r="5" spans="2:16" ht="15.75" thickBot="1" x14ac:dyDescent="0.3"/>
    <row r="6" spans="2:16" ht="21.75" thickBot="1" x14ac:dyDescent="0.3">
      <c r="B6" s="11" t="s">
        <v>4</v>
      </c>
      <c r="C6" s="253" t="s">
        <v>276</v>
      </c>
      <c r="D6" s="253"/>
      <c r="E6" s="253"/>
      <c r="F6" s="253"/>
      <c r="G6" s="253"/>
      <c r="H6" s="253"/>
      <c r="I6" s="253"/>
      <c r="J6" s="253"/>
      <c r="K6" s="253"/>
      <c r="L6" s="253"/>
      <c r="M6" s="253"/>
      <c r="N6" s="254"/>
    </row>
    <row r="7" spans="2:16" ht="16.5" thickBot="1" x14ac:dyDescent="0.3">
      <c r="B7" s="12" t="s">
        <v>5</v>
      </c>
      <c r="C7" s="253"/>
      <c r="D7" s="253"/>
      <c r="E7" s="253"/>
      <c r="F7" s="253"/>
      <c r="G7" s="253"/>
      <c r="H7" s="253"/>
      <c r="I7" s="253"/>
      <c r="J7" s="253"/>
      <c r="K7" s="253"/>
      <c r="L7" s="253"/>
      <c r="M7" s="253"/>
      <c r="N7" s="254"/>
    </row>
    <row r="8" spans="2:16" ht="16.5" thickBot="1" x14ac:dyDescent="0.3">
      <c r="B8" s="12" t="s">
        <v>6</v>
      </c>
      <c r="C8" s="253"/>
      <c r="D8" s="253"/>
      <c r="E8" s="253"/>
      <c r="F8" s="253"/>
      <c r="G8" s="253"/>
      <c r="H8" s="253"/>
      <c r="I8" s="253"/>
      <c r="J8" s="253"/>
      <c r="K8" s="253"/>
      <c r="L8" s="253"/>
      <c r="M8" s="253"/>
      <c r="N8" s="254"/>
    </row>
    <row r="9" spans="2:16" ht="16.5" thickBot="1" x14ac:dyDescent="0.3">
      <c r="B9" s="12" t="s">
        <v>7</v>
      </c>
      <c r="C9" s="253"/>
      <c r="D9" s="253"/>
      <c r="E9" s="253"/>
      <c r="F9" s="253"/>
      <c r="G9" s="253"/>
      <c r="H9" s="253"/>
      <c r="I9" s="253"/>
      <c r="J9" s="253"/>
      <c r="K9" s="253"/>
      <c r="L9" s="253"/>
      <c r="M9" s="253"/>
      <c r="N9" s="254"/>
    </row>
    <row r="10" spans="2:16" ht="16.5" thickBot="1" x14ac:dyDescent="0.3">
      <c r="B10" s="12" t="s">
        <v>8</v>
      </c>
      <c r="C10" s="255" t="s">
        <v>155</v>
      </c>
      <c r="D10" s="255"/>
      <c r="E10" s="256"/>
      <c r="F10" s="34"/>
      <c r="G10" s="34"/>
      <c r="H10" s="34"/>
      <c r="I10" s="34"/>
      <c r="J10" s="34"/>
      <c r="K10" s="34"/>
      <c r="L10" s="34"/>
      <c r="M10" s="34"/>
      <c r="N10" s="35"/>
    </row>
    <row r="11" spans="2:16" ht="16.5" thickBot="1" x14ac:dyDescent="0.3">
      <c r="B11" s="14" t="s">
        <v>9</v>
      </c>
      <c r="C11" s="15">
        <v>41974</v>
      </c>
      <c r="D11" s="16"/>
      <c r="E11" s="16"/>
      <c r="F11" s="16"/>
      <c r="G11" s="16"/>
      <c r="H11" s="16"/>
      <c r="I11" s="16"/>
      <c r="J11" s="16"/>
      <c r="K11" s="16"/>
      <c r="L11" s="16"/>
      <c r="M11" s="16"/>
      <c r="N11" s="17"/>
    </row>
    <row r="12" spans="2:16" ht="15.75" x14ac:dyDescent="0.25">
      <c r="B12" s="13"/>
      <c r="C12" s="18"/>
      <c r="D12" s="19"/>
      <c r="E12" s="19"/>
      <c r="F12" s="19"/>
      <c r="G12" s="19"/>
      <c r="H12" s="19"/>
      <c r="I12" s="8"/>
      <c r="J12" s="8"/>
      <c r="K12" s="8"/>
      <c r="L12" s="8"/>
      <c r="M12" s="8"/>
      <c r="N12" s="19"/>
    </row>
    <row r="13" spans="2:16" x14ac:dyDescent="0.25">
      <c r="I13" s="8"/>
      <c r="J13" s="8"/>
      <c r="K13" s="8"/>
      <c r="L13" s="8"/>
      <c r="M13" s="8"/>
      <c r="N13" s="21"/>
    </row>
    <row r="14" spans="2:16" ht="45.75" customHeight="1" x14ac:dyDescent="0.25">
      <c r="B14" s="246" t="s">
        <v>98</v>
      </c>
      <c r="C14" s="246"/>
      <c r="D14" s="51" t="s">
        <v>12</v>
      </c>
      <c r="E14" s="51" t="s">
        <v>13</v>
      </c>
      <c r="F14" s="51" t="s">
        <v>29</v>
      </c>
      <c r="G14" s="37"/>
      <c r="I14" s="37"/>
      <c r="J14" s="37"/>
      <c r="K14" s="37"/>
      <c r="L14" s="37"/>
      <c r="M14" s="37"/>
      <c r="N14" s="21"/>
    </row>
    <row r="15" spans="2:16" x14ac:dyDescent="0.25">
      <c r="B15" s="246"/>
      <c r="C15" s="246"/>
      <c r="D15" s="51">
        <v>2</v>
      </c>
      <c r="E15" s="202">
        <v>1566210750</v>
      </c>
      <c r="F15" s="203">
        <v>750</v>
      </c>
      <c r="G15" s="37"/>
      <c r="I15" s="38"/>
      <c r="J15" s="38"/>
      <c r="K15" s="38"/>
      <c r="L15" s="38"/>
      <c r="M15" s="38"/>
      <c r="N15" s="21"/>
    </row>
    <row r="16" spans="2:16" ht="15.75" thickBot="1" x14ac:dyDescent="0.3">
      <c r="B16" s="251" t="s">
        <v>14</v>
      </c>
      <c r="C16" s="252"/>
      <c r="D16" s="51"/>
      <c r="E16" s="202">
        <f>SUM(E15)</f>
        <v>1566210750</v>
      </c>
      <c r="F16" s="203">
        <f>SUM(F15)</f>
        <v>750</v>
      </c>
      <c r="G16" s="37"/>
      <c r="H16" s="22"/>
      <c r="I16" s="8"/>
      <c r="J16" s="8"/>
      <c r="K16" s="8"/>
      <c r="L16" s="8"/>
      <c r="M16" s="8"/>
      <c r="N16" s="20"/>
    </row>
    <row r="17" spans="1:14" ht="45.75" thickBot="1" x14ac:dyDescent="0.3">
      <c r="A17" s="41"/>
      <c r="B17" s="52" t="s">
        <v>15</v>
      </c>
      <c r="C17" s="52" t="s">
        <v>99</v>
      </c>
      <c r="E17" s="37"/>
      <c r="F17" s="37"/>
      <c r="G17" s="37"/>
      <c r="H17" s="37"/>
      <c r="I17" s="10"/>
      <c r="J17" s="10"/>
      <c r="K17" s="10"/>
      <c r="L17" s="10"/>
      <c r="M17" s="10"/>
    </row>
    <row r="18" spans="1:14" ht="15.75" thickBot="1" x14ac:dyDescent="0.3">
      <c r="A18" s="42">
        <v>1</v>
      </c>
      <c r="C18" s="44">
        <f>F15*80%</f>
        <v>600</v>
      </c>
      <c r="D18" s="40"/>
      <c r="E18" s="43">
        <f>E16</f>
        <v>1566210750</v>
      </c>
      <c r="F18" s="204">
        <f>F16</f>
        <v>750</v>
      </c>
      <c r="G18" s="39"/>
      <c r="H18" s="39"/>
      <c r="I18" s="23"/>
      <c r="J18" s="23"/>
      <c r="K18" s="23"/>
      <c r="L18" s="23"/>
      <c r="M18" s="23"/>
    </row>
    <row r="19" spans="1:14" x14ac:dyDescent="0.25">
      <c r="A19" s="97"/>
      <c r="C19" s="98"/>
      <c r="D19" s="38"/>
      <c r="E19" s="99"/>
      <c r="F19" s="39"/>
      <c r="G19" s="39"/>
      <c r="H19" s="39"/>
      <c r="I19" s="23"/>
      <c r="J19" s="23"/>
      <c r="K19" s="23"/>
      <c r="L19" s="23"/>
      <c r="M19" s="23"/>
    </row>
    <row r="20" spans="1:14" x14ac:dyDescent="0.25">
      <c r="A20" s="97"/>
      <c r="C20" s="98"/>
      <c r="D20" s="38"/>
      <c r="E20" s="99"/>
      <c r="F20" s="39"/>
      <c r="G20" s="39"/>
      <c r="H20" s="39"/>
      <c r="I20" s="23"/>
      <c r="J20" s="23"/>
      <c r="K20" s="23"/>
      <c r="L20" s="23"/>
      <c r="M20" s="23"/>
    </row>
    <row r="21" spans="1:14" x14ac:dyDescent="0.25">
      <c r="A21" s="97"/>
      <c r="B21" s="120" t="s">
        <v>132</v>
      </c>
      <c r="C21" s="102"/>
      <c r="D21" s="102"/>
      <c r="E21" s="102"/>
      <c r="F21" s="102"/>
      <c r="G21" s="102"/>
      <c r="H21" s="102"/>
      <c r="I21" s="105"/>
      <c r="J21" s="105"/>
      <c r="K21" s="105"/>
      <c r="L21" s="105"/>
      <c r="M21" s="105"/>
      <c r="N21" s="106"/>
    </row>
    <row r="22" spans="1:14" x14ac:dyDescent="0.25">
      <c r="A22" s="97"/>
      <c r="B22" s="102"/>
      <c r="C22" s="102"/>
      <c r="D22" s="102"/>
      <c r="E22" s="102"/>
      <c r="F22" s="102"/>
      <c r="G22" s="102"/>
      <c r="H22" s="102"/>
      <c r="I22" s="105"/>
      <c r="J22" s="105"/>
      <c r="K22" s="105"/>
      <c r="L22" s="105"/>
      <c r="M22" s="105"/>
      <c r="N22" s="106"/>
    </row>
    <row r="23" spans="1:14" x14ac:dyDescent="0.25">
      <c r="A23" s="97"/>
      <c r="B23" s="122" t="s">
        <v>33</v>
      </c>
      <c r="C23" s="122" t="s">
        <v>133</v>
      </c>
      <c r="D23" s="122" t="s">
        <v>134</v>
      </c>
      <c r="E23" s="102"/>
      <c r="F23" s="102"/>
      <c r="G23" s="102"/>
      <c r="H23" s="102"/>
      <c r="I23" s="105"/>
      <c r="J23" s="105"/>
      <c r="K23" s="105"/>
      <c r="L23" s="105"/>
      <c r="M23" s="105"/>
      <c r="N23" s="106"/>
    </row>
    <row r="24" spans="1:14" x14ac:dyDescent="0.25">
      <c r="A24" s="97"/>
      <c r="B24" s="119" t="s">
        <v>135</v>
      </c>
      <c r="C24" s="161" t="s">
        <v>325</v>
      </c>
      <c r="D24" s="119"/>
      <c r="E24" s="102"/>
      <c r="F24" s="102"/>
      <c r="G24" s="102"/>
      <c r="H24" s="102"/>
      <c r="I24" s="105"/>
      <c r="J24" s="105"/>
      <c r="K24" s="105"/>
      <c r="L24" s="105"/>
      <c r="M24" s="105"/>
      <c r="N24" s="106"/>
    </row>
    <row r="25" spans="1:14" x14ac:dyDescent="0.25">
      <c r="A25" s="97"/>
      <c r="B25" s="119" t="s">
        <v>136</v>
      </c>
      <c r="C25" s="161" t="s">
        <v>325</v>
      </c>
      <c r="D25" s="119"/>
      <c r="E25" s="102"/>
      <c r="F25" s="102"/>
      <c r="G25" s="102"/>
      <c r="H25" s="102"/>
      <c r="I25" s="105"/>
      <c r="J25" s="105"/>
      <c r="K25" s="105"/>
      <c r="L25" s="105"/>
      <c r="M25" s="105"/>
      <c r="N25" s="106"/>
    </row>
    <row r="26" spans="1:14" x14ac:dyDescent="0.25">
      <c r="A26" s="97"/>
      <c r="B26" s="119" t="s">
        <v>137</v>
      </c>
      <c r="C26" s="161" t="s">
        <v>325</v>
      </c>
      <c r="D26" s="119"/>
      <c r="E26" s="102"/>
      <c r="F26" s="102"/>
      <c r="G26" s="102"/>
      <c r="H26" s="102"/>
      <c r="I26" s="105"/>
      <c r="J26" s="105"/>
      <c r="K26" s="105"/>
      <c r="L26" s="105"/>
      <c r="M26" s="105"/>
      <c r="N26" s="106"/>
    </row>
    <row r="27" spans="1:14" x14ac:dyDescent="0.25">
      <c r="A27" s="97"/>
      <c r="B27" s="119" t="s">
        <v>138</v>
      </c>
      <c r="C27" s="161" t="s">
        <v>325</v>
      </c>
      <c r="D27" s="119"/>
      <c r="E27" s="102"/>
      <c r="F27" s="102"/>
      <c r="G27" s="102"/>
      <c r="H27" s="102"/>
      <c r="I27" s="105"/>
      <c r="J27" s="105"/>
      <c r="K27" s="105"/>
      <c r="L27" s="105"/>
      <c r="M27" s="105"/>
      <c r="N27" s="106"/>
    </row>
    <row r="28" spans="1:14" x14ac:dyDescent="0.25">
      <c r="A28" s="97"/>
      <c r="B28" s="102"/>
      <c r="C28" s="102"/>
      <c r="D28" s="102"/>
      <c r="E28" s="102"/>
      <c r="F28" s="102"/>
      <c r="G28" s="102"/>
      <c r="H28" s="102"/>
      <c r="I28" s="105"/>
      <c r="J28" s="105"/>
      <c r="K28" s="105"/>
      <c r="L28" s="105"/>
      <c r="M28" s="105"/>
      <c r="N28" s="106"/>
    </row>
    <row r="29" spans="1:14" x14ac:dyDescent="0.25">
      <c r="A29" s="97"/>
      <c r="B29" s="102"/>
      <c r="C29" s="102"/>
      <c r="D29" s="102"/>
      <c r="E29" s="102"/>
      <c r="F29" s="102"/>
      <c r="G29" s="102"/>
      <c r="H29" s="102"/>
      <c r="I29" s="105"/>
      <c r="J29" s="105"/>
      <c r="K29" s="105"/>
      <c r="L29" s="105"/>
      <c r="M29" s="105"/>
      <c r="N29" s="106"/>
    </row>
    <row r="30" spans="1:14" x14ac:dyDescent="0.25">
      <c r="A30" s="97"/>
      <c r="B30" s="120" t="s">
        <v>139</v>
      </c>
      <c r="C30" s="102"/>
      <c r="D30" s="102"/>
      <c r="E30" s="102"/>
      <c r="F30" s="102"/>
      <c r="G30" s="102"/>
      <c r="H30" s="102"/>
      <c r="I30" s="105"/>
      <c r="J30" s="105"/>
      <c r="K30" s="105"/>
      <c r="L30" s="105"/>
      <c r="M30" s="105"/>
      <c r="N30" s="106"/>
    </row>
    <row r="31" spans="1:14" x14ac:dyDescent="0.25">
      <c r="A31" s="97"/>
      <c r="B31" s="102"/>
      <c r="C31" s="102"/>
      <c r="D31" s="102"/>
      <c r="E31" s="102"/>
      <c r="F31" s="102"/>
      <c r="G31" s="102"/>
      <c r="H31" s="102"/>
      <c r="I31" s="105"/>
      <c r="J31" s="105"/>
      <c r="K31" s="105"/>
      <c r="L31" s="105"/>
      <c r="M31" s="105"/>
      <c r="N31" s="106"/>
    </row>
    <row r="32" spans="1:14" x14ac:dyDescent="0.25">
      <c r="A32" s="97"/>
      <c r="B32" s="102"/>
      <c r="C32" s="102"/>
      <c r="D32" s="102"/>
      <c r="E32" s="102"/>
      <c r="F32" s="102"/>
      <c r="G32" s="102"/>
      <c r="H32" s="102"/>
      <c r="I32" s="105"/>
      <c r="J32" s="105"/>
      <c r="K32" s="105"/>
      <c r="L32" s="105"/>
      <c r="M32" s="105"/>
      <c r="N32" s="106"/>
    </row>
    <row r="33" spans="1:26" x14ac:dyDescent="0.25">
      <c r="A33" s="97"/>
      <c r="B33" s="122" t="s">
        <v>33</v>
      </c>
      <c r="C33" s="122" t="s">
        <v>58</v>
      </c>
      <c r="D33" s="121" t="s">
        <v>51</v>
      </c>
      <c r="E33" s="121" t="s">
        <v>16</v>
      </c>
      <c r="F33" s="102"/>
      <c r="G33" s="102"/>
      <c r="H33" s="102"/>
      <c r="I33" s="105"/>
      <c r="J33" s="105"/>
      <c r="K33" s="105"/>
      <c r="L33" s="105"/>
      <c r="M33" s="105"/>
      <c r="N33" s="106"/>
    </row>
    <row r="34" spans="1:26" ht="28.5" x14ac:dyDescent="0.25">
      <c r="A34" s="97"/>
      <c r="B34" s="103" t="s">
        <v>140</v>
      </c>
      <c r="C34" s="104">
        <v>40</v>
      </c>
      <c r="D34" s="161">
        <f>D127</f>
        <v>30</v>
      </c>
      <c r="E34" s="231">
        <f>+D34+D35</f>
        <v>90</v>
      </c>
      <c r="F34" s="102"/>
      <c r="G34" s="102"/>
      <c r="H34" s="102"/>
      <c r="I34" s="105"/>
      <c r="J34" s="105"/>
      <c r="K34" s="105"/>
      <c r="L34" s="105"/>
      <c r="M34" s="105"/>
      <c r="N34" s="106"/>
    </row>
    <row r="35" spans="1:26" ht="42.75" x14ac:dyDescent="0.25">
      <c r="A35" s="97"/>
      <c r="B35" s="103" t="s">
        <v>141</v>
      </c>
      <c r="C35" s="104">
        <v>60</v>
      </c>
      <c r="D35" s="169">
        <f>D128</f>
        <v>60</v>
      </c>
      <c r="E35" s="232"/>
      <c r="F35" s="102"/>
      <c r="G35" s="102"/>
      <c r="H35" s="102"/>
      <c r="I35" s="105"/>
      <c r="J35" s="105"/>
      <c r="K35" s="105"/>
      <c r="L35" s="105"/>
      <c r="M35" s="105"/>
      <c r="N35" s="106"/>
    </row>
    <row r="36" spans="1:26" x14ac:dyDescent="0.25">
      <c r="A36" s="97"/>
      <c r="C36" s="98"/>
      <c r="D36" s="38"/>
      <c r="E36" s="99"/>
      <c r="F36" s="39"/>
      <c r="G36" s="39"/>
      <c r="H36" s="39"/>
      <c r="I36" s="23"/>
      <c r="J36" s="23"/>
      <c r="K36" s="23"/>
      <c r="L36" s="23"/>
      <c r="M36" s="23"/>
    </row>
    <row r="37" spans="1:26" x14ac:dyDescent="0.25">
      <c r="A37" s="97"/>
      <c r="C37" s="98"/>
      <c r="D37" s="38"/>
      <c r="E37" s="99"/>
      <c r="F37" s="39"/>
      <c r="G37" s="39"/>
      <c r="H37" s="39"/>
      <c r="I37" s="23"/>
      <c r="J37" s="23"/>
      <c r="K37" s="23"/>
      <c r="L37" s="23"/>
      <c r="M37" s="23"/>
    </row>
    <row r="38" spans="1:26" x14ac:dyDescent="0.25">
      <c r="A38" s="97"/>
      <c r="C38" s="98"/>
      <c r="D38" s="38"/>
      <c r="E38" s="99"/>
      <c r="F38" s="39"/>
      <c r="G38" s="39"/>
      <c r="H38" s="39"/>
      <c r="I38" s="23"/>
      <c r="J38" s="23"/>
      <c r="K38" s="23"/>
      <c r="L38" s="23"/>
      <c r="M38" s="23"/>
    </row>
    <row r="39" spans="1:26" ht="15.75" thickBot="1" x14ac:dyDescent="0.3">
      <c r="M39" s="248" t="s">
        <v>35</v>
      </c>
      <c r="N39" s="248"/>
    </row>
    <row r="40" spans="1:26" x14ac:dyDescent="0.25">
      <c r="B40" s="65" t="s">
        <v>30</v>
      </c>
      <c r="M40" s="64"/>
      <c r="N40" s="64"/>
    </row>
    <row r="41" spans="1:26" ht="15.75" thickBot="1" x14ac:dyDescent="0.3">
      <c r="M41" s="64"/>
      <c r="N41" s="64"/>
    </row>
    <row r="42" spans="1:26" s="8" customFormat="1" ht="109.5" customHeight="1" x14ac:dyDescent="0.25">
      <c r="B42" s="116" t="s">
        <v>142</v>
      </c>
      <c r="C42" s="116" t="s">
        <v>143</v>
      </c>
      <c r="D42" s="116" t="s">
        <v>144</v>
      </c>
      <c r="E42" s="53" t="s">
        <v>45</v>
      </c>
      <c r="F42" s="53" t="s">
        <v>22</v>
      </c>
      <c r="G42" s="53" t="s">
        <v>100</v>
      </c>
      <c r="H42" s="53" t="s">
        <v>17</v>
      </c>
      <c r="I42" s="53" t="s">
        <v>10</v>
      </c>
      <c r="J42" s="53" t="s">
        <v>31</v>
      </c>
      <c r="K42" s="53" t="s">
        <v>61</v>
      </c>
      <c r="L42" s="53" t="s">
        <v>20</v>
      </c>
      <c r="M42" s="101" t="s">
        <v>26</v>
      </c>
      <c r="N42" s="116" t="s">
        <v>145</v>
      </c>
      <c r="O42" s="53" t="s">
        <v>36</v>
      </c>
      <c r="P42" s="54" t="s">
        <v>11</v>
      </c>
      <c r="Q42" s="54" t="s">
        <v>19</v>
      </c>
    </row>
    <row r="43" spans="1:26" s="29" customFormat="1" x14ac:dyDescent="0.25">
      <c r="A43" s="45">
        <v>1</v>
      </c>
      <c r="B43" s="112" t="s">
        <v>231</v>
      </c>
      <c r="C43" s="113" t="s">
        <v>232</v>
      </c>
      <c r="D43" s="112" t="s">
        <v>233</v>
      </c>
      <c r="E43" s="175">
        <v>85</v>
      </c>
      <c r="F43" s="25" t="s">
        <v>133</v>
      </c>
      <c r="G43" s="147" t="s">
        <v>204</v>
      </c>
      <c r="H43" s="50">
        <v>41085</v>
      </c>
      <c r="I43" s="115">
        <v>41274</v>
      </c>
      <c r="J43" s="26" t="s">
        <v>134</v>
      </c>
      <c r="K43" s="157">
        <v>6.7</v>
      </c>
      <c r="L43" s="157">
        <v>0</v>
      </c>
      <c r="M43" s="156">
        <v>242</v>
      </c>
      <c r="N43" s="100">
        <v>0</v>
      </c>
      <c r="O43" s="27">
        <v>152221712</v>
      </c>
      <c r="P43" s="27">
        <v>84</v>
      </c>
      <c r="Q43" s="148"/>
      <c r="R43" s="28"/>
      <c r="S43" s="28"/>
      <c r="T43" s="28"/>
      <c r="U43" s="28"/>
      <c r="V43" s="28"/>
      <c r="W43" s="28"/>
      <c r="X43" s="28"/>
      <c r="Y43" s="28"/>
      <c r="Z43" s="28"/>
    </row>
    <row r="44" spans="1:26" s="29" customFormat="1" ht="149.25" customHeight="1" x14ac:dyDescent="0.25">
      <c r="A44" s="45">
        <f>+A43+1</f>
        <v>2</v>
      </c>
      <c r="B44" s="112" t="s">
        <v>231</v>
      </c>
      <c r="C44" s="113" t="s">
        <v>232</v>
      </c>
      <c r="D44" s="112" t="s">
        <v>233</v>
      </c>
      <c r="E44" s="175">
        <v>161</v>
      </c>
      <c r="F44" s="25" t="s">
        <v>133</v>
      </c>
      <c r="G44" s="25" t="s">
        <v>204</v>
      </c>
      <c r="H44" s="115">
        <v>41214</v>
      </c>
      <c r="I44" s="26">
        <v>41274</v>
      </c>
      <c r="J44" s="26" t="s">
        <v>134</v>
      </c>
      <c r="K44" s="157" t="s">
        <v>262</v>
      </c>
      <c r="L44" s="157" t="s">
        <v>280</v>
      </c>
      <c r="M44" s="156">
        <v>550</v>
      </c>
      <c r="N44" s="100">
        <v>0</v>
      </c>
      <c r="O44" s="27">
        <v>213125990</v>
      </c>
      <c r="P44" s="27">
        <v>89</v>
      </c>
      <c r="Q44" s="148" t="s">
        <v>272</v>
      </c>
      <c r="R44" s="28"/>
      <c r="S44" s="28"/>
      <c r="T44" s="28"/>
      <c r="U44" s="28"/>
      <c r="V44" s="28"/>
      <c r="W44" s="28"/>
      <c r="X44" s="28"/>
      <c r="Y44" s="28"/>
      <c r="Z44" s="28"/>
    </row>
    <row r="45" spans="1:26" s="29" customFormat="1" ht="120" x14ac:dyDescent="0.25">
      <c r="A45" s="45">
        <f t="shared" ref="A45" si="0">+A44+1</f>
        <v>3</v>
      </c>
      <c r="B45" s="112" t="s">
        <v>231</v>
      </c>
      <c r="C45" s="113" t="s">
        <v>232</v>
      </c>
      <c r="D45" s="112" t="s">
        <v>233</v>
      </c>
      <c r="E45" s="175">
        <v>198</v>
      </c>
      <c r="F45" s="25" t="s">
        <v>133</v>
      </c>
      <c r="G45" s="25" t="s">
        <v>204</v>
      </c>
      <c r="H45" s="115">
        <v>41257</v>
      </c>
      <c r="I45" s="115">
        <v>41943</v>
      </c>
      <c r="J45" s="109" t="s">
        <v>134</v>
      </c>
      <c r="K45" s="157" t="s">
        <v>281</v>
      </c>
      <c r="L45" s="157" t="s">
        <v>282</v>
      </c>
      <c r="M45" s="156">
        <v>750</v>
      </c>
      <c r="N45" s="100">
        <v>0</v>
      </c>
      <c r="O45" s="27">
        <v>2474112450</v>
      </c>
      <c r="P45" s="27">
        <v>92</v>
      </c>
      <c r="Q45" s="148" t="s">
        <v>273</v>
      </c>
      <c r="R45" s="28"/>
      <c r="S45" s="28"/>
      <c r="T45" s="28"/>
      <c r="U45" s="28"/>
      <c r="V45" s="28"/>
      <c r="W45" s="28"/>
      <c r="X45" s="28"/>
      <c r="Y45" s="28"/>
      <c r="Z45" s="28"/>
    </row>
    <row r="46" spans="1:26" s="29" customFormat="1" x14ac:dyDescent="0.25">
      <c r="A46" s="45"/>
      <c r="B46" s="48" t="s">
        <v>16</v>
      </c>
      <c r="C46" s="47"/>
      <c r="D46" s="46"/>
      <c r="E46" s="24"/>
      <c r="F46" s="25"/>
      <c r="G46" s="25"/>
      <c r="H46" s="25"/>
      <c r="I46" s="26"/>
      <c r="J46" s="26"/>
      <c r="K46" s="49">
        <f>SUM(K43:K45)</f>
        <v>6.7</v>
      </c>
      <c r="L46" s="49">
        <f>SUM(L43:L45)</f>
        <v>0</v>
      </c>
      <c r="M46" s="159">
        <f>SUM(M43:M45)</f>
        <v>1542</v>
      </c>
      <c r="N46" s="49">
        <f>SUM(N43:N45)</f>
        <v>0</v>
      </c>
      <c r="O46" s="27">
        <f>SUM(O43:O45)</f>
        <v>2839460152</v>
      </c>
      <c r="P46" s="27"/>
      <c r="Q46" s="149"/>
    </row>
    <row r="47" spans="1:26" s="30" customFormat="1" x14ac:dyDescent="0.25">
      <c r="E47" s="31"/>
    </row>
    <row r="48" spans="1:26" s="30" customFormat="1" x14ac:dyDescent="0.25">
      <c r="B48" s="249" t="s">
        <v>28</v>
      </c>
      <c r="C48" s="249" t="s">
        <v>27</v>
      </c>
      <c r="D48" s="247" t="s">
        <v>34</v>
      </c>
      <c r="E48" s="247"/>
    </row>
    <row r="49" spans="2:17" s="30" customFormat="1" x14ac:dyDescent="0.25">
      <c r="B49" s="250"/>
      <c r="C49" s="250"/>
      <c r="D49" s="60" t="s">
        <v>23</v>
      </c>
      <c r="E49" s="61" t="s">
        <v>24</v>
      </c>
    </row>
    <row r="50" spans="2:17" s="30" customFormat="1" ht="30.6" customHeight="1" x14ac:dyDescent="0.25">
      <c r="B50" s="58" t="s">
        <v>21</v>
      </c>
      <c r="C50" s="59">
        <f>+K46</f>
        <v>6.7</v>
      </c>
      <c r="D50" s="57"/>
      <c r="E50" s="57"/>
      <c r="F50" s="32"/>
      <c r="G50" s="32"/>
      <c r="H50" s="32"/>
      <c r="I50" s="32"/>
      <c r="J50" s="32"/>
      <c r="K50" s="32"/>
      <c r="L50" s="32"/>
      <c r="M50" s="32"/>
    </row>
    <row r="51" spans="2:17" s="30" customFormat="1" ht="30" customHeight="1" x14ac:dyDescent="0.25">
      <c r="B51" s="58" t="s">
        <v>25</v>
      </c>
      <c r="C51" s="59">
        <f>+M46</f>
        <v>1542</v>
      </c>
      <c r="D51" s="57"/>
      <c r="E51" s="57"/>
    </row>
    <row r="52" spans="2:17" s="30" customFormat="1" x14ac:dyDescent="0.25">
      <c r="B52" s="33"/>
      <c r="C52" s="245"/>
      <c r="D52" s="245"/>
      <c r="E52" s="245"/>
      <c r="F52" s="245"/>
      <c r="G52" s="245"/>
      <c r="H52" s="245"/>
      <c r="I52" s="245"/>
      <c r="J52" s="245"/>
      <c r="K52" s="245"/>
      <c r="L52" s="245"/>
      <c r="M52" s="245"/>
      <c r="N52" s="245"/>
    </row>
    <row r="53" spans="2:17" ht="28.15" customHeight="1" thickBot="1" x14ac:dyDescent="0.3"/>
    <row r="54" spans="2:17" ht="27" thickBot="1" x14ac:dyDescent="0.3">
      <c r="B54" s="244" t="s">
        <v>101</v>
      </c>
      <c r="C54" s="244"/>
      <c r="D54" s="244"/>
      <c r="E54" s="244"/>
      <c r="F54" s="244"/>
      <c r="G54" s="244"/>
      <c r="H54" s="244"/>
      <c r="I54" s="244"/>
      <c r="J54" s="244"/>
      <c r="K54" s="244"/>
      <c r="L54" s="244"/>
      <c r="M54" s="244"/>
      <c r="N54" s="244"/>
    </row>
    <row r="57" spans="2:17" ht="109.5" customHeight="1" x14ac:dyDescent="0.25">
      <c r="B57" s="118" t="s">
        <v>146</v>
      </c>
      <c r="C57" s="67" t="s">
        <v>2</v>
      </c>
      <c r="D57" s="67" t="s">
        <v>103</v>
      </c>
      <c r="E57" s="67" t="s">
        <v>102</v>
      </c>
      <c r="F57" s="67" t="s">
        <v>104</v>
      </c>
      <c r="G57" s="67" t="s">
        <v>105</v>
      </c>
      <c r="H57" s="67" t="s">
        <v>106</v>
      </c>
      <c r="I57" s="67" t="s">
        <v>107</v>
      </c>
      <c r="J57" s="67" t="s">
        <v>108</v>
      </c>
      <c r="K57" s="67" t="s">
        <v>109</v>
      </c>
      <c r="L57" s="67" t="s">
        <v>110</v>
      </c>
      <c r="M57" s="93" t="s">
        <v>111</v>
      </c>
      <c r="N57" s="93" t="s">
        <v>112</v>
      </c>
      <c r="O57" s="241" t="s">
        <v>3</v>
      </c>
      <c r="P57" s="242"/>
      <c r="Q57" s="67" t="s">
        <v>18</v>
      </c>
    </row>
    <row r="58" spans="2:17" ht="33" customHeight="1" x14ac:dyDescent="0.25">
      <c r="B58" s="3" t="s">
        <v>270</v>
      </c>
      <c r="C58" s="3" t="s">
        <v>269</v>
      </c>
      <c r="D58" s="5" t="s">
        <v>204</v>
      </c>
      <c r="E58" s="5">
        <v>750</v>
      </c>
      <c r="F58" s="4" t="s">
        <v>204</v>
      </c>
      <c r="G58" s="4" t="s">
        <v>204</v>
      </c>
      <c r="H58" s="4" t="s">
        <v>204</v>
      </c>
      <c r="I58" s="94" t="s">
        <v>133</v>
      </c>
      <c r="J58" s="4" t="s">
        <v>204</v>
      </c>
      <c r="K58" s="4" t="s">
        <v>204</v>
      </c>
      <c r="L58" s="4" t="s">
        <v>204</v>
      </c>
      <c r="M58" s="4" t="s">
        <v>204</v>
      </c>
      <c r="N58" s="4" t="s">
        <v>204</v>
      </c>
      <c r="O58" s="225" t="s">
        <v>274</v>
      </c>
      <c r="P58" s="226"/>
      <c r="Q58" s="119"/>
    </row>
    <row r="59" spans="2:17" x14ac:dyDescent="0.25">
      <c r="B59" s="9" t="s">
        <v>1</v>
      </c>
    </row>
    <row r="60" spans="2:17" x14ac:dyDescent="0.25">
      <c r="B60" s="9" t="s">
        <v>37</v>
      </c>
    </row>
    <row r="61" spans="2:17" x14ac:dyDescent="0.25">
      <c r="B61" s="9" t="s">
        <v>62</v>
      </c>
    </row>
    <row r="63" spans="2:17" ht="15.75" thickBot="1" x14ac:dyDescent="0.3"/>
    <row r="64" spans="2:17" ht="27" thickBot="1" x14ac:dyDescent="0.3">
      <c r="B64" s="235" t="s">
        <v>38</v>
      </c>
      <c r="C64" s="236"/>
      <c r="D64" s="236"/>
      <c r="E64" s="236"/>
      <c r="F64" s="236"/>
      <c r="G64" s="236"/>
      <c r="H64" s="236"/>
      <c r="I64" s="236"/>
      <c r="J64" s="236"/>
      <c r="K64" s="236"/>
      <c r="L64" s="236"/>
      <c r="M64" s="236"/>
      <c r="N64" s="237"/>
    </row>
    <row r="69" spans="2:17" ht="76.5" customHeight="1" x14ac:dyDescent="0.25">
      <c r="B69" s="55" t="s">
        <v>0</v>
      </c>
      <c r="C69" s="55" t="s">
        <v>39</v>
      </c>
      <c r="D69" s="55" t="s">
        <v>40</v>
      </c>
      <c r="E69" s="55" t="s">
        <v>113</v>
      </c>
      <c r="F69" s="55" t="s">
        <v>115</v>
      </c>
      <c r="G69" s="55" t="s">
        <v>116</v>
      </c>
      <c r="H69" s="55" t="s">
        <v>117</v>
      </c>
      <c r="I69" s="55" t="s">
        <v>114</v>
      </c>
      <c r="J69" s="241" t="s">
        <v>118</v>
      </c>
      <c r="K69" s="257"/>
      <c r="L69" s="242"/>
      <c r="M69" s="55" t="s">
        <v>119</v>
      </c>
      <c r="N69" s="55" t="s">
        <v>41</v>
      </c>
      <c r="O69" s="55" t="s">
        <v>42</v>
      </c>
      <c r="P69" s="241" t="s">
        <v>3</v>
      </c>
      <c r="Q69" s="242"/>
    </row>
    <row r="70" spans="2:17" ht="60.75" customHeight="1" x14ac:dyDescent="0.25">
      <c r="B70" s="88" t="s">
        <v>43</v>
      </c>
      <c r="C70" s="88" t="s">
        <v>162</v>
      </c>
      <c r="D70" s="3" t="s">
        <v>156</v>
      </c>
      <c r="E70" s="3">
        <v>46674101</v>
      </c>
      <c r="F70" s="3" t="s">
        <v>157</v>
      </c>
      <c r="G70" s="3" t="s">
        <v>158</v>
      </c>
      <c r="H70" s="3" t="s">
        <v>159</v>
      </c>
      <c r="I70" s="5"/>
      <c r="J70" s="1" t="s">
        <v>160</v>
      </c>
      <c r="K70" s="95" t="s">
        <v>168</v>
      </c>
      <c r="L70" s="94" t="s">
        <v>161</v>
      </c>
      <c r="M70" s="62" t="s">
        <v>133</v>
      </c>
      <c r="N70" s="62" t="s">
        <v>133</v>
      </c>
      <c r="O70" s="62" t="s">
        <v>133</v>
      </c>
      <c r="P70" s="258"/>
      <c r="Q70" s="258"/>
    </row>
    <row r="71" spans="2:17" ht="60.75" customHeight="1" x14ac:dyDescent="0.25">
      <c r="B71" s="96" t="s">
        <v>43</v>
      </c>
      <c r="C71" s="96" t="s">
        <v>162</v>
      </c>
      <c r="D71" s="3" t="s">
        <v>164</v>
      </c>
      <c r="E71" s="3">
        <v>40379018</v>
      </c>
      <c r="F71" s="3" t="s">
        <v>165</v>
      </c>
      <c r="G71" s="3" t="s">
        <v>166</v>
      </c>
      <c r="H71" s="3" t="s">
        <v>167</v>
      </c>
      <c r="I71" s="5"/>
      <c r="J71" s="1" t="s">
        <v>160</v>
      </c>
      <c r="K71" s="95" t="s">
        <v>168</v>
      </c>
      <c r="L71" s="94" t="s">
        <v>161</v>
      </c>
      <c r="M71" s="119" t="s">
        <v>133</v>
      </c>
      <c r="N71" s="119" t="s">
        <v>133</v>
      </c>
      <c r="O71" s="119" t="s">
        <v>133</v>
      </c>
      <c r="P71" s="258"/>
      <c r="Q71" s="258"/>
    </row>
    <row r="72" spans="2:17" ht="60.75" customHeight="1" x14ac:dyDescent="0.25">
      <c r="B72" s="96" t="s">
        <v>43</v>
      </c>
      <c r="C72" s="96" t="s">
        <v>163</v>
      </c>
      <c r="D72" s="3" t="s">
        <v>169</v>
      </c>
      <c r="E72" s="3">
        <v>52488231</v>
      </c>
      <c r="F72" s="3" t="s">
        <v>170</v>
      </c>
      <c r="G72" s="3" t="s">
        <v>171</v>
      </c>
      <c r="H72" s="3" t="s">
        <v>172</v>
      </c>
      <c r="I72" s="5" t="s">
        <v>173</v>
      </c>
      <c r="J72" s="1" t="s">
        <v>160</v>
      </c>
      <c r="K72" s="95" t="s">
        <v>174</v>
      </c>
      <c r="L72" s="94" t="s">
        <v>161</v>
      </c>
      <c r="M72" s="119" t="s">
        <v>133</v>
      </c>
      <c r="N72" s="119" t="s">
        <v>133</v>
      </c>
      <c r="O72" s="119" t="s">
        <v>133</v>
      </c>
      <c r="P72" s="258"/>
      <c r="Q72" s="258"/>
    </row>
    <row r="73" spans="2:17" ht="33.6" customHeight="1" x14ac:dyDescent="0.25">
      <c r="B73" s="88" t="s">
        <v>44</v>
      </c>
      <c r="C73" s="96" t="s">
        <v>163</v>
      </c>
      <c r="D73" s="3" t="s">
        <v>175</v>
      </c>
      <c r="E73" s="3">
        <v>40938397</v>
      </c>
      <c r="F73" s="3" t="s">
        <v>176</v>
      </c>
      <c r="G73" s="3" t="s">
        <v>177</v>
      </c>
      <c r="H73" s="3" t="s">
        <v>178</v>
      </c>
      <c r="I73" s="154">
        <v>103300</v>
      </c>
      <c r="J73" s="1" t="s">
        <v>160</v>
      </c>
      <c r="K73" s="95" t="s">
        <v>174</v>
      </c>
      <c r="L73" s="94" t="s">
        <v>161</v>
      </c>
      <c r="M73" s="62" t="s">
        <v>133</v>
      </c>
      <c r="N73" s="62" t="s">
        <v>133</v>
      </c>
      <c r="O73" s="62" t="s">
        <v>133</v>
      </c>
      <c r="P73" s="258"/>
      <c r="Q73" s="258"/>
    </row>
    <row r="74" spans="2:17" ht="33.6" customHeight="1" x14ac:dyDescent="0.25">
      <c r="B74" s="96" t="s">
        <v>44</v>
      </c>
      <c r="C74" s="96" t="s">
        <v>163</v>
      </c>
      <c r="D74" s="3" t="s">
        <v>179</v>
      </c>
      <c r="E74" s="3">
        <v>52559231</v>
      </c>
      <c r="F74" s="3" t="s">
        <v>176</v>
      </c>
      <c r="G74" s="3" t="s">
        <v>180</v>
      </c>
      <c r="H74" s="3" t="s">
        <v>181</v>
      </c>
      <c r="I74" s="154">
        <v>116776</v>
      </c>
      <c r="J74" s="1" t="s">
        <v>160</v>
      </c>
      <c r="K74" s="94" t="s">
        <v>182</v>
      </c>
      <c r="L74" s="94" t="s">
        <v>161</v>
      </c>
      <c r="M74" s="119" t="s">
        <v>133</v>
      </c>
      <c r="N74" s="119" t="s">
        <v>133</v>
      </c>
      <c r="O74" s="119" t="s">
        <v>133</v>
      </c>
      <c r="P74" s="258"/>
      <c r="Q74" s="258"/>
    </row>
    <row r="75" spans="2:17" ht="33.6" customHeight="1" x14ac:dyDescent="0.25">
      <c r="B75" s="96" t="s">
        <v>44</v>
      </c>
      <c r="C75" s="96" t="s">
        <v>163</v>
      </c>
      <c r="D75" s="3" t="s">
        <v>183</v>
      </c>
      <c r="E75" s="3">
        <v>63529808</v>
      </c>
      <c r="F75" s="3" t="s">
        <v>176</v>
      </c>
      <c r="G75" s="3" t="s">
        <v>184</v>
      </c>
      <c r="H75" s="3" t="s">
        <v>185</v>
      </c>
      <c r="I75" s="154">
        <v>108951</v>
      </c>
      <c r="J75" s="1" t="s">
        <v>160</v>
      </c>
      <c r="K75" s="94" t="s">
        <v>186</v>
      </c>
      <c r="L75" s="94" t="s">
        <v>161</v>
      </c>
      <c r="M75" s="119" t="s">
        <v>133</v>
      </c>
      <c r="N75" s="119" t="s">
        <v>133</v>
      </c>
      <c r="O75" s="119" t="s">
        <v>133</v>
      </c>
      <c r="P75" s="258"/>
      <c r="Q75" s="258"/>
    </row>
    <row r="76" spans="2:17" ht="33.6" customHeight="1" x14ac:dyDescent="0.25">
      <c r="B76" s="96" t="s">
        <v>44</v>
      </c>
      <c r="C76" s="96" t="s">
        <v>163</v>
      </c>
      <c r="D76" s="3" t="s">
        <v>187</v>
      </c>
      <c r="E76" s="3">
        <v>33368772</v>
      </c>
      <c r="F76" s="3" t="s">
        <v>188</v>
      </c>
      <c r="G76" s="3" t="s">
        <v>189</v>
      </c>
      <c r="H76" s="3" t="s">
        <v>190</v>
      </c>
      <c r="I76" s="5" t="s">
        <v>191</v>
      </c>
      <c r="J76" s="1" t="s">
        <v>160</v>
      </c>
      <c r="K76" s="94" t="s">
        <v>192</v>
      </c>
      <c r="L76" s="94" t="s">
        <v>161</v>
      </c>
      <c r="M76" s="119" t="s">
        <v>133</v>
      </c>
      <c r="N76" s="119" t="s">
        <v>133</v>
      </c>
      <c r="O76" s="119" t="s">
        <v>133</v>
      </c>
      <c r="P76" s="258"/>
      <c r="Q76" s="258"/>
    </row>
    <row r="77" spans="2:17" ht="33.6" customHeight="1" x14ac:dyDescent="0.25">
      <c r="B77" s="96" t="s">
        <v>44</v>
      </c>
      <c r="C77" s="96" t="s">
        <v>163</v>
      </c>
      <c r="D77" s="3" t="s">
        <v>193</v>
      </c>
      <c r="E77" s="3">
        <v>47439366</v>
      </c>
      <c r="F77" s="3" t="s">
        <v>188</v>
      </c>
      <c r="G77" s="3" t="s">
        <v>189</v>
      </c>
      <c r="H77" s="3" t="s">
        <v>190</v>
      </c>
      <c r="I77" s="5" t="s">
        <v>194</v>
      </c>
      <c r="J77" s="1" t="s">
        <v>160</v>
      </c>
      <c r="K77" s="94" t="s">
        <v>195</v>
      </c>
      <c r="L77" s="94" t="s">
        <v>161</v>
      </c>
      <c r="M77" s="119" t="s">
        <v>133</v>
      </c>
      <c r="N77" s="119" t="s">
        <v>133</v>
      </c>
      <c r="O77" s="119" t="s">
        <v>133</v>
      </c>
      <c r="P77" s="258"/>
      <c r="Q77" s="258"/>
    </row>
    <row r="79" spans="2:17" ht="15.75" thickBot="1" x14ac:dyDescent="0.3"/>
    <row r="80" spans="2:17" ht="27" thickBot="1" x14ac:dyDescent="0.3">
      <c r="B80" s="235" t="s">
        <v>46</v>
      </c>
      <c r="C80" s="236"/>
      <c r="D80" s="236"/>
      <c r="E80" s="236"/>
      <c r="F80" s="236"/>
      <c r="G80" s="236"/>
      <c r="H80" s="236"/>
      <c r="I80" s="236"/>
      <c r="J80" s="236"/>
      <c r="K80" s="236"/>
      <c r="L80" s="236"/>
      <c r="M80" s="236"/>
      <c r="N80" s="237"/>
    </row>
    <row r="83" spans="1:26" ht="46.15" customHeight="1" x14ac:dyDescent="0.25">
      <c r="B83" s="67" t="s">
        <v>33</v>
      </c>
      <c r="C83" s="67" t="s">
        <v>47</v>
      </c>
      <c r="D83" s="241" t="s">
        <v>3</v>
      </c>
      <c r="E83" s="242"/>
    </row>
    <row r="84" spans="1:26" ht="47.25" customHeight="1" x14ac:dyDescent="0.25">
      <c r="B84" s="68" t="s">
        <v>120</v>
      </c>
      <c r="C84" s="62" t="s">
        <v>133</v>
      </c>
      <c r="D84" s="243" t="s">
        <v>322</v>
      </c>
      <c r="E84" s="243"/>
    </row>
    <row r="87" spans="1:26" ht="26.25" x14ac:dyDescent="0.25">
      <c r="B87" s="233" t="s">
        <v>64</v>
      </c>
      <c r="C87" s="234"/>
      <c r="D87" s="234"/>
      <c r="E87" s="234"/>
      <c r="F87" s="234"/>
      <c r="G87" s="234"/>
      <c r="H87" s="234"/>
      <c r="I87" s="234"/>
      <c r="J87" s="234"/>
      <c r="K87" s="234"/>
      <c r="L87" s="234"/>
      <c r="M87" s="234"/>
      <c r="N87" s="234"/>
      <c r="O87" s="234"/>
      <c r="P87" s="234"/>
    </row>
    <row r="89" spans="1:26" ht="15.75" thickBot="1" x14ac:dyDescent="0.3"/>
    <row r="90" spans="1:26" ht="27" thickBot="1" x14ac:dyDescent="0.3">
      <c r="B90" s="235" t="s">
        <v>54</v>
      </c>
      <c r="C90" s="236"/>
      <c r="D90" s="236"/>
      <c r="E90" s="236"/>
      <c r="F90" s="236"/>
      <c r="G90" s="236"/>
      <c r="H90" s="236"/>
      <c r="I90" s="236"/>
      <c r="J90" s="236"/>
      <c r="K90" s="236"/>
      <c r="L90" s="236"/>
      <c r="M90" s="236"/>
      <c r="N90" s="237"/>
    </row>
    <row r="92" spans="1:26" ht="15.75" thickBot="1" x14ac:dyDescent="0.3">
      <c r="M92" s="64"/>
      <c r="N92" s="64"/>
    </row>
    <row r="93" spans="1:26" s="105" customFormat="1" ht="109.5" customHeight="1" x14ac:dyDescent="0.25">
      <c r="B93" s="116" t="s">
        <v>142</v>
      </c>
      <c r="C93" s="116" t="s">
        <v>143</v>
      </c>
      <c r="D93" s="116" t="s">
        <v>144</v>
      </c>
      <c r="E93" s="116" t="s">
        <v>45</v>
      </c>
      <c r="F93" s="116" t="s">
        <v>22</v>
      </c>
      <c r="G93" s="116" t="s">
        <v>100</v>
      </c>
      <c r="H93" s="116" t="s">
        <v>17</v>
      </c>
      <c r="I93" s="116" t="s">
        <v>10</v>
      </c>
      <c r="J93" s="116" t="s">
        <v>31</v>
      </c>
      <c r="K93" s="116" t="s">
        <v>61</v>
      </c>
      <c r="L93" s="116" t="s">
        <v>20</v>
      </c>
      <c r="M93" s="101" t="s">
        <v>26</v>
      </c>
      <c r="N93" s="116" t="s">
        <v>145</v>
      </c>
      <c r="O93" s="116" t="s">
        <v>36</v>
      </c>
      <c r="P93" s="117" t="s">
        <v>11</v>
      </c>
      <c r="Q93" s="117" t="s">
        <v>19</v>
      </c>
    </row>
    <row r="94" spans="1:26" s="111" customFormat="1" ht="45" x14ac:dyDescent="0.25">
      <c r="A94" s="45">
        <v>1</v>
      </c>
      <c r="B94" s="112" t="s">
        <v>231</v>
      </c>
      <c r="C94" s="112" t="s">
        <v>231</v>
      </c>
      <c r="D94" s="112" t="s">
        <v>275</v>
      </c>
      <c r="E94" s="107" t="s">
        <v>313</v>
      </c>
      <c r="F94" s="108" t="s">
        <v>133</v>
      </c>
      <c r="G94" s="147" t="s">
        <v>204</v>
      </c>
      <c r="H94" s="115">
        <v>40546</v>
      </c>
      <c r="I94" s="115">
        <v>40921</v>
      </c>
      <c r="J94" s="109" t="s">
        <v>134</v>
      </c>
      <c r="K94" s="155">
        <f>(I94-H94)/30</f>
        <v>12.5</v>
      </c>
      <c r="L94" s="109"/>
      <c r="M94" s="155">
        <v>480</v>
      </c>
      <c r="N94" s="100" t="s">
        <v>204</v>
      </c>
      <c r="O94" s="27">
        <v>0</v>
      </c>
      <c r="P94" s="27">
        <v>378</v>
      </c>
      <c r="Q94" s="148"/>
      <c r="R94" s="110"/>
      <c r="S94" s="110"/>
      <c r="T94" s="110"/>
      <c r="U94" s="110"/>
      <c r="V94" s="110"/>
      <c r="W94" s="110"/>
      <c r="X94" s="110"/>
      <c r="Y94" s="110"/>
      <c r="Z94" s="110"/>
    </row>
    <row r="95" spans="1:26" s="111" customFormat="1" ht="45" x14ac:dyDescent="0.25">
      <c r="A95" s="45">
        <f>+A94+1</f>
        <v>2</v>
      </c>
      <c r="B95" s="112" t="s">
        <v>231</v>
      </c>
      <c r="C95" s="112" t="s">
        <v>231</v>
      </c>
      <c r="D95" s="112" t="s">
        <v>275</v>
      </c>
      <c r="E95" s="107" t="s">
        <v>314</v>
      </c>
      <c r="F95" s="108" t="s">
        <v>133</v>
      </c>
      <c r="G95" s="108" t="s">
        <v>204</v>
      </c>
      <c r="H95" s="115">
        <v>40918</v>
      </c>
      <c r="I95" s="109">
        <v>41038</v>
      </c>
      <c r="J95" s="109" t="s">
        <v>134</v>
      </c>
      <c r="K95" s="155">
        <f>(I95-H95)/30</f>
        <v>4</v>
      </c>
      <c r="L95" s="109"/>
      <c r="M95" s="100">
        <v>240</v>
      </c>
      <c r="N95" s="100" t="s">
        <v>204</v>
      </c>
      <c r="O95" s="27"/>
      <c r="P95" s="27">
        <v>380</v>
      </c>
      <c r="Q95" s="148" t="s">
        <v>323</v>
      </c>
      <c r="R95" s="110"/>
      <c r="S95" s="110"/>
      <c r="T95" s="110"/>
      <c r="U95" s="110"/>
      <c r="V95" s="110"/>
      <c r="W95" s="110"/>
      <c r="X95" s="110"/>
      <c r="Y95" s="110"/>
      <c r="Z95" s="110"/>
    </row>
    <row r="96" spans="1:26" s="111" customFormat="1" x14ac:dyDescent="0.25">
      <c r="A96" s="45"/>
      <c r="B96" s="48" t="s">
        <v>16</v>
      </c>
      <c r="C96" s="113"/>
      <c r="D96" s="112"/>
      <c r="E96" s="107"/>
      <c r="F96" s="108"/>
      <c r="G96" s="108"/>
      <c r="H96" s="108"/>
      <c r="I96" s="109"/>
      <c r="J96" s="109"/>
      <c r="K96" s="114">
        <f>SUM(K94:K95)</f>
        <v>16.5</v>
      </c>
      <c r="L96" s="114">
        <f>SUM(L94:L95)</f>
        <v>0</v>
      </c>
      <c r="M96" s="146">
        <f>SUM(M94:M95)</f>
        <v>720</v>
      </c>
      <c r="N96" s="114">
        <f>SUM(N94:N95)</f>
        <v>0</v>
      </c>
      <c r="O96" s="27"/>
      <c r="P96" s="27"/>
      <c r="Q96" s="149"/>
    </row>
    <row r="97" spans="2:17" x14ac:dyDescent="0.25">
      <c r="B97" s="30"/>
      <c r="C97" s="30"/>
      <c r="D97" s="30"/>
      <c r="E97" s="31"/>
      <c r="F97" s="30"/>
      <c r="G97" s="30"/>
      <c r="H97" s="30"/>
      <c r="I97" s="30"/>
      <c r="J97" s="30"/>
      <c r="K97" s="30"/>
      <c r="L97" s="30"/>
      <c r="M97" s="30"/>
      <c r="N97" s="30"/>
      <c r="O97" s="30"/>
      <c r="P97" s="30"/>
    </row>
    <row r="98" spans="2:17" ht="18.75" x14ac:dyDescent="0.25">
      <c r="B98" s="58" t="s">
        <v>32</v>
      </c>
      <c r="C98" s="72">
        <f>+K96</f>
        <v>16.5</v>
      </c>
      <c r="H98" s="32"/>
      <c r="I98" s="32"/>
      <c r="J98" s="32"/>
      <c r="K98" s="32"/>
      <c r="L98" s="32"/>
      <c r="M98" s="32"/>
      <c r="N98" s="30"/>
      <c r="O98" s="30"/>
      <c r="P98" s="30"/>
    </row>
    <row r="100" spans="2:17" ht="15.75" thickBot="1" x14ac:dyDescent="0.3"/>
    <row r="101" spans="2:17" ht="37.15" customHeight="1" thickBot="1" x14ac:dyDescent="0.3">
      <c r="B101" s="75" t="s">
        <v>49</v>
      </c>
      <c r="C101" s="76" t="s">
        <v>50</v>
      </c>
      <c r="D101" s="75" t="s">
        <v>51</v>
      </c>
      <c r="E101" s="76" t="s">
        <v>55</v>
      </c>
    </row>
    <row r="102" spans="2:17" ht="41.45" customHeight="1" x14ac:dyDescent="0.25">
      <c r="B102" s="66" t="s">
        <v>121</v>
      </c>
      <c r="C102" s="69">
        <v>20</v>
      </c>
      <c r="D102" s="69"/>
      <c r="E102" s="238">
        <f>+D102+D103+D104</f>
        <v>30</v>
      </c>
    </row>
    <row r="103" spans="2:17" x14ac:dyDescent="0.25">
      <c r="B103" s="66" t="s">
        <v>122</v>
      </c>
      <c r="C103" s="56">
        <v>30</v>
      </c>
      <c r="D103" s="70">
        <v>30</v>
      </c>
      <c r="E103" s="239"/>
    </row>
    <row r="104" spans="2:17" ht="15.75" thickBot="1" x14ac:dyDescent="0.3">
      <c r="B104" s="66" t="s">
        <v>123</v>
      </c>
      <c r="C104" s="71">
        <v>40</v>
      </c>
      <c r="D104" s="71">
        <v>0</v>
      </c>
      <c r="E104" s="240"/>
    </row>
    <row r="106" spans="2:17" ht="15.75" thickBot="1" x14ac:dyDescent="0.3"/>
    <row r="107" spans="2:17" ht="27" thickBot="1" x14ac:dyDescent="0.3">
      <c r="B107" s="235" t="s">
        <v>52</v>
      </c>
      <c r="C107" s="236"/>
      <c r="D107" s="236"/>
      <c r="E107" s="236"/>
      <c r="F107" s="236"/>
      <c r="G107" s="236"/>
      <c r="H107" s="236"/>
      <c r="I107" s="236"/>
      <c r="J107" s="236"/>
      <c r="K107" s="236"/>
      <c r="L107" s="236"/>
      <c r="M107" s="236"/>
      <c r="N107" s="237"/>
    </row>
    <row r="109" spans="2:17" ht="76.5" customHeight="1" x14ac:dyDescent="0.25">
      <c r="B109" s="55" t="s">
        <v>0</v>
      </c>
      <c r="C109" s="55" t="s">
        <v>39</v>
      </c>
      <c r="D109" s="55" t="s">
        <v>40</v>
      </c>
      <c r="E109" s="55" t="s">
        <v>113</v>
      </c>
      <c r="F109" s="55" t="s">
        <v>115</v>
      </c>
      <c r="G109" s="55" t="s">
        <v>116</v>
      </c>
      <c r="H109" s="55" t="s">
        <v>117</v>
      </c>
      <c r="I109" s="55" t="s">
        <v>114</v>
      </c>
      <c r="J109" s="241" t="s">
        <v>118</v>
      </c>
      <c r="K109" s="257"/>
      <c r="L109" s="242"/>
      <c r="M109" s="55" t="s">
        <v>119</v>
      </c>
      <c r="N109" s="55" t="s">
        <v>41</v>
      </c>
      <c r="O109" s="55" t="s">
        <v>42</v>
      </c>
      <c r="P109" s="241" t="s">
        <v>3</v>
      </c>
      <c r="Q109" s="242"/>
    </row>
    <row r="110" spans="2:17" ht="60.75" customHeight="1" x14ac:dyDescent="0.25">
      <c r="B110" s="88" t="s">
        <v>127</v>
      </c>
      <c r="C110" s="88" t="s">
        <v>235</v>
      </c>
      <c r="D110" s="3" t="s">
        <v>254</v>
      </c>
      <c r="E110" s="3">
        <v>1018409145</v>
      </c>
      <c r="F110" s="3" t="s">
        <v>255</v>
      </c>
      <c r="G110" s="3" t="s">
        <v>256</v>
      </c>
      <c r="H110" s="3" t="s">
        <v>257</v>
      </c>
      <c r="I110" s="5" t="s">
        <v>204</v>
      </c>
      <c r="J110" s="1" t="s">
        <v>232</v>
      </c>
      <c r="K110" s="95" t="s">
        <v>258</v>
      </c>
      <c r="L110" s="94" t="s">
        <v>259</v>
      </c>
      <c r="M110" s="62" t="s">
        <v>133</v>
      </c>
      <c r="N110" s="62" t="s">
        <v>133</v>
      </c>
      <c r="O110" s="62" t="s">
        <v>133</v>
      </c>
      <c r="P110" s="258"/>
      <c r="Q110" s="258"/>
    </row>
    <row r="111" spans="2:17" ht="60.75" customHeight="1" x14ac:dyDescent="0.25">
      <c r="B111" s="88" t="s">
        <v>128</v>
      </c>
      <c r="C111" s="153" t="s">
        <v>235</v>
      </c>
      <c r="D111" s="3" t="s">
        <v>260</v>
      </c>
      <c r="E111" s="3">
        <v>33481889</v>
      </c>
      <c r="F111" s="3" t="s">
        <v>246</v>
      </c>
      <c r="G111" s="3" t="s">
        <v>247</v>
      </c>
      <c r="H111" s="3" t="s">
        <v>261</v>
      </c>
      <c r="I111" s="5" t="s">
        <v>204</v>
      </c>
      <c r="J111" s="1" t="s">
        <v>232</v>
      </c>
      <c r="K111" s="95" t="s">
        <v>249</v>
      </c>
      <c r="L111" s="94" t="s">
        <v>250</v>
      </c>
      <c r="M111" s="62" t="s">
        <v>133</v>
      </c>
      <c r="N111" s="62" t="s">
        <v>133</v>
      </c>
      <c r="O111" s="62" t="s">
        <v>133</v>
      </c>
      <c r="P111" s="258"/>
      <c r="Q111" s="258"/>
    </row>
    <row r="112" spans="2:17" ht="33.6" customHeight="1" x14ac:dyDescent="0.25">
      <c r="B112" s="153" t="s">
        <v>129</v>
      </c>
      <c r="C112" s="186" t="s">
        <v>324</v>
      </c>
      <c r="D112" s="3" t="s">
        <v>237</v>
      </c>
      <c r="E112" s="3">
        <v>23795563</v>
      </c>
      <c r="F112" s="3" t="s">
        <v>251</v>
      </c>
      <c r="G112" s="3" t="s">
        <v>252</v>
      </c>
      <c r="H112" s="3" t="s">
        <v>253</v>
      </c>
      <c r="I112" s="5" t="s">
        <v>204</v>
      </c>
      <c r="J112" s="1" t="s">
        <v>204</v>
      </c>
      <c r="K112" s="94" t="s">
        <v>204</v>
      </c>
      <c r="L112" s="94" t="s">
        <v>204</v>
      </c>
      <c r="M112" s="119" t="s">
        <v>133</v>
      </c>
      <c r="N112" s="119" t="s">
        <v>133</v>
      </c>
      <c r="O112" s="119" t="s">
        <v>133</v>
      </c>
      <c r="P112" s="258"/>
      <c r="Q112" s="258"/>
    </row>
    <row r="115" spans="2:7" ht="15.75" thickBot="1" x14ac:dyDescent="0.3"/>
    <row r="116" spans="2:7" ht="54" customHeight="1" x14ac:dyDescent="0.25">
      <c r="B116" s="74" t="s">
        <v>33</v>
      </c>
      <c r="C116" s="74" t="s">
        <v>49</v>
      </c>
      <c r="D116" s="55" t="s">
        <v>50</v>
      </c>
      <c r="E116" s="74" t="s">
        <v>51</v>
      </c>
      <c r="F116" s="76" t="s">
        <v>56</v>
      </c>
      <c r="G116" s="91"/>
    </row>
    <row r="117" spans="2:7" ht="120.75" customHeight="1" x14ac:dyDescent="0.2">
      <c r="B117" s="227" t="s">
        <v>53</v>
      </c>
      <c r="C117" s="6" t="s">
        <v>124</v>
      </c>
      <c r="D117" s="70">
        <v>25</v>
      </c>
      <c r="E117" s="70">
        <v>25</v>
      </c>
      <c r="F117" s="228">
        <f>+E117+E118+E119</f>
        <v>60</v>
      </c>
      <c r="G117" s="92"/>
    </row>
    <row r="118" spans="2:7" ht="76.150000000000006" customHeight="1" x14ac:dyDescent="0.2">
      <c r="B118" s="227"/>
      <c r="C118" s="6" t="s">
        <v>125</v>
      </c>
      <c r="D118" s="73">
        <v>25</v>
      </c>
      <c r="E118" s="70">
        <v>25</v>
      </c>
      <c r="F118" s="229"/>
      <c r="G118" s="92"/>
    </row>
    <row r="119" spans="2:7" ht="69" customHeight="1" x14ac:dyDescent="0.2">
      <c r="B119" s="227"/>
      <c r="C119" s="6" t="s">
        <v>126</v>
      </c>
      <c r="D119" s="70">
        <v>10</v>
      </c>
      <c r="E119" s="70">
        <v>10</v>
      </c>
      <c r="F119" s="230"/>
      <c r="G119" s="92"/>
    </row>
    <row r="120" spans="2:7" x14ac:dyDescent="0.25">
      <c r="C120"/>
    </row>
    <row r="123" spans="2:7" x14ac:dyDescent="0.25">
      <c r="B123" s="65" t="s">
        <v>57</v>
      </c>
    </row>
    <row r="126" spans="2:7" x14ac:dyDescent="0.25">
      <c r="B126" s="77" t="s">
        <v>33</v>
      </c>
      <c r="C126" s="77" t="s">
        <v>58</v>
      </c>
      <c r="D126" s="74" t="s">
        <v>51</v>
      </c>
      <c r="E126" s="74" t="s">
        <v>16</v>
      </c>
    </row>
    <row r="127" spans="2:7" ht="28.5" x14ac:dyDescent="0.25">
      <c r="B127" s="2" t="s">
        <v>59</v>
      </c>
      <c r="C127" s="7">
        <v>40</v>
      </c>
      <c r="D127" s="70">
        <f>+E102</f>
        <v>30</v>
      </c>
      <c r="E127" s="231">
        <f>+D127+D128</f>
        <v>90</v>
      </c>
    </row>
    <row r="128" spans="2:7" ht="42.75" x14ac:dyDescent="0.25">
      <c r="B128" s="2" t="s">
        <v>60</v>
      </c>
      <c r="C128" s="7">
        <v>60</v>
      </c>
      <c r="D128" s="70">
        <f>+F117</f>
        <v>60</v>
      </c>
      <c r="E128" s="232"/>
    </row>
  </sheetData>
  <mergeCells count="44">
    <mergeCell ref="J109:L109"/>
    <mergeCell ref="P109:Q109"/>
    <mergeCell ref="P110:Q110"/>
    <mergeCell ref="P112:Q112"/>
    <mergeCell ref="J69:L69"/>
    <mergeCell ref="P70:Q70"/>
    <mergeCell ref="P73:Q73"/>
    <mergeCell ref="P74:Q74"/>
    <mergeCell ref="P75:Q75"/>
    <mergeCell ref="P76:Q76"/>
    <mergeCell ref="P77:Q77"/>
    <mergeCell ref="P71:Q71"/>
    <mergeCell ref="P72:Q72"/>
    <mergeCell ref="P111:Q111"/>
    <mergeCell ref="B4:P4"/>
    <mergeCell ref="B16:C16"/>
    <mergeCell ref="C6:N6"/>
    <mergeCell ref="C7:N7"/>
    <mergeCell ref="C8:N8"/>
    <mergeCell ref="C9:N9"/>
    <mergeCell ref="C10:E10"/>
    <mergeCell ref="B54:N54"/>
    <mergeCell ref="C52:N52"/>
    <mergeCell ref="B14:C15"/>
    <mergeCell ref="D48:E48"/>
    <mergeCell ref="M39:N39"/>
    <mergeCell ref="B48:B49"/>
    <mergeCell ref="C48:C49"/>
    <mergeCell ref="O58:P58"/>
    <mergeCell ref="B117:B119"/>
    <mergeCell ref="F117:F119"/>
    <mergeCell ref="E127:E128"/>
    <mergeCell ref="B2:P2"/>
    <mergeCell ref="B87:P87"/>
    <mergeCell ref="B107:N107"/>
    <mergeCell ref="E102:E104"/>
    <mergeCell ref="B80:N80"/>
    <mergeCell ref="D83:E83"/>
    <mergeCell ref="D84:E84"/>
    <mergeCell ref="B90:N90"/>
    <mergeCell ref="P69:Q69"/>
    <mergeCell ref="B64:N64"/>
    <mergeCell ref="E34:E35"/>
    <mergeCell ref="O57:P57"/>
  </mergeCells>
  <dataValidations count="2">
    <dataValidation type="decimal" allowBlank="1" showInputMessage="1" showErrorMessage="1" sqref="WVH983044 WLL983044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IV18:IV38 SR18:SR38 ACN18:ACN38 AMJ18:AMJ38 AWF18:AWF38 BGB18:BGB38 BPX18:BPX38 BZT18:BZT38 CJP18:CJP38 CTL18:CTL38 DDH18:DDH38 DND18:DND38 DWZ18:DWZ38 EGV18:EGV38 EQR18:EQR38 FAN18:FAN38 FKJ18:FKJ38 FUF18:FUF38 GEB18:GEB38 GNX18:GNX38 GXT18:GXT38 HHP18:HHP38 HRL18:HRL38 IBH18:IBH38 ILD18:ILD38 IUZ18:IUZ38 JEV18:JEV38 JOR18:JOR38 JYN18:JYN38 KIJ18:KIJ38 KSF18:KSF38 LCB18:LCB38 LLX18:LLX38 LVT18:LVT38 MFP18:MFP38 MPL18:MPL38 MZH18:MZH38 NJD18:NJD38 NSZ18:NSZ38 OCV18:OCV38 OMR18:OMR38 OWN18:OWN38 PGJ18:PGJ38 PQF18:PQF38 QAB18:QAB38 QJX18:QJX38 QTT18:QTT38 RDP18:RDP38 RNL18:RNL38 RXH18:RXH38 SHD18:SHD38 SQZ18:SQZ38 TAV18:TAV38 TKR18:TKR38 TUN18:TUN38 UEJ18:UEJ38 UOF18:UOF38 UYB18:UYB38 VHX18:VHX38 VRT18:VRT38 WBP18:WBP38 WLL18:WLL38 WVH18:WVH38">
      <formula1>0</formula1>
      <formula2>1</formula2>
    </dataValidation>
    <dataValidation type="list" allowBlank="1" showInputMessage="1" showErrorMessage="1" sqref="WVE983044 A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A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A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A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A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A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A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A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A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A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A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A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A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A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A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A18:A38 IS18:IS38 SO18:SO38 ACK18:ACK38 AMG18:AMG38 AWC18:AWC38 BFY18:BFY38 BPU18:BPU38 BZQ18:BZQ38 CJM18:CJM38 CTI18:CTI38 DDE18:DDE38 DNA18:DNA38 DWW18:DWW38 EGS18:EGS38 EQO18:EQO38 FAK18:FAK38 FKG18:FKG38 FUC18:FUC38 GDY18:GDY38 GNU18:GNU38 GXQ18:GXQ38 HHM18:HHM38 HRI18:HRI38 IBE18:IBE38 ILA18:ILA38 IUW18:IUW38 JES18:JES38 JOO18:JOO38 JYK18:JYK38 KIG18:KIG38 KSC18:KSC38 LBY18:LBY38 LLU18:LLU38 LVQ18:LVQ38 MFM18:MFM38 MPI18:MPI38 MZE18:MZE38 NJA18:NJA38 NSW18:NSW38 OCS18:OCS38 OMO18:OMO38 OWK18:OWK38 PGG18:PGG38 PQC18:PQC38 PZY18:PZY38 QJU18:QJU38 QTQ18:QTQ38 RDM18:RDM38 RNI18:RNI38 RXE18:RXE38 SHA18:SHA38 SQW18:SQW38 TAS18:TAS38 TKO18:TKO38 TUK18:TUK38 UEG18:UEG38 UOC18:UOC38 UXY18:UXY38 VHU18:VHU38 VRQ18:VRQ38 WBM18:WBM38 WLI18:WLI38 WVE18:WVE38">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8"/>
  <sheetViews>
    <sheetView zoomScale="70" zoomScaleNormal="70" workbookViewId="0">
      <selection activeCell="C98" sqref="C98"/>
    </sheetView>
  </sheetViews>
  <sheetFormatPr baseColWidth="10" defaultRowHeight="15" x14ac:dyDescent="0.2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3" width="18.7109375" style="9" customWidth="1"/>
    <col min="14" max="14" width="22.140625" style="9" customWidth="1"/>
    <col min="15" max="15" width="26.140625" style="9" customWidth="1"/>
    <col min="16" max="16" width="34.42578125" style="9" customWidth="1"/>
    <col min="17" max="17" width="32.7109375"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233" t="s">
        <v>63</v>
      </c>
      <c r="C2" s="234"/>
      <c r="D2" s="234"/>
      <c r="E2" s="234"/>
      <c r="F2" s="234"/>
      <c r="G2" s="234"/>
      <c r="H2" s="234"/>
      <c r="I2" s="234"/>
      <c r="J2" s="234"/>
      <c r="K2" s="234"/>
      <c r="L2" s="234"/>
      <c r="M2" s="234"/>
      <c r="N2" s="234"/>
      <c r="O2" s="234"/>
      <c r="P2" s="234"/>
    </row>
    <row r="4" spans="2:16" ht="26.25" x14ac:dyDescent="0.25">
      <c r="B4" s="233" t="s">
        <v>48</v>
      </c>
      <c r="C4" s="234"/>
      <c r="D4" s="234"/>
      <c r="E4" s="234"/>
      <c r="F4" s="234"/>
      <c r="G4" s="234"/>
      <c r="H4" s="234"/>
      <c r="I4" s="234"/>
      <c r="J4" s="234"/>
      <c r="K4" s="234"/>
      <c r="L4" s="234"/>
      <c r="M4" s="234"/>
      <c r="N4" s="234"/>
      <c r="O4" s="234"/>
      <c r="P4" s="234"/>
    </row>
    <row r="5" spans="2:16" ht="15.75" thickBot="1" x14ac:dyDescent="0.3"/>
    <row r="6" spans="2:16" ht="21.75" thickBot="1" x14ac:dyDescent="0.3">
      <c r="B6" s="11" t="s">
        <v>4</v>
      </c>
      <c r="C6" s="253" t="s">
        <v>277</v>
      </c>
      <c r="D6" s="253"/>
      <c r="E6" s="253"/>
      <c r="F6" s="253"/>
      <c r="G6" s="253"/>
      <c r="H6" s="253"/>
      <c r="I6" s="253"/>
      <c r="J6" s="253"/>
      <c r="K6" s="253"/>
      <c r="L6" s="253"/>
      <c r="M6" s="253"/>
      <c r="N6" s="254"/>
    </row>
    <row r="7" spans="2:16" ht="16.5" thickBot="1" x14ac:dyDescent="0.3">
      <c r="B7" s="12" t="s">
        <v>5</v>
      </c>
      <c r="C7" s="253"/>
      <c r="D7" s="253"/>
      <c r="E7" s="253"/>
      <c r="F7" s="253"/>
      <c r="G7" s="253"/>
      <c r="H7" s="253"/>
      <c r="I7" s="253"/>
      <c r="J7" s="253"/>
      <c r="K7" s="253"/>
      <c r="L7" s="253"/>
      <c r="M7" s="253"/>
      <c r="N7" s="254"/>
    </row>
    <row r="8" spans="2:16" ht="16.5" thickBot="1" x14ac:dyDescent="0.3">
      <c r="B8" s="12" t="s">
        <v>6</v>
      </c>
      <c r="C8" s="253"/>
      <c r="D8" s="253"/>
      <c r="E8" s="253"/>
      <c r="F8" s="253"/>
      <c r="G8" s="253"/>
      <c r="H8" s="253"/>
      <c r="I8" s="253"/>
      <c r="J8" s="253"/>
      <c r="K8" s="253"/>
      <c r="L8" s="253"/>
      <c r="M8" s="253"/>
      <c r="N8" s="254"/>
    </row>
    <row r="9" spans="2:16" ht="16.5" thickBot="1" x14ac:dyDescent="0.3">
      <c r="B9" s="12" t="s">
        <v>7</v>
      </c>
      <c r="C9" s="253"/>
      <c r="D9" s="253"/>
      <c r="E9" s="253"/>
      <c r="F9" s="253"/>
      <c r="G9" s="253"/>
      <c r="H9" s="253"/>
      <c r="I9" s="253"/>
      <c r="J9" s="253"/>
      <c r="K9" s="253"/>
      <c r="L9" s="253"/>
      <c r="M9" s="253"/>
      <c r="N9" s="254"/>
    </row>
    <row r="10" spans="2:16" ht="16.5" thickBot="1" x14ac:dyDescent="0.3">
      <c r="B10" s="12" t="s">
        <v>8</v>
      </c>
      <c r="C10" s="255" t="s">
        <v>196</v>
      </c>
      <c r="D10" s="255"/>
      <c r="E10" s="256"/>
      <c r="F10" s="34"/>
      <c r="G10" s="34"/>
      <c r="H10" s="34"/>
      <c r="I10" s="34"/>
      <c r="J10" s="34"/>
      <c r="K10" s="34"/>
      <c r="L10" s="34"/>
      <c r="M10" s="34"/>
      <c r="N10" s="35"/>
    </row>
    <row r="11" spans="2:16" ht="16.5" thickBot="1" x14ac:dyDescent="0.3">
      <c r="B11" s="14" t="s">
        <v>9</v>
      </c>
      <c r="C11" s="15">
        <v>41974</v>
      </c>
      <c r="D11" s="16"/>
      <c r="E11" s="16"/>
      <c r="F11" s="16"/>
      <c r="G11" s="16"/>
      <c r="H11" s="16"/>
      <c r="I11" s="16"/>
      <c r="J11" s="16"/>
      <c r="K11" s="16"/>
      <c r="L11" s="16"/>
      <c r="M11" s="16"/>
      <c r="N11" s="17"/>
    </row>
    <row r="12" spans="2:16" ht="15.75" x14ac:dyDescent="0.25">
      <c r="B12" s="13"/>
      <c r="C12" s="18"/>
      <c r="D12" s="19"/>
      <c r="E12" s="19"/>
      <c r="F12" s="19"/>
      <c r="G12" s="19"/>
      <c r="H12" s="19"/>
      <c r="I12" s="105"/>
      <c r="J12" s="105"/>
      <c r="K12" s="105"/>
      <c r="L12" s="105"/>
      <c r="M12" s="105"/>
      <c r="N12" s="19"/>
    </row>
    <row r="13" spans="2:16" x14ac:dyDescent="0.25">
      <c r="I13" s="105"/>
      <c r="J13" s="105"/>
      <c r="K13" s="105"/>
      <c r="L13" s="105"/>
      <c r="M13" s="105"/>
      <c r="N13" s="106"/>
    </row>
    <row r="14" spans="2:16" ht="45.75" customHeight="1" x14ac:dyDescent="0.25">
      <c r="B14" s="246" t="s">
        <v>98</v>
      </c>
      <c r="C14" s="246"/>
      <c r="D14" s="164" t="s">
        <v>12</v>
      </c>
      <c r="E14" s="164" t="s">
        <v>13</v>
      </c>
      <c r="F14" s="164" t="s">
        <v>29</v>
      </c>
      <c r="G14" s="89"/>
      <c r="I14" s="37"/>
      <c r="J14" s="37"/>
      <c r="K14" s="37"/>
      <c r="L14" s="37"/>
      <c r="M14" s="37"/>
      <c r="N14" s="106"/>
    </row>
    <row r="15" spans="2:16" x14ac:dyDescent="0.25">
      <c r="B15" s="162"/>
      <c r="C15" s="163"/>
      <c r="D15" s="164">
        <v>8</v>
      </c>
      <c r="E15" s="36">
        <v>1670624800</v>
      </c>
      <c r="F15" s="158">
        <v>800</v>
      </c>
      <c r="G15" s="90"/>
      <c r="H15" s="22"/>
      <c r="I15" s="105"/>
      <c r="J15" s="105"/>
      <c r="K15" s="105"/>
      <c r="L15" s="105"/>
      <c r="M15" s="105"/>
      <c r="N15" s="20"/>
    </row>
    <row r="16" spans="2:16" ht="15.75" thickBot="1" x14ac:dyDescent="0.3">
      <c r="B16" s="251" t="s">
        <v>14</v>
      </c>
      <c r="C16" s="252"/>
      <c r="D16" s="164"/>
      <c r="E16" s="63">
        <f>SUM(E15)</f>
        <v>1670624800</v>
      </c>
      <c r="F16" s="63">
        <f>SUM(F15)</f>
        <v>800</v>
      </c>
      <c r="G16" s="90"/>
      <c r="H16" s="22"/>
      <c r="I16" s="105"/>
      <c r="J16" s="105"/>
      <c r="K16" s="105"/>
      <c r="L16" s="105"/>
      <c r="M16" s="105"/>
      <c r="N16" s="20"/>
    </row>
    <row r="17" spans="1:14" ht="45.75" thickBot="1" x14ac:dyDescent="0.3">
      <c r="A17" s="41"/>
      <c r="B17" s="52" t="s">
        <v>15</v>
      </c>
      <c r="C17" s="52" t="s">
        <v>99</v>
      </c>
      <c r="E17" s="37"/>
      <c r="F17" s="37"/>
      <c r="G17" s="37"/>
      <c r="H17" s="37"/>
      <c r="I17" s="10"/>
      <c r="J17" s="10"/>
      <c r="K17" s="10"/>
      <c r="L17" s="10"/>
      <c r="M17" s="10"/>
    </row>
    <row r="18" spans="1:14" ht="15.75" thickBot="1" x14ac:dyDescent="0.3">
      <c r="A18" s="42">
        <v>1</v>
      </c>
      <c r="C18" s="200">
        <f>F15*80%</f>
        <v>640</v>
      </c>
      <c r="D18" s="40"/>
      <c r="E18" s="199">
        <f>E16</f>
        <v>1670624800</v>
      </c>
      <c r="F18" s="199">
        <f>F16</f>
        <v>800</v>
      </c>
      <c r="G18" s="39"/>
      <c r="H18" s="39"/>
      <c r="I18" s="23"/>
      <c r="J18" s="23"/>
      <c r="K18" s="23"/>
      <c r="L18" s="23"/>
      <c r="M18" s="23"/>
    </row>
    <row r="19" spans="1:14" x14ac:dyDescent="0.25">
      <c r="A19" s="97"/>
      <c r="C19" s="98"/>
      <c r="D19" s="38"/>
      <c r="E19" s="99"/>
      <c r="F19" s="39"/>
      <c r="G19" s="39"/>
      <c r="H19" s="39"/>
      <c r="I19" s="23"/>
      <c r="J19" s="23"/>
      <c r="K19" s="23"/>
      <c r="L19" s="23"/>
      <c r="M19" s="23"/>
    </row>
    <row r="20" spans="1:14" x14ac:dyDescent="0.25">
      <c r="A20" s="97"/>
      <c r="C20" s="98"/>
      <c r="D20" s="38"/>
      <c r="E20" s="99"/>
      <c r="F20" s="39"/>
      <c r="G20" s="39"/>
      <c r="H20" s="39"/>
      <c r="I20" s="23"/>
      <c r="J20" s="23"/>
      <c r="K20" s="23"/>
      <c r="L20" s="23"/>
      <c r="M20" s="23"/>
    </row>
    <row r="21" spans="1:14" x14ac:dyDescent="0.25">
      <c r="A21" s="97"/>
      <c r="B21" s="120" t="s">
        <v>132</v>
      </c>
      <c r="I21" s="105"/>
      <c r="J21" s="105"/>
      <c r="K21" s="105"/>
      <c r="L21" s="105"/>
      <c r="M21" s="105"/>
      <c r="N21" s="106"/>
    </row>
    <row r="22" spans="1:14" x14ac:dyDescent="0.25">
      <c r="A22" s="97"/>
      <c r="I22" s="105"/>
      <c r="J22" s="105"/>
      <c r="K22" s="105"/>
      <c r="L22" s="105"/>
      <c r="M22" s="105"/>
      <c r="N22" s="106"/>
    </row>
    <row r="23" spans="1:14" x14ac:dyDescent="0.25">
      <c r="A23" s="97"/>
      <c r="B23" s="122" t="s">
        <v>33</v>
      </c>
      <c r="C23" s="122" t="s">
        <v>133</v>
      </c>
      <c r="D23" s="122" t="s">
        <v>134</v>
      </c>
      <c r="I23" s="105"/>
      <c r="J23" s="105"/>
      <c r="K23" s="105"/>
      <c r="L23" s="105"/>
      <c r="M23" s="105"/>
      <c r="N23" s="106"/>
    </row>
    <row r="24" spans="1:14" x14ac:dyDescent="0.25">
      <c r="A24" s="97"/>
      <c r="B24" s="119" t="s">
        <v>135</v>
      </c>
      <c r="C24" s="161" t="s">
        <v>325</v>
      </c>
      <c r="D24" s="161"/>
      <c r="I24" s="105"/>
      <c r="J24" s="105"/>
      <c r="K24" s="105"/>
      <c r="L24" s="105"/>
      <c r="M24" s="105"/>
      <c r="N24" s="106"/>
    </row>
    <row r="25" spans="1:14" x14ac:dyDescent="0.25">
      <c r="A25" s="97"/>
      <c r="B25" s="119" t="s">
        <v>136</v>
      </c>
      <c r="C25" s="161" t="s">
        <v>325</v>
      </c>
      <c r="D25" s="161"/>
      <c r="I25" s="105"/>
      <c r="J25" s="105"/>
      <c r="K25" s="105"/>
      <c r="L25" s="105"/>
      <c r="M25" s="105"/>
      <c r="N25" s="106"/>
    </row>
    <row r="26" spans="1:14" x14ac:dyDescent="0.25">
      <c r="A26" s="97"/>
      <c r="B26" s="119" t="s">
        <v>137</v>
      </c>
      <c r="C26" s="161"/>
      <c r="D26" s="161" t="s">
        <v>325</v>
      </c>
      <c r="E26" s="9" t="s">
        <v>327</v>
      </c>
      <c r="I26" s="105"/>
      <c r="J26" s="105"/>
      <c r="K26" s="105"/>
      <c r="L26" s="105"/>
      <c r="M26" s="105"/>
      <c r="N26" s="106"/>
    </row>
    <row r="27" spans="1:14" x14ac:dyDescent="0.25">
      <c r="A27" s="97"/>
      <c r="B27" s="119" t="s">
        <v>138</v>
      </c>
      <c r="C27" s="161"/>
      <c r="D27" s="161" t="s">
        <v>325</v>
      </c>
      <c r="E27" s="9" t="s">
        <v>327</v>
      </c>
      <c r="I27" s="105"/>
      <c r="J27" s="105"/>
      <c r="K27" s="105"/>
      <c r="L27" s="105"/>
      <c r="M27" s="105"/>
      <c r="N27" s="106"/>
    </row>
    <row r="28" spans="1:14" x14ac:dyDescent="0.25">
      <c r="A28" s="97"/>
      <c r="I28" s="105"/>
      <c r="J28" s="105"/>
      <c r="K28" s="105"/>
      <c r="L28" s="105"/>
      <c r="M28" s="105"/>
      <c r="N28" s="106"/>
    </row>
    <row r="29" spans="1:14" x14ac:dyDescent="0.25">
      <c r="A29" s="97"/>
      <c r="I29" s="105"/>
      <c r="J29" s="105"/>
      <c r="K29" s="105"/>
      <c r="L29" s="105"/>
      <c r="M29" s="105"/>
      <c r="N29" s="106"/>
    </row>
    <row r="30" spans="1:14" x14ac:dyDescent="0.25">
      <c r="A30" s="97"/>
      <c r="B30" s="120" t="s">
        <v>139</v>
      </c>
      <c r="I30" s="105"/>
      <c r="J30" s="105"/>
      <c r="K30" s="105"/>
      <c r="L30" s="105"/>
      <c r="M30" s="105"/>
      <c r="N30" s="106"/>
    </row>
    <row r="31" spans="1:14" x14ac:dyDescent="0.25">
      <c r="A31" s="97"/>
      <c r="I31" s="105"/>
      <c r="J31" s="105"/>
      <c r="K31" s="105"/>
      <c r="L31" s="105"/>
      <c r="M31" s="105"/>
      <c r="N31" s="106"/>
    </row>
    <row r="32" spans="1:14" x14ac:dyDescent="0.25">
      <c r="A32" s="97"/>
      <c r="I32" s="105"/>
      <c r="J32" s="105"/>
      <c r="K32" s="105"/>
      <c r="L32" s="105"/>
      <c r="M32" s="105"/>
      <c r="N32" s="106"/>
    </row>
    <row r="33" spans="1:26" x14ac:dyDescent="0.25">
      <c r="A33" s="97"/>
      <c r="B33" s="122" t="s">
        <v>33</v>
      </c>
      <c r="C33" s="122" t="s">
        <v>58</v>
      </c>
      <c r="D33" s="121" t="s">
        <v>51</v>
      </c>
      <c r="E33" s="121" t="s">
        <v>16</v>
      </c>
      <c r="I33" s="105"/>
      <c r="J33" s="105"/>
      <c r="K33" s="105"/>
      <c r="L33" s="105"/>
      <c r="M33" s="105"/>
      <c r="N33" s="106"/>
    </row>
    <row r="34" spans="1:26" ht="28.5" x14ac:dyDescent="0.25">
      <c r="A34" s="97"/>
      <c r="B34" s="103" t="s">
        <v>140</v>
      </c>
      <c r="C34" s="104">
        <v>40</v>
      </c>
      <c r="D34" s="161">
        <f>D127</f>
        <v>40</v>
      </c>
      <c r="E34" s="231">
        <f>+D34+D35</f>
        <v>100</v>
      </c>
      <c r="I34" s="105"/>
      <c r="J34" s="105"/>
      <c r="K34" s="105"/>
      <c r="L34" s="105"/>
      <c r="M34" s="105"/>
      <c r="N34" s="106"/>
    </row>
    <row r="35" spans="1:26" ht="42.75" x14ac:dyDescent="0.25">
      <c r="A35" s="97"/>
      <c r="B35" s="103" t="s">
        <v>141</v>
      </c>
      <c r="C35" s="104">
        <v>60</v>
      </c>
      <c r="D35" s="161">
        <f>D128</f>
        <v>60</v>
      </c>
      <c r="E35" s="232"/>
      <c r="I35" s="105"/>
      <c r="J35" s="105"/>
      <c r="K35" s="105"/>
      <c r="L35" s="105"/>
      <c r="M35" s="105"/>
      <c r="N35" s="106"/>
    </row>
    <row r="36" spans="1:26" x14ac:dyDescent="0.25">
      <c r="A36" s="97"/>
      <c r="C36" s="98"/>
      <c r="D36" s="38"/>
      <c r="E36" s="99"/>
      <c r="F36" s="39"/>
      <c r="G36" s="39"/>
      <c r="H36" s="39"/>
      <c r="I36" s="23"/>
      <c r="J36" s="23"/>
      <c r="K36" s="23"/>
      <c r="L36" s="23"/>
      <c r="M36" s="23"/>
    </row>
    <row r="37" spans="1:26" x14ac:dyDescent="0.25">
      <c r="A37" s="97"/>
      <c r="C37" s="98"/>
      <c r="D37" s="38"/>
      <c r="E37" s="99"/>
      <c r="F37" s="39"/>
      <c r="G37" s="39"/>
      <c r="H37" s="39"/>
      <c r="I37" s="23"/>
      <c r="J37" s="23"/>
      <c r="K37" s="23"/>
      <c r="L37" s="23"/>
      <c r="M37" s="23"/>
    </row>
    <row r="38" spans="1:26" x14ac:dyDescent="0.25">
      <c r="A38" s="97"/>
      <c r="C38" s="98"/>
      <c r="D38" s="38"/>
      <c r="E38" s="99"/>
      <c r="F38" s="39"/>
      <c r="G38" s="39"/>
      <c r="H38" s="39"/>
      <c r="I38" s="23"/>
      <c r="J38" s="23"/>
      <c r="K38" s="23"/>
      <c r="L38" s="23"/>
      <c r="M38" s="23"/>
    </row>
    <row r="39" spans="1:26" ht="15.75" thickBot="1" x14ac:dyDescent="0.3">
      <c r="I39" s="9">
        <v>2.4666666666666668</v>
      </c>
      <c r="M39" s="248" t="s">
        <v>35</v>
      </c>
      <c r="N39" s="248"/>
    </row>
    <row r="40" spans="1:26" x14ac:dyDescent="0.25">
      <c r="B40" s="120" t="s">
        <v>30</v>
      </c>
      <c r="M40" s="64"/>
      <c r="N40" s="64"/>
    </row>
    <row r="41" spans="1:26" ht="15.75" thickBot="1" x14ac:dyDescent="0.3">
      <c r="M41" s="64"/>
      <c r="N41" s="64"/>
    </row>
    <row r="42" spans="1:26" s="105" customFormat="1" ht="109.5" customHeight="1" x14ac:dyDescent="0.25">
      <c r="B42" s="116" t="s">
        <v>142</v>
      </c>
      <c r="C42" s="116" t="s">
        <v>143</v>
      </c>
      <c r="D42" s="116" t="s">
        <v>144</v>
      </c>
      <c r="E42" s="116" t="s">
        <v>45</v>
      </c>
      <c r="F42" s="116" t="s">
        <v>22</v>
      </c>
      <c r="G42" s="116" t="s">
        <v>100</v>
      </c>
      <c r="H42" s="116" t="s">
        <v>17</v>
      </c>
      <c r="I42" s="116" t="s">
        <v>10</v>
      </c>
      <c r="J42" s="116" t="s">
        <v>31</v>
      </c>
      <c r="K42" s="116" t="s">
        <v>61</v>
      </c>
      <c r="L42" s="116" t="s">
        <v>20</v>
      </c>
      <c r="M42" s="101" t="s">
        <v>26</v>
      </c>
      <c r="N42" s="116" t="s">
        <v>145</v>
      </c>
      <c r="O42" s="116" t="s">
        <v>36</v>
      </c>
      <c r="P42" s="117" t="s">
        <v>11</v>
      </c>
      <c r="Q42" s="117" t="s">
        <v>19</v>
      </c>
    </row>
    <row r="43" spans="1:26" s="111" customFormat="1" x14ac:dyDescent="0.25">
      <c r="A43" s="45">
        <v>1</v>
      </c>
      <c r="B43" s="112" t="s">
        <v>231</v>
      </c>
      <c r="C43" s="113" t="s">
        <v>232</v>
      </c>
      <c r="D43" s="112" t="s">
        <v>233</v>
      </c>
      <c r="E43" s="155" t="s">
        <v>234</v>
      </c>
      <c r="F43" s="108" t="s">
        <v>133</v>
      </c>
      <c r="G43" s="147" t="s">
        <v>204</v>
      </c>
      <c r="H43" s="115">
        <v>41123</v>
      </c>
      <c r="I43" s="115">
        <v>41274</v>
      </c>
      <c r="J43" s="109" t="s">
        <v>134</v>
      </c>
      <c r="K43" s="156">
        <f>(I43-H43)/30</f>
        <v>5.0333333333333332</v>
      </c>
      <c r="L43" s="109" t="s">
        <v>204</v>
      </c>
      <c r="M43" s="156">
        <v>389</v>
      </c>
      <c r="N43" s="100" t="s">
        <v>204</v>
      </c>
      <c r="O43" s="27">
        <v>222201464</v>
      </c>
      <c r="P43" s="27">
        <v>408</v>
      </c>
      <c r="Q43" s="148"/>
      <c r="R43" s="110"/>
      <c r="S43" s="110"/>
      <c r="T43" s="110"/>
      <c r="U43" s="110"/>
      <c r="V43" s="110"/>
      <c r="W43" s="110"/>
      <c r="X43" s="110"/>
      <c r="Y43" s="110"/>
      <c r="Z43" s="110"/>
    </row>
    <row r="44" spans="1:26" s="111" customFormat="1" x14ac:dyDescent="0.25">
      <c r="A44" s="45">
        <f>+A43+1</f>
        <v>2</v>
      </c>
      <c r="B44" s="112" t="s">
        <v>231</v>
      </c>
      <c r="C44" s="113" t="s">
        <v>232</v>
      </c>
      <c r="D44" s="112" t="s">
        <v>233</v>
      </c>
      <c r="E44" s="155">
        <v>152</v>
      </c>
      <c r="F44" s="108" t="s">
        <v>133</v>
      </c>
      <c r="G44" s="108" t="s">
        <v>204</v>
      </c>
      <c r="H44" s="115">
        <v>41200</v>
      </c>
      <c r="I44" s="115">
        <v>41274</v>
      </c>
      <c r="J44" s="109" t="s">
        <v>134</v>
      </c>
      <c r="K44" s="156">
        <f>(I44-H44)/30-L44</f>
        <v>0</v>
      </c>
      <c r="L44" s="192">
        <v>2.4666666666666668</v>
      </c>
      <c r="M44" s="156">
        <v>510</v>
      </c>
      <c r="N44" s="100" t="s">
        <v>204</v>
      </c>
      <c r="O44" s="27">
        <v>413609240</v>
      </c>
      <c r="P44" s="27">
        <v>414</v>
      </c>
      <c r="Q44" s="148"/>
      <c r="R44" s="110"/>
      <c r="S44" s="110"/>
      <c r="T44" s="110"/>
      <c r="U44" s="110"/>
      <c r="V44" s="110"/>
      <c r="W44" s="110"/>
      <c r="X44" s="110"/>
      <c r="Y44" s="110"/>
      <c r="Z44" s="110"/>
    </row>
    <row r="45" spans="1:26" s="111" customFormat="1" x14ac:dyDescent="0.25">
      <c r="A45" s="45">
        <f t="shared" ref="A45" si="0">+A44+1</f>
        <v>3</v>
      </c>
      <c r="B45" s="112" t="s">
        <v>231</v>
      </c>
      <c r="C45" s="113" t="s">
        <v>232</v>
      </c>
      <c r="D45" s="112" t="s">
        <v>233</v>
      </c>
      <c r="E45" s="155">
        <v>200</v>
      </c>
      <c r="F45" s="108" t="s">
        <v>133</v>
      </c>
      <c r="G45" s="108" t="s">
        <v>204</v>
      </c>
      <c r="H45" s="115">
        <v>41260</v>
      </c>
      <c r="I45" s="115">
        <v>41943</v>
      </c>
      <c r="J45" s="109" t="s">
        <v>134</v>
      </c>
      <c r="K45" s="156">
        <f>(I45-H45)/30-L45</f>
        <v>22.3</v>
      </c>
      <c r="L45" s="191">
        <f>(I44-H45)/30</f>
        <v>0.46666666666666667</v>
      </c>
      <c r="M45" s="156">
        <v>1310</v>
      </c>
      <c r="N45" s="100" t="s">
        <v>204</v>
      </c>
      <c r="O45" s="27">
        <v>5567032964</v>
      </c>
      <c r="P45" s="27">
        <v>415</v>
      </c>
      <c r="Q45" s="148"/>
      <c r="R45" s="110"/>
      <c r="S45" s="110"/>
      <c r="T45" s="110"/>
      <c r="U45" s="110"/>
      <c r="V45" s="110"/>
      <c r="W45" s="110"/>
      <c r="X45" s="110"/>
      <c r="Y45" s="110"/>
      <c r="Z45" s="110"/>
    </row>
    <row r="46" spans="1:26" s="111" customFormat="1" x14ac:dyDescent="0.25">
      <c r="A46" s="45"/>
      <c r="B46" s="48" t="s">
        <v>16</v>
      </c>
      <c r="C46" s="113"/>
      <c r="D46" s="112"/>
      <c r="E46" s="107"/>
      <c r="F46" s="108"/>
      <c r="G46" s="108"/>
      <c r="H46" s="108"/>
      <c r="I46" s="109"/>
      <c r="J46" s="109"/>
      <c r="K46" s="159">
        <f>SUM(K43:K45)</f>
        <v>27.333333333333336</v>
      </c>
      <c r="L46" s="159">
        <f>SUM(L43:L45)</f>
        <v>2.9333333333333336</v>
      </c>
      <c r="M46" s="146">
        <f>SUM(M43:M45)</f>
        <v>2209</v>
      </c>
      <c r="N46" s="114">
        <f>SUM(N43:N45)</f>
        <v>0</v>
      </c>
      <c r="O46" s="27">
        <f>SUM(O43:O45)</f>
        <v>6202843668</v>
      </c>
      <c r="P46" s="27"/>
      <c r="Q46" s="149"/>
    </row>
    <row r="47" spans="1:26" s="30" customFormat="1" x14ac:dyDescent="0.25">
      <c r="E47" s="31"/>
    </row>
    <row r="48" spans="1:26" s="30" customFormat="1" x14ac:dyDescent="0.25">
      <c r="B48" s="249" t="s">
        <v>28</v>
      </c>
      <c r="C48" s="249" t="s">
        <v>27</v>
      </c>
      <c r="D48" s="247" t="s">
        <v>34</v>
      </c>
      <c r="E48" s="247"/>
    </row>
    <row r="49" spans="2:17" s="30" customFormat="1" x14ac:dyDescent="0.25">
      <c r="B49" s="250"/>
      <c r="C49" s="250"/>
      <c r="D49" s="165" t="s">
        <v>23</v>
      </c>
      <c r="E49" s="61" t="s">
        <v>24</v>
      </c>
    </row>
    <row r="50" spans="2:17" s="30" customFormat="1" ht="30.6" customHeight="1" x14ac:dyDescent="0.25">
      <c r="B50" s="58" t="s">
        <v>21</v>
      </c>
      <c r="C50" s="193">
        <f>+K46</f>
        <v>27.333333333333336</v>
      </c>
      <c r="D50" s="56" t="s">
        <v>325</v>
      </c>
      <c r="E50" s="57"/>
      <c r="F50" s="32"/>
      <c r="G50" s="32"/>
      <c r="H50" s="32"/>
      <c r="I50" s="32"/>
      <c r="J50" s="32"/>
      <c r="K50" s="32"/>
      <c r="L50" s="32"/>
      <c r="M50" s="32"/>
    </row>
    <row r="51" spans="2:17" s="30" customFormat="1" ht="30" customHeight="1" x14ac:dyDescent="0.25">
      <c r="B51" s="58" t="s">
        <v>25</v>
      </c>
      <c r="C51" s="59">
        <f>+M46</f>
        <v>2209</v>
      </c>
      <c r="D51" s="56" t="s">
        <v>325</v>
      </c>
      <c r="E51" s="57"/>
    </row>
    <row r="52" spans="2:17" s="30" customFormat="1" x14ac:dyDescent="0.25">
      <c r="B52" s="33"/>
      <c r="C52" s="245"/>
      <c r="D52" s="245"/>
      <c r="E52" s="245"/>
      <c r="F52" s="245"/>
      <c r="G52" s="245"/>
      <c r="H52" s="245"/>
      <c r="I52" s="245"/>
      <c r="J52" s="245"/>
      <c r="K52" s="245"/>
      <c r="L52" s="245"/>
      <c r="M52" s="245"/>
      <c r="N52" s="245"/>
    </row>
    <row r="53" spans="2:17" ht="28.15" customHeight="1" thickBot="1" x14ac:dyDescent="0.3"/>
    <row r="54" spans="2:17" ht="27" thickBot="1" x14ac:dyDescent="0.3">
      <c r="B54" s="244" t="s">
        <v>101</v>
      </c>
      <c r="C54" s="244"/>
      <c r="D54" s="244"/>
      <c r="E54" s="244"/>
      <c r="F54" s="244"/>
      <c r="G54" s="244"/>
      <c r="H54" s="244"/>
      <c r="I54" s="244"/>
      <c r="J54" s="244"/>
      <c r="K54" s="244"/>
      <c r="L54" s="244"/>
      <c r="M54" s="244"/>
      <c r="N54" s="244"/>
    </row>
    <row r="57" spans="2:17" ht="109.5" customHeight="1" x14ac:dyDescent="0.25">
      <c r="B57" s="118" t="s">
        <v>146</v>
      </c>
      <c r="C57" s="118" t="s">
        <v>2</v>
      </c>
      <c r="D57" s="118" t="s">
        <v>103</v>
      </c>
      <c r="E57" s="118" t="s">
        <v>102</v>
      </c>
      <c r="F57" s="118" t="s">
        <v>104</v>
      </c>
      <c r="G57" s="118" t="s">
        <v>105</v>
      </c>
      <c r="H57" s="118" t="s">
        <v>106</v>
      </c>
      <c r="I57" s="118" t="s">
        <v>107</v>
      </c>
      <c r="J57" s="118" t="s">
        <v>108</v>
      </c>
      <c r="K57" s="118" t="s">
        <v>109</v>
      </c>
      <c r="L57" s="118" t="s">
        <v>110</v>
      </c>
      <c r="M57" s="160" t="s">
        <v>111</v>
      </c>
      <c r="N57" s="160" t="s">
        <v>112</v>
      </c>
      <c r="O57" s="241" t="s">
        <v>3</v>
      </c>
      <c r="P57" s="242"/>
      <c r="Q57" s="118" t="s">
        <v>18</v>
      </c>
    </row>
    <row r="58" spans="2:17" ht="42" customHeight="1" x14ac:dyDescent="0.25">
      <c r="B58" s="119" t="s">
        <v>270</v>
      </c>
      <c r="C58" s="119" t="s">
        <v>269</v>
      </c>
      <c r="D58" s="57" t="s">
        <v>204</v>
      </c>
      <c r="E58" s="57">
        <v>800</v>
      </c>
      <c r="F58" s="56" t="s">
        <v>204</v>
      </c>
      <c r="G58" s="56" t="s">
        <v>204</v>
      </c>
      <c r="H58" s="56" t="s">
        <v>204</v>
      </c>
      <c r="I58" s="57" t="s">
        <v>133</v>
      </c>
      <c r="J58" s="56" t="s">
        <v>204</v>
      </c>
      <c r="K58" s="56" t="s">
        <v>204</v>
      </c>
      <c r="L58" s="56" t="s">
        <v>204</v>
      </c>
      <c r="M58" s="56" t="s">
        <v>204</v>
      </c>
      <c r="N58" s="56" t="s">
        <v>204</v>
      </c>
      <c r="O58" s="259" t="s">
        <v>271</v>
      </c>
      <c r="P58" s="260"/>
      <c r="Q58" s="161" t="s">
        <v>134</v>
      </c>
    </row>
    <row r="59" spans="2:17" x14ac:dyDescent="0.25">
      <c r="B59" s="9" t="s">
        <v>1</v>
      </c>
    </row>
    <row r="60" spans="2:17" x14ac:dyDescent="0.25">
      <c r="B60" s="9" t="s">
        <v>37</v>
      </c>
    </row>
    <row r="61" spans="2:17" x14ac:dyDescent="0.25">
      <c r="B61" s="9" t="s">
        <v>62</v>
      </c>
    </row>
    <row r="63" spans="2:17" ht="15.75" thickBot="1" x14ac:dyDescent="0.3"/>
    <row r="64" spans="2:17" ht="27" thickBot="1" x14ac:dyDescent="0.3">
      <c r="B64" s="235" t="s">
        <v>38</v>
      </c>
      <c r="C64" s="236"/>
      <c r="D64" s="236"/>
      <c r="E64" s="236"/>
      <c r="F64" s="236"/>
      <c r="G64" s="236"/>
      <c r="H64" s="236"/>
      <c r="I64" s="236"/>
      <c r="J64" s="236"/>
      <c r="K64" s="236"/>
      <c r="L64" s="236"/>
      <c r="M64" s="236"/>
      <c r="N64" s="237"/>
    </row>
    <row r="69" spans="2:17" ht="76.5" customHeight="1" x14ac:dyDescent="0.25">
      <c r="B69" s="118" t="s">
        <v>0</v>
      </c>
      <c r="C69" s="118" t="s">
        <v>39</v>
      </c>
      <c r="D69" s="118" t="s">
        <v>40</v>
      </c>
      <c r="E69" s="118" t="s">
        <v>113</v>
      </c>
      <c r="F69" s="118" t="s">
        <v>115</v>
      </c>
      <c r="G69" s="118" t="s">
        <v>116</v>
      </c>
      <c r="H69" s="118" t="s">
        <v>117</v>
      </c>
      <c r="I69" s="118" t="s">
        <v>114</v>
      </c>
      <c r="J69" s="241" t="s">
        <v>118</v>
      </c>
      <c r="K69" s="257"/>
      <c r="L69" s="242"/>
      <c r="M69" s="118" t="s">
        <v>119</v>
      </c>
      <c r="N69" s="118" t="s">
        <v>41</v>
      </c>
      <c r="O69" s="118" t="s">
        <v>42</v>
      </c>
      <c r="P69" s="241" t="s">
        <v>3</v>
      </c>
      <c r="Q69" s="242"/>
    </row>
    <row r="70" spans="2:17" ht="60.75" customHeight="1" x14ac:dyDescent="0.25">
      <c r="B70" s="68" t="s">
        <v>43</v>
      </c>
      <c r="C70" s="68" t="s">
        <v>162</v>
      </c>
      <c r="D70" s="119" t="s">
        <v>198</v>
      </c>
      <c r="E70" s="119">
        <v>1115852588</v>
      </c>
      <c r="F70" s="119" t="s">
        <v>203</v>
      </c>
      <c r="G70" s="119" t="s">
        <v>199</v>
      </c>
      <c r="H70" s="119" t="s">
        <v>200</v>
      </c>
      <c r="I70" s="57" t="s">
        <v>204</v>
      </c>
      <c r="J70" s="119" t="s">
        <v>160</v>
      </c>
      <c r="K70" s="187" t="s">
        <v>201</v>
      </c>
      <c r="L70" s="57" t="s">
        <v>202</v>
      </c>
      <c r="M70" s="119" t="s">
        <v>133</v>
      </c>
      <c r="N70" s="119" t="s">
        <v>133</v>
      </c>
      <c r="O70" s="119" t="s">
        <v>133</v>
      </c>
      <c r="P70" s="258"/>
      <c r="Q70" s="258"/>
    </row>
    <row r="71" spans="2:17" ht="60.75" customHeight="1" x14ac:dyDescent="0.25">
      <c r="B71" s="68" t="s">
        <v>43</v>
      </c>
      <c r="C71" s="68" t="s">
        <v>162</v>
      </c>
      <c r="D71" s="119" t="s">
        <v>205</v>
      </c>
      <c r="E71" s="119">
        <v>52916850</v>
      </c>
      <c r="F71" s="119" t="s">
        <v>206</v>
      </c>
      <c r="G71" s="119" t="s">
        <v>207</v>
      </c>
      <c r="H71" s="119" t="s">
        <v>208</v>
      </c>
      <c r="I71" s="57" t="s">
        <v>204</v>
      </c>
      <c r="J71" s="119" t="s">
        <v>160</v>
      </c>
      <c r="K71" s="187" t="s">
        <v>209</v>
      </c>
      <c r="L71" s="57" t="s">
        <v>202</v>
      </c>
      <c r="M71" s="119" t="s">
        <v>133</v>
      </c>
      <c r="N71" s="119" t="s">
        <v>133</v>
      </c>
      <c r="O71" s="119" t="s">
        <v>133</v>
      </c>
      <c r="P71" s="258"/>
      <c r="Q71" s="258"/>
    </row>
    <row r="72" spans="2:17" ht="60.75" customHeight="1" x14ac:dyDescent="0.25">
      <c r="B72" s="68" t="s">
        <v>43</v>
      </c>
      <c r="C72" s="68" t="s">
        <v>197</v>
      </c>
      <c r="D72" s="119" t="s">
        <v>210</v>
      </c>
      <c r="E72" s="119">
        <v>23927046</v>
      </c>
      <c r="F72" s="119" t="s">
        <v>176</v>
      </c>
      <c r="G72" s="119" t="s">
        <v>211</v>
      </c>
      <c r="H72" s="119" t="s">
        <v>212</v>
      </c>
      <c r="I72" s="57">
        <v>142679</v>
      </c>
      <c r="J72" s="119" t="s">
        <v>160</v>
      </c>
      <c r="K72" s="187" t="s">
        <v>213</v>
      </c>
      <c r="L72" s="57" t="s">
        <v>202</v>
      </c>
      <c r="M72" s="119" t="s">
        <v>133</v>
      </c>
      <c r="N72" s="119" t="s">
        <v>133</v>
      </c>
      <c r="O72" s="119" t="s">
        <v>133</v>
      </c>
      <c r="P72" s="258"/>
      <c r="Q72" s="258"/>
    </row>
    <row r="73" spans="2:17" ht="33.6" customHeight="1" x14ac:dyDescent="0.25">
      <c r="B73" s="68" t="s">
        <v>44</v>
      </c>
      <c r="C73" s="68" t="s">
        <v>163</v>
      </c>
      <c r="D73" s="119" t="s">
        <v>214</v>
      </c>
      <c r="E73" s="119">
        <v>47441624</v>
      </c>
      <c r="F73" s="119" t="s">
        <v>176</v>
      </c>
      <c r="G73" s="119" t="s">
        <v>211</v>
      </c>
      <c r="H73" s="119" t="s">
        <v>215</v>
      </c>
      <c r="I73" s="188">
        <v>103707</v>
      </c>
      <c r="J73" s="119" t="s">
        <v>160</v>
      </c>
      <c r="K73" s="187" t="s">
        <v>216</v>
      </c>
      <c r="L73" s="57" t="s">
        <v>217</v>
      </c>
      <c r="M73" s="119" t="s">
        <v>133</v>
      </c>
      <c r="N73" s="119" t="s">
        <v>133</v>
      </c>
      <c r="O73" s="119" t="s">
        <v>133</v>
      </c>
      <c r="P73" s="258"/>
      <c r="Q73" s="258"/>
    </row>
    <row r="74" spans="2:17" ht="33.6" customHeight="1" x14ac:dyDescent="0.25">
      <c r="B74" s="68" t="s">
        <v>44</v>
      </c>
      <c r="C74" s="68" t="s">
        <v>163</v>
      </c>
      <c r="D74" s="119" t="s">
        <v>218</v>
      </c>
      <c r="E74" s="119">
        <v>30939384</v>
      </c>
      <c r="F74" s="119" t="s">
        <v>176</v>
      </c>
      <c r="G74" s="119" t="s">
        <v>211</v>
      </c>
      <c r="H74" s="119" t="s">
        <v>215</v>
      </c>
      <c r="I74" s="189" t="s">
        <v>133</v>
      </c>
      <c r="J74" s="119" t="s">
        <v>219</v>
      </c>
      <c r="K74" s="57" t="s">
        <v>220</v>
      </c>
      <c r="L74" s="57" t="s">
        <v>221</v>
      </c>
      <c r="M74" s="119" t="s">
        <v>133</v>
      </c>
      <c r="N74" s="119" t="s">
        <v>133</v>
      </c>
      <c r="O74" s="119" t="s">
        <v>133</v>
      </c>
      <c r="P74" s="258"/>
      <c r="Q74" s="258"/>
    </row>
    <row r="75" spans="2:17" ht="33.6" customHeight="1" x14ac:dyDescent="0.25">
      <c r="B75" s="68" t="s">
        <v>44</v>
      </c>
      <c r="C75" s="68" t="s">
        <v>163</v>
      </c>
      <c r="D75" s="119" t="s">
        <v>222</v>
      </c>
      <c r="E75" s="119">
        <v>1015417590</v>
      </c>
      <c r="F75" s="119" t="s">
        <v>176</v>
      </c>
      <c r="G75" s="119" t="s">
        <v>223</v>
      </c>
      <c r="H75" s="119" t="s">
        <v>159</v>
      </c>
      <c r="I75" s="189" t="s">
        <v>133</v>
      </c>
      <c r="J75" s="119" t="s">
        <v>160</v>
      </c>
      <c r="K75" s="57" t="s">
        <v>224</v>
      </c>
      <c r="L75" s="57" t="s">
        <v>217</v>
      </c>
      <c r="M75" s="119" t="s">
        <v>133</v>
      </c>
      <c r="N75" s="119" t="s">
        <v>133</v>
      </c>
      <c r="O75" s="119" t="s">
        <v>133</v>
      </c>
      <c r="P75" s="258"/>
      <c r="Q75" s="258"/>
    </row>
    <row r="76" spans="2:17" ht="33.6" customHeight="1" x14ac:dyDescent="0.25">
      <c r="B76" s="68" t="s">
        <v>44</v>
      </c>
      <c r="C76" s="68" t="s">
        <v>163</v>
      </c>
      <c r="D76" s="119" t="s">
        <v>225</v>
      </c>
      <c r="E76" s="119">
        <v>24144116</v>
      </c>
      <c r="F76" s="119" t="s">
        <v>176</v>
      </c>
      <c r="G76" s="119" t="s">
        <v>211</v>
      </c>
      <c r="H76" s="119" t="s">
        <v>226</v>
      </c>
      <c r="I76" s="57" t="s">
        <v>133</v>
      </c>
      <c r="J76" s="119" t="s">
        <v>160</v>
      </c>
      <c r="K76" s="57" t="s">
        <v>227</v>
      </c>
      <c r="L76" s="57" t="s">
        <v>202</v>
      </c>
      <c r="M76" s="119" t="s">
        <v>133</v>
      </c>
      <c r="N76" s="119" t="s">
        <v>133</v>
      </c>
      <c r="O76" s="119" t="s">
        <v>133</v>
      </c>
      <c r="P76" s="258" t="s">
        <v>326</v>
      </c>
      <c r="Q76" s="258"/>
    </row>
    <row r="77" spans="2:17" ht="33.6" customHeight="1" x14ac:dyDescent="0.25">
      <c r="B77" s="68" t="s">
        <v>44</v>
      </c>
      <c r="C77" s="68" t="s">
        <v>163</v>
      </c>
      <c r="D77" s="119" t="s">
        <v>228</v>
      </c>
      <c r="E77" s="119">
        <v>1115853156</v>
      </c>
      <c r="F77" s="119" t="s">
        <v>176</v>
      </c>
      <c r="G77" s="119" t="s">
        <v>229</v>
      </c>
      <c r="H77" s="119" t="s">
        <v>230</v>
      </c>
      <c r="I77" s="57" t="s">
        <v>133</v>
      </c>
      <c r="J77" s="119" t="s">
        <v>160</v>
      </c>
      <c r="K77" s="57" t="s">
        <v>227</v>
      </c>
      <c r="L77" s="57" t="s">
        <v>202</v>
      </c>
      <c r="M77" s="119" t="s">
        <v>133</v>
      </c>
      <c r="N77" s="119" t="s">
        <v>133</v>
      </c>
      <c r="O77" s="119" t="s">
        <v>133</v>
      </c>
      <c r="P77" s="258"/>
      <c r="Q77" s="258"/>
    </row>
    <row r="79" spans="2:17" ht="15.75" thickBot="1" x14ac:dyDescent="0.3"/>
    <row r="80" spans="2:17" ht="27" thickBot="1" x14ac:dyDescent="0.3">
      <c r="B80" s="235" t="s">
        <v>46</v>
      </c>
      <c r="C80" s="236"/>
      <c r="D80" s="236"/>
      <c r="E80" s="236"/>
      <c r="F80" s="236"/>
      <c r="G80" s="236"/>
      <c r="H80" s="236"/>
      <c r="I80" s="236"/>
      <c r="J80" s="236"/>
      <c r="K80" s="236"/>
      <c r="L80" s="236"/>
      <c r="M80" s="236"/>
      <c r="N80" s="237"/>
    </row>
    <row r="83" spans="1:26" ht="46.15" customHeight="1" x14ac:dyDescent="0.25">
      <c r="B83" s="118" t="s">
        <v>33</v>
      </c>
      <c r="C83" s="118" t="s">
        <v>47</v>
      </c>
      <c r="D83" s="241" t="s">
        <v>3</v>
      </c>
      <c r="E83" s="242"/>
    </row>
    <row r="84" spans="1:26" ht="46.9" customHeight="1" x14ac:dyDescent="0.25">
      <c r="B84" s="68" t="s">
        <v>120</v>
      </c>
      <c r="C84" s="119" t="s">
        <v>133</v>
      </c>
      <c r="D84" s="243" t="s">
        <v>322</v>
      </c>
      <c r="E84" s="243"/>
    </row>
    <row r="87" spans="1:26" ht="26.25" x14ac:dyDescent="0.25">
      <c r="B87" s="233" t="s">
        <v>64</v>
      </c>
      <c r="C87" s="234"/>
      <c r="D87" s="234"/>
      <c r="E87" s="234"/>
      <c r="F87" s="234"/>
      <c r="G87" s="234"/>
      <c r="H87" s="234"/>
      <c r="I87" s="234"/>
      <c r="J87" s="234"/>
      <c r="K87" s="234"/>
      <c r="L87" s="234"/>
      <c r="M87" s="234"/>
      <c r="N87" s="234"/>
      <c r="O87" s="234"/>
      <c r="P87" s="234"/>
    </row>
    <row r="89" spans="1:26" ht="15.75" thickBot="1" x14ac:dyDescent="0.3"/>
    <row r="90" spans="1:26" ht="27" thickBot="1" x14ac:dyDescent="0.3">
      <c r="B90" s="235" t="s">
        <v>54</v>
      </c>
      <c r="C90" s="236"/>
      <c r="D90" s="236"/>
      <c r="E90" s="236"/>
      <c r="F90" s="236"/>
      <c r="G90" s="236"/>
      <c r="H90" s="236"/>
      <c r="I90" s="236"/>
      <c r="J90" s="236"/>
      <c r="K90" s="236"/>
      <c r="L90" s="236"/>
      <c r="M90" s="236"/>
      <c r="N90" s="237"/>
    </row>
    <row r="92" spans="1:26" ht="15.75" thickBot="1" x14ac:dyDescent="0.3">
      <c r="M92" s="64"/>
      <c r="N92" s="64"/>
    </row>
    <row r="93" spans="1:26" s="105" customFormat="1" ht="109.5" customHeight="1" x14ac:dyDescent="0.25">
      <c r="B93" s="116" t="s">
        <v>142</v>
      </c>
      <c r="C93" s="116" t="s">
        <v>143</v>
      </c>
      <c r="D93" s="116" t="s">
        <v>144</v>
      </c>
      <c r="E93" s="116" t="s">
        <v>45</v>
      </c>
      <c r="F93" s="116" t="s">
        <v>22</v>
      </c>
      <c r="G93" s="116" t="s">
        <v>100</v>
      </c>
      <c r="H93" s="116" t="s">
        <v>17</v>
      </c>
      <c r="I93" s="116" t="s">
        <v>10</v>
      </c>
      <c r="J93" s="116" t="s">
        <v>31</v>
      </c>
      <c r="K93" s="116" t="s">
        <v>61</v>
      </c>
      <c r="L93" s="116" t="s">
        <v>20</v>
      </c>
      <c r="M93" s="101" t="s">
        <v>26</v>
      </c>
      <c r="N93" s="116" t="s">
        <v>145</v>
      </c>
      <c r="O93" s="116" t="s">
        <v>36</v>
      </c>
      <c r="P93" s="117" t="s">
        <v>11</v>
      </c>
      <c r="Q93" s="117" t="s">
        <v>19</v>
      </c>
    </row>
    <row r="94" spans="1:26" s="111" customFormat="1" ht="30" x14ac:dyDescent="0.25">
      <c r="A94" s="45">
        <v>1</v>
      </c>
      <c r="B94" s="112" t="s">
        <v>231</v>
      </c>
      <c r="C94" s="113" t="s">
        <v>232</v>
      </c>
      <c r="D94" s="112" t="s">
        <v>238</v>
      </c>
      <c r="E94" s="174" t="s">
        <v>315</v>
      </c>
      <c r="F94" s="108" t="s">
        <v>133</v>
      </c>
      <c r="G94" s="147" t="s">
        <v>204</v>
      </c>
      <c r="H94" s="115">
        <v>40273</v>
      </c>
      <c r="I94" s="115">
        <v>40516</v>
      </c>
      <c r="J94" s="109" t="s">
        <v>134</v>
      </c>
      <c r="K94" s="155">
        <v>8</v>
      </c>
      <c r="L94" s="157">
        <v>0</v>
      </c>
      <c r="M94" s="156">
        <v>400</v>
      </c>
      <c r="N94" s="157">
        <v>0</v>
      </c>
      <c r="O94" s="27">
        <v>0</v>
      </c>
      <c r="P94" s="27">
        <v>706</v>
      </c>
      <c r="Q94" s="148"/>
      <c r="R94" s="110"/>
      <c r="S94" s="110"/>
      <c r="T94" s="110"/>
      <c r="U94" s="110"/>
      <c r="V94" s="110"/>
      <c r="W94" s="110"/>
      <c r="X94" s="110"/>
      <c r="Y94" s="110"/>
      <c r="Z94" s="110"/>
    </row>
    <row r="95" spans="1:26" s="111" customFormat="1" ht="30" x14ac:dyDescent="0.25">
      <c r="A95" s="45">
        <f>+A94+1</f>
        <v>2</v>
      </c>
      <c r="B95" s="112" t="s">
        <v>231</v>
      </c>
      <c r="C95" s="113" t="s">
        <v>232</v>
      </c>
      <c r="D95" s="112" t="s">
        <v>238</v>
      </c>
      <c r="E95" s="174" t="s">
        <v>316</v>
      </c>
      <c r="F95" s="108" t="s">
        <v>133</v>
      </c>
      <c r="G95" s="108" t="s">
        <v>204</v>
      </c>
      <c r="H95" s="115">
        <v>40553</v>
      </c>
      <c r="I95" s="115">
        <v>40886</v>
      </c>
      <c r="J95" s="109" t="s">
        <v>134</v>
      </c>
      <c r="K95" s="155">
        <v>11</v>
      </c>
      <c r="L95" s="157">
        <v>0</v>
      </c>
      <c r="M95" s="156">
        <v>440</v>
      </c>
      <c r="N95" s="157">
        <v>0</v>
      </c>
      <c r="O95" s="27">
        <v>0</v>
      </c>
      <c r="P95" s="27">
        <v>708</v>
      </c>
      <c r="Q95" s="148"/>
      <c r="R95" s="110"/>
      <c r="S95" s="110"/>
      <c r="T95" s="110"/>
      <c r="U95" s="110"/>
      <c r="V95" s="110"/>
      <c r="W95" s="110"/>
      <c r="X95" s="110"/>
      <c r="Y95" s="110"/>
      <c r="Z95" s="110"/>
    </row>
    <row r="96" spans="1:26" s="111" customFormat="1" x14ac:dyDescent="0.25">
      <c r="A96" s="45"/>
      <c r="B96" s="48" t="s">
        <v>16</v>
      </c>
      <c r="C96" s="113"/>
      <c r="D96" s="112"/>
      <c r="E96" s="107"/>
      <c r="F96" s="108"/>
      <c r="G96" s="108"/>
      <c r="H96" s="108"/>
      <c r="I96" s="109"/>
      <c r="J96" s="109"/>
      <c r="K96" s="114">
        <f>SUM(K94:K95)</f>
        <v>19</v>
      </c>
      <c r="L96" s="114">
        <f>SUM(L94:L95)</f>
        <v>0</v>
      </c>
      <c r="M96" s="146">
        <f>SUM(M94:M95)</f>
        <v>840</v>
      </c>
      <c r="N96" s="114">
        <f>SUM(N94:N95)</f>
        <v>0</v>
      </c>
      <c r="O96" s="27">
        <f>SUM(O94:O95)</f>
        <v>0</v>
      </c>
      <c r="P96" s="27"/>
      <c r="Q96" s="149"/>
    </row>
    <row r="97" spans="2:17" x14ac:dyDescent="0.25">
      <c r="B97" s="30"/>
      <c r="C97" s="30"/>
      <c r="D97" s="30"/>
      <c r="E97" s="31"/>
      <c r="F97" s="30"/>
      <c r="G97" s="30"/>
      <c r="H97" s="30"/>
      <c r="I97" s="30"/>
      <c r="J97" s="30"/>
      <c r="K97" s="30"/>
      <c r="L97" s="30"/>
      <c r="M97" s="30"/>
      <c r="N97" s="30"/>
      <c r="O97" s="30"/>
      <c r="P97" s="30"/>
    </row>
    <row r="98" spans="2:17" ht="18.75" x14ac:dyDescent="0.25">
      <c r="B98" s="58" t="s">
        <v>32</v>
      </c>
      <c r="C98" s="72">
        <f>+K96</f>
        <v>19</v>
      </c>
      <c r="H98" s="32"/>
      <c r="I98" s="32"/>
      <c r="J98" s="32"/>
      <c r="K98" s="32"/>
      <c r="L98" s="32"/>
      <c r="M98" s="32"/>
      <c r="N98" s="30"/>
      <c r="O98" s="30"/>
      <c r="P98" s="30"/>
    </row>
    <row r="100" spans="2:17" ht="15.75" thickBot="1" x14ac:dyDescent="0.3"/>
    <row r="101" spans="2:17" ht="37.15" customHeight="1" thickBot="1" x14ac:dyDescent="0.3">
      <c r="B101" s="75" t="s">
        <v>49</v>
      </c>
      <c r="C101" s="76" t="s">
        <v>50</v>
      </c>
      <c r="D101" s="75" t="s">
        <v>51</v>
      </c>
      <c r="E101" s="76" t="s">
        <v>55</v>
      </c>
    </row>
    <row r="102" spans="2:17" ht="41.45" customHeight="1" x14ac:dyDescent="0.25">
      <c r="B102" s="66" t="s">
        <v>121</v>
      </c>
      <c r="C102" s="69">
        <v>20</v>
      </c>
      <c r="D102" s="161">
        <v>0</v>
      </c>
      <c r="E102" s="238">
        <f>+D102+D103+D104</f>
        <v>40</v>
      </c>
    </row>
    <row r="103" spans="2:17" x14ac:dyDescent="0.25">
      <c r="B103" s="66" t="s">
        <v>122</v>
      </c>
      <c r="C103" s="56">
        <v>30</v>
      </c>
      <c r="D103" s="161">
        <v>0</v>
      </c>
      <c r="E103" s="239"/>
    </row>
    <row r="104" spans="2:17" ht="15.75" thickBot="1" x14ac:dyDescent="0.3">
      <c r="B104" s="66" t="s">
        <v>123</v>
      </c>
      <c r="C104" s="71">
        <v>40</v>
      </c>
      <c r="D104" s="71">
        <v>40</v>
      </c>
      <c r="E104" s="240"/>
    </row>
    <row r="106" spans="2:17" ht="15.75" thickBot="1" x14ac:dyDescent="0.3"/>
    <row r="107" spans="2:17" ht="27" thickBot="1" x14ac:dyDescent="0.3">
      <c r="B107" s="235" t="s">
        <v>52</v>
      </c>
      <c r="C107" s="236"/>
      <c r="D107" s="236"/>
      <c r="E107" s="236"/>
      <c r="F107" s="236"/>
      <c r="G107" s="236"/>
      <c r="H107" s="236"/>
      <c r="I107" s="236"/>
      <c r="J107" s="236"/>
      <c r="K107" s="236"/>
      <c r="L107" s="236"/>
      <c r="M107" s="236"/>
      <c r="N107" s="237"/>
    </row>
    <row r="109" spans="2:17" ht="76.5" customHeight="1" x14ac:dyDescent="0.25">
      <c r="B109" s="118" t="s">
        <v>0</v>
      </c>
      <c r="C109" s="118" t="s">
        <v>39</v>
      </c>
      <c r="D109" s="118" t="s">
        <v>40</v>
      </c>
      <c r="E109" s="118" t="s">
        <v>113</v>
      </c>
      <c r="F109" s="118" t="s">
        <v>115</v>
      </c>
      <c r="G109" s="118" t="s">
        <v>116</v>
      </c>
      <c r="H109" s="118" t="s">
        <v>117</v>
      </c>
      <c r="I109" s="118" t="s">
        <v>114</v>
      </c>
      <c r="J109" s="241" t="s">
        <v>118</v>
      </c>
      <c r="K109" s="257"/>
      <c r="L109" s="242"/>
      <c r="M109" s="118" t="s">
        <v>119</v>
      </c>
      <c r="N109" s="118" t="s">
        <v>41</v>
      </c>
      <c r="O109" s="118" t="s">
        <v>42</v>
      </c>
      <c r="P109" s="241" t="s">
        <v>3</v>
      </c>
      <c r="Q109" s="242"/>
    </row>
    <row r="110" spans="2:17" ht="60.75" customHeight="1" x14ac:dyDescent="0.25">
      <c r="B110" s="68" t="s">
        <v>127</v>
      </c>
      <c r="C110" s="68" t="s">
        <v>235</v>
      </c>
      <c r="D110" s="119" t="s">
        <v>239</v>
      </c>
      <c r="E110" s="119">
        <v>74861195</v>
      </c>
      <c r="F110" s="119" t="s">
        <v>240</v>
      </c>
      <c r="G110" s="119" t="s">
        <v>241</v>
      </c>
      <c r="H110" s="119" t="s">
        <v>242</v>
      </c>
      <c r="I110" s="57" t="s">
        <v>133</v>
      </c>
      <c r="J110" s="119" t="s">
        <v>232</v>
      </c>
      <c r="K110" s="187" t="s">
        <v>243</v>
      </c>
      <c r="L110" s="57" t="s">
        <v>244</v>
      </c>
      <c r="M110" s="119" t="s">
        <v>133</v>
      </c>
      <c r="N110" s="119" t="s">
        <v>133</v>
      </c>
      <c r="O110" s="119" t="s">
        <v>133</v>
      </c>
      <c r="P110" s="258"/>
      <c r="Q110" s="258"/>
    </row>
    <row r="111" spans="2:17" ht="60.75" customHeight="1" x14ac:dyDescent="0.25">
      <c r="B111" s="68" t="s">
        <v>128</v>
      </c>
      <c r="C111" s="68" t="s">
        <v>235</v>
      </c>
      <c r="D111" s="119" t="s">
        <v>245</v>
      </c>
      <c r="E111" s="119">
        <v>23794638</v>
      </c>
      <c r="F111" s="119" t="s">
        <v>246</v>
      </c>
      <c r="G111" s="119" t="s">
        <v>247</v>
      </c>
      <c r="H111" s="119" t="s">
        <v>248</v>
      </c>
      <c r="I111" s="57" t="s">
        <v>204</v>
      </c>
      <c r="J111" s="119" t="s">
        <v>232</v>
      </c>
      <c r="K111" s="187" t="s">
        <v>249</v>
      </c>
      <c r="L111" s="57" t="s">
        <v>250</v>
      </c>
      <c r="M111" s="119" t="s">
        <v>133</v>
      </c>
      <c r="N111" s="119" t="s">
        <v>133</v>
      </c>
      <c r="O111" s="119" t="s">
        <v>133</v>
      </c>
      <c r="P111" s="258"/>
      <c r="Q111" s="258"/>
    </row>
    <row r="112" spans="2:17" ht="33.6" customHeight="1" x14ac:dyDescent="0.25">
      <c r="B112" s="68" t="s">
        <v>129</v>
      </c>
      <c r="C112" s="190" t="s">
        <v>236</v>
      </c>
      <c r="D112" s="119" t="s">
        <v>237</v>
      </c>
      <c r="E112" s="119">
        <v>23795563</v>
      </c>
      <c r="F112" s="119" t="s">
        <v>251</v>
      </c>
      <c r="G112" s="119" t="s">
        <v>252</v>
      </c>
      <c r="H112" s="119" t="s">
        <v>253</v>
      </c>
      <c r="I112" s="57" t="s">
        <v>204</v>
      </c>
      <c r="J112" s="119" t="s">
        <v>204</v>
      </c>
      <c r="K112" s="57" t="s">
        <v>204</v>
      </c>
      <c r="L112" s="57" t="s">
        <v>204</v>
      </c>
      <c r="M112" s="119" t="s">
        <v>133</v>
      </c>
      <c r="N112" s="119" t="s">
        <v>133</v>
      </c>
      <c r="O112" s="119" t="s">
        <v>133</v>
      </c>
      <c r="P112" s="258"/>
      <c r="Q112" s="258"/>
    </row>
    <row r="115" spans="2:7" ht="15.75" thickBot="1" x14ac:dyDescent="0.3"/>
    <row r="116" spans="2:7" ht="54" customHeight="1" x14ac:dyDescent="0.25">
      <c r="B116" s="121" t="s">
        <v>33</v>
      </c>
      <c r="C116" s="121" t="s">
        <v>49</v>
      </c>
      <c r="D116" s="118" t="s">
        <v>50</v>
      </c>
      <c r="E116" s="121" t="s">
        <v>51</v>
      </c>
      <c r="F116" s="76" t="s">
        <v>56</v>
      </c>
      <c r="G116" s="91"/>
    </row>
    <row r="117" spans="2:7" ht="120.75" customHeight="1" x14ac:dyDescent="0.25">
      <c r="B117" s="227" t="s">
        <v>53</v>
      </c>
      <c r="C117" s="166" t="s">
        <v>124</v>
      </c>
      <c r="D117" s="161">
        <v>25</v>
      </c>
      <c r="E117" s="161">
        <v>25</v>
      </c>
      <c r="F117" s="228">
        <f>+E117+E118+E119</f>
        <v>60</v>
      </c>
      <c r="G117" s="92"/>
    </row>
    <row r="118" spans="2:7" ht="76.150000000000006" customHeight="1" x14ac:dyDescent="0.25">
      <c r="B118" s="227"/>
      <c r="C118" s="166" t="s">
        <v>125</v>
      </c>
      <c r="D118" s="73">
        <v>25</v>
      </c>
      <c r="E118" s="73">
        <v>25</v>
      </c>
      <c r="F118" s="229"/>
      <c r="G118" s="92"/>
    </row>
    <row r="119" spans="2:7" ht="69" customHeight="1" x14ac:dyDescent="0.25">
      <c r="B119" s="227"/>
      <c r="C119" s="166" t="s">
        <v>126</v>
      </c>
      <c r="D119" s="161">
        <v>10</v>
      </c>
      <c r="E119" s="161">
        <v>10</v>
      </c>
      <c r="F119" s="230"/>
      <c r="G119" s="92"/>
    </row>
    <row r="123" spans="2:7" x14ac:dyDescent="0.25">
      <c r="B123" s="120" t="s">
        <v>57</v>
      </c>
    </row>
    <row r="126" spans="2:7" x14ac:dyDescent="0.25">
      <c r="B126" s="122" t="s">
        <v>33</v>
      </c>
      <c r="C126" s="122" t="s">
        <v>58</v>
      </c>
      <c r="D126" s="121" t="s">
        <v>51</v>
      </c>
      <c r="E126" s="121" t="s">
        <v>16</v>
      </c>
    </row>
    <row r="127" spans="2:7" ht="28.5" x14ac:dyDescent="0.25">
      <c r="B127" s="103" t="s">
        <v>59</v>
      </c>
      <c r="C127" s="104">
        <v>40</v>
      </c>
      <c r="D127" s="161">
        <f>+E102</f>
        <v>40</v>
      </c>
      <c r="E127" s="231">
        <f>+D127+D128</f>
        <v>100</v>
      </c>
    </row>
    <row r="128" spans="2:7" ht="42.75" x14ac:dyDescent="0.25">
      <c r="B128" s="103" t="s">
        <v>60</v>
      </c>
      <c r="C128" s="104">
        <v>60</v>
      </c>
      <c r="D128" s="161">
        <f>+F117</f>
        <v>60</v>
      </c>
      <c r="E128" s="232"/>
    </row>
  </sheetData>
  <mergeCells count="44">
    <mergeCell ref="E127:E128"/>
    <mergeCell ref="B107:N107"/>
    <mergeCell ref="J109:L109"/>
    <mergeCell ref="P109:Q109"/>
    <mergeCell ref="P110:Q110"/>
    <mergeCell ref="P112:Q112"/>
    <mergeCell ref="B117:B119"/>
    <mergeCell ref="F117:F119"/>
    <mergeCell ref="P111:Q111"/>
    <mergeCell ref="E102:E104"/>
    <mergeCell ref="P70:Q70"/>
    <mergeCell ref="P73:Q73"/>
    <mergeCell ref="P74:Q74"/>
    <mergeCell ref="P75:Q75"/>
    <mergeCell ref="P76:Q76"/>
    <mergeCell ref="P77:Q77"/>
    <mergeCell ref="B80:N80"/>
    <mergeCell ref="D83:E83"/>
    <mergeCell ref="D84:E84"/>
    <mergeCell ref="B87:P87"/>
    <mergeCell ref="B90:N90"/>
    <mergeCell ref="P71:Q71"/>
    <mergeCell ref="P72:Q72"/>
    <mergeCell ref="J69:L69"/>
    <mergeCell ref="P69:Q69"/>
    <mergeCell ref="C52:N52"/>
    <mergeCell ref="B54:N54"/>
    <mergeCell ref="O57:P57"/>
    <mergeCell ref="O58:P58"/>
    <mergeCell ref="B64:N64"/>
    <mergeCell ref="B48:B49"/>
    <mergeCell ref="C48:C49"/>
    <mergeCell ref="D48:E48"/>
    <mergeCell ref="B2:P2"/>
    <mergeCell ref="B4:P4"/>
    <mergeCell ref="C6:N6"/>
    <mergeCell ref="C7:N7"/>
    <mergeCell ref="C8:N8"/>
    <mergeCell ref="C9:N9"/>
    <mergeCell ref="C10:E10"/>
    <mergeCell ref="B14:C14"/>
    <mergeCell ref="B16:C16"/>
    <mergeCell ref="E34:E35"/>
    <mergeCell ref="M39:N39"/>
  </mergeCells>
  <dataValidations count="2">
    <dataValidation type="list" allowBlank="1" showInputMessage="1" showErrorMessage="1" sqref="WVE983044 A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A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A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A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A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A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A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A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A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A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A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A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A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A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A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A18:A38 IS18:IS38 SO18:SO38 ACK18:ACK38 AMG18:AMG38 AWC18:AWC38 BFY18:BFY38 BPU18:BPU38 BZQ18:BZQ38 CJM18:CJM38 CTI18:CTI38 DDE18:DDE38 DNA18:DNA38 DWW18:DWW38 EGS18:EGS38 EQO18:EQO38 FAK18:FAK38 FKG18:FKG38 FUC18:FUC38 GDY18:GDY38 GNU18:GNU38 GXQ18:GXQ38 HHM18:HHM38 HRI18:HRI38 IBE18:IBE38 ILA18:ILA38 IUW18:IUW38 JES18:JES38 JOO18:JOO38 JYK18:JYK38 KIG18:KIG38 KSC18:KSC38 LBY18:LBY38 LLU18:LLU38 LVQ18:LVQ38 MFM18:MFM38 MPI18:MPI38 MZE18:MZE38 NJA18:NJA38 NSW18:NSW38 OCS18:OCS38 OMO18:OMO38 OWK18:OWK38 PGG18:PGG38 PQC18:PQC38 PZY18:PZY38 QJU18:QJU38 QTQ18:QTQ38 RDM18:RDM38 RNI18:RNI38 RXE18:RXE38 SHA18:SHA38 SQW18:SQW38 TAS18:TAS38 TKO18:TKO38 TUK18:TUK38 UEG18:UEG38 UOC18:UOC38 UXY18:UXY38 VHU18:VHU38 VRQ18:VRQ38 WBM18:WBM38 WLI18:WLI38 WVE18:WVE38">
      <formula1>"1,2,3,4,5"</formula1>
    </dataValidation>
    <dataValidation type="decimal" allowBlank="1" showInputMessage="1" showErrorMessage="1" sqref="WVH983044 WLL983044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IV18:IV38 SR18:SR38 ACN18:ACN38 AMJ18:AMJ38 AWF18:AWF38 BGB18:BGB38 BPX18:BPX38 BZT18:BZT38 CJP18:CJP38 CTL18:CTL38 DDH18:DDH38 DND18:DND38 DWZ18:DWZ38 EGV18:EGV38 EQR18:EQR38 FAN18:FAN38 FKJ18:FKJ38 FUF18:FUF38 GEB18:GEB38 GNX18:GNX38 GXT18:GXT38 HHP18:HHP38 HRL18:HRL38 IBH18:IBH38 ILD18:ILD38 IUZ18:IUZ38 JEV18:JEV38 JOR18:JOR38 JYN18:JYN38 KIJ18:KIJ38 KSF18:KSF38 LCB18:LCB38 LLX18:LLX38 LVT18:LVT38 MFP18:MFP38 MPL18:MPL38 MZH18:MZH38 NJD18:NJD38 NSZ18:NSZ38 OCV18:OCV38 OMR18:OMR38 OWN18:OWN38 PGJ18:PGJ38 PQF18:PQF38 QAB18:QAB38 QJX18:QJX38 QTT18:QTT38 RDP18:RDP38 RNL18:RNL38 RXH18:RXH38 SHD18:SHD38 SQZ18:SQZ38 TAV18:TAV38 TKR18:TKR38 TUN18:TUN38 UEJ18:UEJ38 UOF18:UOF38 UYB18:UYB38 VHX18:VHX38 VRT18:VRT38 WBP18:WBP38 WLL18:WLL38 WVH18:WVH38">
      <formula1>0</formula1>
      <formula2>1</formula2>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1"/>
  <sheetViews>
    <sheetView zoomScale="70" zoomScaleNormal="70" workbookViewId="0">
      <selection activeCell="B17" sqref="B17"/>
    </sheetView>
  </sheetViews>
  <sheetFormatPr baseColWidth="10" defaultRowHeight="15" x14ac:dyDescent="0.25"/>
  <cols>
    <col min="1" max="1" width="3.140625" style="9" bestFit="1" customWidth="1"/>
    <col min="2" max="2" width="102.7109375" style="9" bestFit="1" customWidth="1"/>
    <col min="3" max="3" width="31.140625" style="9" customWidth="1"/>
    <col min="4" max="4" width="45.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3" width="18.7109375" style="9" customWidth="1"/>
    <col min="14" max="14" width="22.140625" style="9" customWidth="1"/>
    <col min="15" max="15" width="26.140625" style="9" customWidth="1"/>
    <col min="16" max="16" width="19.5703125" style="9" bestFit="1" customWidth="1"/>
    <col min="17" max="17" width="66.5703125"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233" t="s">
        <v>63</v>
      </c>
      <c r="C2" s="234"/>
      <c r="D2" s="234"/>
      <c r="E2" s="234"/>
      <c r="F2" s="234"/>
      <c r="G2" s="234"/>
      <c r="H2" s="234"/>
      <c r="I2" s="234"/>
      <c r="J2" s="234"/>
      <c r="K2" s="234"/>
      <c r="L2" s="234"/>
      <c r="M2" s="234"/>
      <c r="N2" s="234"/>
      <c r="O2" s="234"/>
      <c r="P2" s="234"/>
    </row>
    <row r="4" spans="2:16" ht="26.25" x14ac:dyDescent="0.25">
      <c r="B4" s="233" t="s">
        <v>48</v>
      </c>
      <c r="C4" s="234"/>
      <c r="D4" s="234"/>
      <c r="E4" s="234"/>
      <c r="F4" s="234"/>
      <c r="G4" s="234"/>
      <c r="H4" s="234"/>
      <c r="I4" s="234"/>
      <c r="J4" s="234"/>
      <c r="K4" s="234"/>
      <c r="L4" s="234"/>
      <c r="M4" s="234"/>
      <c r="N4" s="234"/>
      <c r="O4" s="234"/>
      <c r="P4" s="234"/>
    </row>
    <row r="5" spans="2:16" ht="15.75" thickBot="1" x14ac:dyDescent="0.3"/>
    <row r="6" spans="2:16" ht="21.75" thickBot="1" x14ac:dyDescent="0.3">
      <c r="B6" s="11" t="s">
        <v>4</v>
      </c>
      <c r="C6" s="253" t="s">
        <v>276</v>
      </c>
      <c r="D6" s="253"/>
      <c r="E6" s="253"/>
      <c r="F6" s="253"/>
      <c r="G6" s="253"/>
      <c r="H6" s="253"/>
      <c r="I6" s="253"/>
      <c r="J6" s="253"/>
      <c r="K6" s="253"/>
      <c r="L6" s="253"/>
      <c r="M6" s="253"/>
      <c r="N6" s="254"/>
    </row>
    <row r="7" spans="2:16" ht="16.5" thickBot="1" x14ac:dyDescent="0.3">
      <c r="B7" s="12" t="s">
        <v>5</v>
      </c>
      <c r="C7" s="253"/>
      <c r="D7" s="253"/>
      <c r="E7" s="253"/>
      <c r="F7" s="253"/>
      <c r="G7" s="253"/>
      <c r="H7" s="253"/>
      <c r="I7" s="253"/>
      <c r="J7" s="253"/>
      <c r="K7" s="253"/>
      <c r="L7" s="253"/>
      <c r="M7" s="253"/>
      <c r="N7" s="254"/>
    </row>
    <row r="8" spans="2:16" ht="16.5" thickBot="1" x14ac:dyDescent="0.3">
      <c r="B8" s="12" t="s">
        <v>6</v>
      </c>
      <c r="C8" s="253"/>
      <c r="D8" s="253"/>
      <c r="E8" s="253"/>
      <c r="F8" s="253"/>
      <c r="G8" s="253"/>
      <c r="H8" s="253"/>
      <c r="I8" s="253"/>
      <c r="J8" s="253"/>
      <c r="K8" s="253"/>
      <c r="L8" s="253"/>
      <c r="M8" s="253"/>
      <c r="N8" s="254"/>
    </row>
    <row r="9" spans="2:16" ht="16.5" thickBot="1" x14ac:dyDescent="0.3">
      <c r="B9" s="12" t="s">
        <v>7</v>
      </c>
      <c r="C9" s="253"/>
      <c r="D9" s="253"/>
      <c r="E9" s="253"/>
      <c r="F9" s="253"/>
      <c r="G9" s="253"/>
      <c r="H9" s="253"/>
      <c r="I9" s="253"/>
      <c r="J9" s="253"/>
      <c r="K9" s="253"/>
      <c r="L9" s="253"/>
      <c r="M9" s="253"/>
      <c r="N9" s="254"/>
    </row>
    <row r="10" spans="2:16" ht="16.5" thickBot="1" x14ac:dyDescent="0.3">
      <c r="B10" s="12" t="s">
        <v>8</v>
      </c>
      <c r="C10" s="255" t="s">
        <v>278</v>
      </c>
      <c r="D10" s="255"/>
      <c r="E10" s="256"/>
      <c r="F10" s="34"/>
      <c r="G10" s="34"/>
      <c r="H10" s="34"/>
      <c r="I10" s="34"/>
      <c r="J10" s="34"/>
      <c r="K10" s="34"/>
      <c r="L10" s="34"/>
      <c r="M10" s="34"/>
      <c r="N10" s="35"/>
    </row>
    <row r="11" spans="2:16" ht="16.5" thickBot="1" x14ac:dyDescent="0.3">
      <c r="B11" s="14" t="s">
        <v>9</v>
      </c>
      <c r="C11" s="15">
        <v>41974</v>
      </c>
      <c r="D11" s="16"/>
      <c r="E11" s="16"/>
      <c r="F11" s="16"/>
      <c r="G11" s="16"/>
      <c r="H11" s="16"/>
      <c r="I11" s="16"/>
      <c r="J11" s="16"/>
      <c r="K11" s="16"/>
      <c r="L11" s="16"/>
      <c r="M11" s="16"/>
      <c r="N11" s="17"/>
    </row>
    <row r="12" spans="2:16" ht="15.75" x14ac:dyDescent="0.25">
      <c r="B12" s="13"/>
      <c r="C12" s="18"/>
      <c r="D12" s="19"/>
      <c r="E12" s="19"/>
      <c r="F12" s="19"/>
      <c r="G12" s="19"/>
      <c r="H12" s="19"/>
      <c r="I12" s="105"/>
      <c r="J12" s="105"/>
      <c r="K12" s="105"/>
      <c r="L12" s="105"/>
      <c r="M12" s="105"/>
      <c r="N12" s="19"/>
    </row>
    <row r="13" spans="2:16" x14ac:dyDescent="0.25">
      <c r="I13" s="105"/>
      <c r="J13" s="105"/>
      <c r="K13" s="105"/>
      <c r="L13" s="105"/>
      <c r="M13" s="105"/>
      <c r="N13" s="106"/>
    </row>
    <row r="14" spans="2:16" ht="45.75" customHeight="1" x14ac:dyDescent="0.25">
      <c r="B14" s="246" t="s">
        <v>98</v>
      </c>
      <c r="C14" s="246"/>
      <c r="D14" s="170" t="s">
        <v>12</v>
      </c>
      <c r="E14" s="170" t="s">
        <v>13</v>
      </c>
      <c r="F14" s="170" t="s">
        <v>29</v>
      </c>
      <c r="G14" s="89"/>
      <c r="I14" s="37"/>
      <c r="J14" s="37"/>
      <c r="K14" s="37"/>
      <c r="L14" s="37"/>
      <c r="M14" s="37"/>
      <c r="N14" s="106"/>
    </row>
    <row r="15" spans="2:16" x14ac:dyDescent="0.25">
      <c r="B15" s="172"/>
      <c r="C15" s="173"/>
      <c r="D15" s="170">
        <v>12</v>
      </c>
      <c r="E15" s="36">
        <v>1879452900</v>
      </c>
      <c r="F15" s="158">
        <v>900</v>
      </c>
      <c r="G15" s="90"/>
      <c r="H15" s="22"/>
      <c r="I15" s="105"/>
      <c r="J15" s="105"/>
      <c r="K15" s="105"/>
      <c r="L15" s="105"/>
      <c r="M15" s="105"/>
      <c r="N15" s="20"/>
    </row>
    <row r="16" spans="2:16" ht="15.75" thickBot="1" x14ac:dyDescent="0.3">
      <c r="B16" s="251" t="s">
        <v>14</v>
      </c>
      <c r="C16" s="252"/>
      <c r="D16" s="170"/>
      <c r="E16" s="63">
        <f>SUM(E15)</f>
        <v>1879452900</v>
      </c>
      <c r="F16" s="63">
        <f>SUM(F15)</f>
        <v>900</v>
      </c>
      <c r="G16" s="90"/>
      <c r="H16" s="22"/>
      <c r="I16" s="105"/>
      <c r="J16" s="105"/>
      <c r="K16" s="105"/>
      <c r="L16" s="105"/>
      <c r="M16" s="105"/>
      <c r="N16" s="20"/>
    </row>
    <row r="17" spans="1:14" ht="45.75" thickBot="1" x14ac:dyDescent="0.3">
      <c r="A17" s="41"/>
      <c r="B17" s="52" t="s">
        <v>15</v>
      </c>
      <c r="C17" s="52" t="s">
        <v>99</v>
      </c>
      <c r="E17" s="37"/>
      <c r="F17" s="37"/>
      <c r="G17" s="37"/>
      <c r="H17" s="37"/>
      <c r="I17" s="10"/>
      <c r="J17" s="10"/>
      <c r="K17" s="10"/>
      <c r="L17" s="10"/>
      <c r="M17" s="10"/>
    </row>
    <row r="18" spans="1:14" ht="15.75" thickBot="1" x14ac:dyDescent="0.3">
      <c r="A18" s="42">
        <v>1</v>
      </c>
      <c r="C18" s="200">
        <f>F15*80%</f>
        <v>720</v>
      </c>
      <c r="D18" s="40"/>
      <c r="E18" s="199">
        <f>E16</f>
        <v>1879452900</v>
      </c>
      <c r="F18" s="199">
        <f>F16</f>
        <v>900</v>
      </c>
      <c r="G18" s="39"/>
      <c r="H18" s="39"/>
      <c r="I18" s="23"/>
      <c r="J18" s="23"/>
      <c r="K18" s="23"/>
      <c r="L18" s="23"/>
      <c r="M18" s="23"/>
    </row>
    <row r="19" spans="1:14" x14ac:dyDescent="0.25">
      <c r="A19" s="97"/>
      <c r="C19" s="98"/>
      <c r="D19" s="38"/>
      <c r="E19" s="99"/>
      <c r="F19" s="39"/>
      <c r="G19" s="39"/>
      <c r="H19" s="39"/>
      <c r="I19" s="23"/>
      <c r="J19" s="23"/>
      <c r="K19" s="23"/>
      <c r="L19" s="23"/>
      <c r="M19" s="23"/>
    </row>
    <row r="20" spans="1:14" x14ac:dyDescent="0.25">
      <c r="A20" s="97"/>
      <c r="C20" s="98"/>
      <c r="D20" s="38"/>
      <c r="E20" s="99"/>
      <c r="F20" s="39"/>
      <c r="G20" s="39"/>
      <c r="H20" s="39"/>
      <c r="I20" s="23"/>
      <c r="J20" s="23"/>
      <c r="K20" s="23"/>
      <c r="L20" s="23"/>
      <c r="M20" s="23"/>
    </row>
    <row r="21" spans="1:14" x14ac:dyDescent="0.25">
      <c r="A21" s="97"/>
      <c r="B21" s="120" t="s">
        <v>132</v>
      </c>
      <c r="I21" s="105"/>
      <c r="J21" s="105"/>
      <c r="K21" s="105"/>
      <c r="L21" s="105"/>
      <c r="M21" s="105"/>
      <c r="N21" s="106"/>
    </row>
    <row r="22" spans="1:14" x14ac:dyDescent="0.25">
      <c r="A22" s="97"/>
      <c r="I22" s="105"/>
      <c r="J22" s="105"/>
      <c r="K22" s="105"/>
      <c r="L22" s="105"/>
      <c r="M22" s="105"/>
      <c r="N22" s="106"/>
    </row>
    <row r="23" spans="1:14" x14ac:dyDescent="0.25">
      <c r="A23" s="97"/>
      <c r="B23" s="122" t="s">
        <v>33</v>
      </c>
      <c r="C23" s="122" t="s">
        <v>133</v>
      </c>
      <c r="D23" s="122" t="s">
        <v>134</v>
      </c>
      <c r="I23" s="105"/>
      <c r="J23" s="105"/>
      <c r="K23" s="105"/>
      <c r="L23" s="105"/>
      <c r="M23" s="105"/>
      <c r="N23" s="106"/>
    </row>
    <row r="24" spans="1:14" x14ac:dyDescent="0.25">
      <c r="A24" s="97"/>
      <c r="B24" s="119" t="s">
        <v>135</v>
      </c>
      <c r="C24" s="169" t="s">
        <v>325</v>
      </c>
      <c r="D24" s="169"/>
      <c r="I24" s="105"/>
      <c r="J24" s="105"/>
      <c r="K24" s="105"/>
      <c r="L24" s="105"/>
      <c r="M24" s="105"/>
      <c r="N24" s="106"/>
    </row>
    <row r="25" spans="1:14" x14ac:dyDescent="0.25">
      <c r="A25" s="97"/>
      <c r="B25" s="119" t="s">
        <v>136</v>
      </c>
      <c r="C25" s="169" t="s">
        <v>325</v>
      </c>
      <c r="D25" s="169"/>
      <c r="I25" s="105"/>
      <c r="J25" s="105"/>
      <c r="K25" s="105"/>
      <c r="L25" s="105"/>
      <c r="M25" s="105"/>
      <c r="N25" s="106"/>
    </row>
    <row r="26" spans="1:14" x14ac:dyDescent="0.25">
      <c r="A26" s="97"/>
      <c r="B26" s="119" t="s">
        <v>137</v>
      </c>
      <c r="C26" s="169"/>
      <c r="D26" s="169" t="s">
        <v>325</v>
      </c>
      <c r="E26" s="9" t="s">
        <v>332</v>
      </c>
      <c r="I26" s="105"/>
      <c r="J26" s="105"/>
      <c r="K26" s="105"/>
      <c r="L26" s="105"/>
      <c r="M26" s="105"/>
      <c r="N26" s="106"/>
    </row>
    <row r="27" spans="1:14" x14ac:dyDescent="0.25">
      <c r="A27" s="97"/>
      <c r="B27" s="119" t="s">
        <v>138</v>
      </c>
      <c r="C27" s="169"/>
      <c r="D27" s="169" t="s">
        <v>325</v>
      </c>
      <c r="E27" s="9" t="s">
        <v>332</v>
      </c>
      <c r="I27" s="105"/>
      <c r="J27" s="105"/>
      <c r="K27" s="105"/>
      <c r="L27" s="105"/>
      <c r="M27" s="105"/>
      <c r="N27" s="106"/>
    </row>
    <row r="28" spans="1:14" x14ac:dyDescent="0.25">
      <c r="A28" s="97"/>
      <c r="I28" s="105"/>
      <c r="J28" s="105"/>
      <c r="K28" s="105"/>
      <c r="L28" s="105"/>
      <c r="M28" s="105"/>
      <c r="N28" s="106"/>
    </row>
    <row r="29" spans="1:14" x14ac:dyDescent="0.25">
      <c r="A29" s="97"/>
      <c r="I29" s="105"/>
      <c r="J29" s="105"/>
      <c r="K29" s="105"/>
      <c r="L29" s="105"/>
      <c r="M29" s="105"/>
      <c r="N29" s="106"/>
    </row>
    <row r="30" spans="1:14" x14ac:dyDescent="0.25">
      <c r="A30" s="97"/>
      <c r="B30" s="120" t="s">
        <v>139</v>
      </c>
      <c r="I30" s="105"/>
      <c r="J30" s="105"/>
      <c r="K30" s="105"/>
      <c r="L30" s="105"/>
      <c r="M30" s="105"/>
      <c r="N30" s="106"/>
    </row>
    <row r="31" spans="1:14" x14ac:dyDescent="0.25">
      <c r="A31" s="97"/>
      <c r="I31" s="105"/>
      <c r="J31" s="105"/>
      <c r="K31" s="105"/>
      <c r="L31" s="105"/>
      <c r="M31" s="105"/>
      <c r="N31" s="106"/>
    </row>
    <row r="32" spans="1:14" x14ac:dyDescent="0.25">
      <c r="A32" s="97"/>
      <c r="I32" s="105"/>
      <c r="J32" s="105"/>
      <c r="K32" s="105"/>
      <c r="L32" s="105"/>
      <c r="M32" s="105"/>
      <c r="N32" s="106"/>
    </row>
    <row r="33" spans="1:26" x14ac:dyDescent="0.25">
      <c r="A33" s="97"/>
      <c r="B33" s="122" t="s">
        <v>33</v>
      </c>
      <c r="C33" s="122" t="s">
        <v>58</v>
      </c>
      <c r="D33" s="121" t="s">
        <v>51</v>
      </c>
      <c r="E33" s="121" t="s">
        <v>16</v>
      </c>
      <c r="I33" s="105"/>
      <c r="J33" s="105"/>
      <c r="K33" s="105"/>
      <c r="L33" s="105"/>
      <c r="M33" s="105"/>
      <c r="N33" s="106"/>
    </row>
    <row r="34" spans="1:26" ht="28.5" x14ac:dyDescent="0.25">
      <c r="A34" s="97"/>
      <c r="B34" s="103" t="s">
        <v>140</v>
      </c>
      <c r="C34" s="104">
        <v>40</v>
      </c>
      <c r="D34" s="169">
        <f>D130</f>
        <v>40</v>
      </c>
      <c r="E34" s="231">
        <f>+D34+D35</f>
        <v>75</v>
      </c>
      <c r="I34" s="105"/>
      <c r="J34" s="105"/>
      <c r="K34" s="105"/>
      <c r="L34" s="105"/>
      <c r="M34" s="105"/>
      <c r="N34" s="106"/>
    </row>
    <row r="35" spans="1:26" ht="42.75" x14ac:dyDescent="0.25">
      <c r="A35" s="97"/>
      <c r="B35" s="103" t="s">
        <v>141</v>
      </c>
      <c r="C35" s="104">
        <v>60</v>
      </c>
      <c r="D35" s="169">
        <f>D131</f>
        <v>35</v>
      </c>
      <c r="E35" s="232"/>
      <c r="I35" s="105"/>
      <c r="J35" s="105"/>
      <c r="K35" s="105"/>
      <c r="L35" s="105"/>
      <c r="M35" s="105"/>
      <c r="N35" s="106"/>
    </row>
    <row r="36" spans="1:26" x14ac:dyDescent="0.25">
      <c r="A36" s="97"/>
      <c r="C36" s="98"/>
      <c r="D36" s="38"/>
      <c r="E36" s="99"/>
      <c r="F36" s="39"/>
      <c r="G36" s="39"/>
      <c r="H36" s="39"/>
      <c r="I36" s="23"/>
      <c r="J36" s="23"/>
      <c r="K36" s="23"/>
      <c r="L36" s="23"/>
      <c r="M36" s="23"/>
    </row>
    <row r="37" spans="1:26" x14ac:dyDescent="0.25">
      <c r="A37" s="97"/>
      <c r="C37" s="98"/>
      <c r="D37" s="38"/>
      <c r="E37" s="99"/>
      <c r="F37" s="39"/>
      <c r="G37" s="39"/>
      <c r="H37" s="39"/>
      <c r="I37" s="23"/>
      <c r="J37" s="23"/>
      <c r="K37" s="23"/>
      <c r="L37" s="23"/>
      <c r="M37" s="23"/>
    </row>
    <row r="38" spans="1:26" x14ac:dyDescent="0.25">
      <c r="A38" s="97"/>
      <c r="C38" s="98"/>
      <c r="D38" s="38"/>
      <c r="E38" s="99"/>
      <c r="F38" s="39"/>
      <c r="G38" s="39"/>
      <c r="H38" s="39"/>
      <c r="I38" s="23"/>
      <c r="J38" s="23"/>
      <c r="K38" s="23"/>
      <c r="L38" s="23"/>
      <c r="M38" s="23"/>
    </row>
    <row r="39" spans="1:26" ht="15.75" thickBot="1" x14ac:dyDescent="0.3">
      <c r="M39" s="248" t="s">
        <v>35</v>
      </c>
      <c r="N39" s="248"/>
    </row>
    <row r="40" spans="1:26" x14ac:dyDescent="0.25">
      <c r="B40" s="120" t="s">
        <v>30</v>
      </c>
      <c r="M40" s="64"/>
      <c r="N40" s="64"/>
    </row>
    <row r="41" spans="1:26" ht="15.75" thickBot="1" x14ac:dyDescent="0.3">
      <c r="M41" s="64"/>
      <c r="N41" s="64"/>
    </row>
    <row r="42" spans="1:26" s="105" customFormat="1" ht="109.5" customHeight="1" x14ac:dyDescent="0.25">
      <c r="B42" s="116" t="s">
        <v>142</v>
      </c>
      <c r="C42" s="116" t="s">
        <v>143</v>
      </c>
      <c r="D42" s="116" t="s">
        <v>144</v>
      </c>
      <c r="E42" s="116" t="s">
        <v>45</v>
      </c>
      <c r="F42" s="116" t="s">
        <v>22</v>
      </c>
      <c r="G42" s="116" t="s">
        <v>100</v>
      </c>
      <c r="H42" s="116" t="s">
        <v>17</v>
      </c>
      <c r="I42" s="116" t="s">
        <v>10</v>
      </c>
      <c r="J42" s="116" t="s">
        <v>31</v>
      </c>
      <c r="K42" s="116" t="s">
        <v>61</v>
      </c>
      <c r="L42" s="116" t="s">
        <v>20</v>
      </c>
      <c r="M42" s="101" t="s">
        <v>26</v>
      </c>
      <c r="N42" s="116" t="s">
        <v>145</v>
      </c>
      <c r="O42" s="116" t="s">
        <v>36</v>
      </c>
      <c r="P42" s="117" t="s">
        <v>11</v>
      </c>
      <c r="Q42" s="117" t="s">
        <v>19</v>
      </c>
    </row>
    <row r="43" spans="1:26" s="111" customFormat="1" x14ac:dyDescent="0.25">
      <c r="A43" s="45">
        <v>1</v>
      </c>
      <c r="B43" s="112" t="s">
        <v>231</v>
      </c>
      <c r="C43" s="113" t="s">
        <v>232</v>
      </c>
      <c r="D43" s="112" t="s">
        <v>279</v>
      </c>
      <c r="E43" s="174" t="s">
        <v>317</v>
      </c>
      <c r="F43" s="108" t="s">
        <v>133</v>
      </c>
      <c r="G43" s="147" t="s">
        <v>204</v>
      </c>
      <c r="H43" s="115">
        <v>40700</v>
      </c>
      <c r="I43" s="115">
        <v>40882</v>
      </c>
      <c r="J43" s="109" t="s">
        <v>134</v>
      </c>
      <c r="K43" s="155">
        <v>6</v>
      </c>
      <c r="L43" s="157">
        <v>0</v>
      </c>
      <c r="M43" s="156">
        <v>180</v>
      </c>
      <c r="N43" s="100">
        <v>0</v>
      </c>
      <c r="O43" s="27">
        <v>0</v>
      </c>
      <c r="P43" s="27">
        <v>740</v>
      </c>
      <c r="Q43" s="148"/>
      <c r="R43" s="110"/>
      <c r="S43" s="110"/>
      <c r="T43" s="110"/>
      <c r="U43" s="110"/>
      <c r="V43" s="110"/>
      <c r="W43" s="110"/>
      <c r="X43" s="110"/>
      <c r="Y43" s="110"/>
      <c r="Z43" s="110"/>
    </row>
    <row r="44" spans="1:26" s="111" customFormat="1" x14ac:dyDescent="0.25">
      <c r="A44" s="45">
        <f>+A43+1</f>
        <v>2</v>
      </c>
      <c r="B44" s="112" t="s">
        <v>231</v>
      </c>
      <c r="C44" s="113" t="s">
        <v>232</v>
      </c>
      <c r="D44" s="112" t="s">
        <v>233</v>
      </c>
      <c r="E44" s="155">
        <v>169</v>
      </c>
      <c r="F44" s="108" t="s">
        <v>133</v>
      </c>
      <c r="G44" s="108" t="s">
        <v>204</v>
      </c>
      <c r="H44" s="115">
        <v>41214</v>
      </c>
      <c r="I44" s="115">
        <v>41274</v>
      </c>
      <c r="J44" s="109" t="s">
        <v>134</v>
      </c>
      <c r="K44" s="155">
        <v>2</v>
      </c>
      <c r="L44" s="157">
        <v>0</v>
      </c>
      <c r="M44" s="156">
        <v>600</v>
      </c>
      <c r="N44" s="100">
        <v>0</v>
      </c>
      <c r="O44" s="27">
        <v>227808300</v>
      </c>
      <c r="P44" s="27">
        <v>743</v>
      </c>
      <c r="Q44" s="148"/>
      <c r="R44" s="110"/>
      <c r="S44" s="110"/>
      <c r="T44" s="110"/>
      <c r="U44" s="110"/>
      <c r="V44" s="110"/>
      <c r="W44" s="110"/>
      <c r="X44" s="110"/>
      <c r="Y44" s="110"/>
      <c r="Z44" s="110"/>
    </row>
    <row r="45" spans="1:26" s="111" customFormat="1" x14ac:dyDescent="0.25">
      <c r="A45" s="45">
        <f t="shared" ref="A45" si="0">+A44+1</f>
        <v>3</v>
      </c>
      <c r="B45" s="112" t="s">
        <v>231</v>
      </c>
      <c r="C45" s="113" t="s">
        <v>232</v>
      </c>
      <c r="D45" s="112" t="s">
        <v>233</v>
      </c>
      <c r="E45" s="174" t="s">
        <v>318</v>
      </c>
      <c r="F45" s="108" t="s">
        <v>133</v>
      </c>
      <c r="G45" s="108" t="s">
        <v>204</v>
      </c>
      <c r="H45" s="115">
        <v>41369</v>
      </c>
      <c r="I45" s="115">
        <v>41613</v>
      </c>
      <c r="J45" s="109" t="s">
        <v>134</v>
      </c>
      <c r="K45" s="155">
        <v>8</v>
      </c>
      <c r="L45" s="155">
        <v>0</v>
      </c>
      <c r="M45" s="156">
        <v>272</v>
      </c>
      <c r="N45" s="100">
        <v>0</v>
      </c>
      <c r="O45" s="27">
        <v>163256079</v>
      </c>
      <c r="P45" s="27">
        <v>746</v>
      </c>
      <c r="Q45" s="148"/>
      <c r="R45" s="110"/>
      <c r="S45" s="110"/>
      <c r="T45" s="110"/>
      <c r="U45" s="110"/>
      <c r="V45" s="110"/>
      <c r="W45" s="110"/>
      <c r="X45" s="110"/>
      <c r="Y45" s="110"/>
      <c r="Z45" s="110"/>
    </row>
    <row r="46" spans="1:26" s="111" customFormat="1" ht="65.25" customHeight="1" x14ac:dyDescent="0.25">
      <c r="A46" s="45">
        <v>4</v>
      </c>
      <c r="B46" s="112" t="s">
        <v>231</v>
      </c>
      <c r="C46" s="113" t="s">
        <v>232</v>
      </c>
      <c r="D46" s="112" t="s">
        <v>233</v>
      </c>
      <c r="E46" s="155">
        <v>114</v>
      </c>
      <c r="F46" s="108" t="s">
        <v>133</v>
      </c>
      <c r="G46" s="108" t="s">
        <v>204</v>
      </c>
      <c r="H46" s="115">
        <v>41523</v>
      </c>
      <c r="I46" s="115">
        <v>41943</v>
      </c>
      <c r="J46" s="109" t="s">
        <v>134</v>
      </c>
      <c r="K46" s="155">
        <v>10.24</v>
      </c>
      <c r="L46" s="155">
        <v>3</v>
      </c>
      <c r="M46" s="156">
        <v>940</v>
      </c>
      <c r="N46" s="100">
        <v>0</v>
      </c>
      <c r="O46" s="27">
        <v>2185427707</v>
      </c>
      <c r="P46" s="27">
        <v>749</v>
      </c>
      <c r="Q46" s="148" t="s">
        <v>283</v>
      </c>
      <c r="R46" s="110"/>
      <c r="S46" s="110"/>
      <c r="T46" s="110"/>
      <c r="U46" s="110"/>
      <c r="V46" s="110"/>
      <c r="W46" s="110"/>
      <c r="X46" s="110"/>
      <c r="Y46" s="110"/>
      <c r="Z46" s="110"/>
    </row>
    <row r="47" spans="1:26" s="111" customFormat="1" ht="66.75" customHeight="1" x14ac:dyDescent="0.25">
      <c r="A47" s="45"/>
      <c r="B47" s="112" t="s">
        <v>231</v>
      </c>
      <c r="C47" s="113" t="s">
        <v>232</v>
      </c>
      <c r="D47" s="112" t="s">
        <v>284</v>
      </c>
      <c r="E47" s="155">
        <v>2159</v>
      </c>
      <c r="F47" s="108" t="s">
        <v>133</v>
      </c>
      <c r="G47" s="108" t="s">
        <v>204</v>
      </c>
      <c r="H47" s="115">
        <v>41612</v>
      </c>
      <c r="I47" s="115">
        <v>41732</v>
      </c>
      <c r="J47" s="109" t="s">
        <v>134</v>
      </c>
      <c r="K47" s="155">
        <v>0</v>
      </c>
      <c r="L47" s="155">
        <v>4</v>
      </c>
      <c r="M47" s="156">
        <v>950</v>
      </c>
      <c r="N47" s="100">
        <v>0</v>
      </c>
      <c r="O47" s="27">
        <v>552000000</v>
      </c>
      <c r="P47" s="27">
        <v>750</v>
      </c>
      <c r="Q47" s="148" t="s">
        <v>285</v>
      </c>
      <c r="R47" s="110"/>
      <c r="S47" s="110"/>
      <c r="T47" s="110"/>
      <c r="U47" s="110"/>
      <c r="V47" s="110"/>
      <c r="W47" s="110"/>
      <c r="X47" s="110"/>
      <c r="Y47" s="110"/>
      <c r="Z47" s="110"/>
    </row>
    <row r="48" spans="1:26" s="111" customFormat="1" x14ac:dyDescent="0.25">
      <c r="A48" s="45"/>
      <c r="B48" s="48" t="s">
        <v>16</v>
      </c>
      <c r="C48" s="113"/>
      <c r="D48" s="112"/>
      <c r="E48" s="107"/>
      <c r="F48" s="108"/>
      <c r="G48" s="108"/>
      <c r="H48" s="108"/>
      <c r="I48" s="109"/>
      <c r="J48" s="109"/>
      <c r="K48" s="114">
        <f>SUM(K43:K47)</f>
        <v>26.240000000000002</v>
      </c>
      <c r="L48" s="114">
        <f>SUM(L43:L45)</f>
        <v>0</v>
      </c>
      <c r="M48" s="146">
        <f>SUM(M43:M47)</f>
        <v>2942</v>
      </c>
      <c r="N48" s="114">
        <f>SUM(N43:N47)</f>
        <v>0</v>
      </c>
      <c r="O48" s="27">
        <f>SUM(O43:O47)</f>
        <v>3128492086</v>
      </c>
      <c r="P48" s="27"/>
      <c r="Q48" s="149"/>
    </row>
    <row r="49" spans="2:17" s="30" customFormat="1" x14ac:dyDescent="0.25">
      <c r="E49" s="31"/>
    </row>
    <row r="50" spans="2:17" s="30" customFormat="1" x14ac:dyDescent="0.25">
      <c r="B50" s="249" t="s">
        <v>28</v>
      </c>
      <c r="C50" s="249" t="s">
        <v>27</v>
      </c>
      <c r="D50" s="247" t="s">
        <v>34</v>
      </c>
      <c r="E50" s="247"/>
    </row>
    <row r="51" spans="2:17" s="30" customFormat="1" x14ac:dyDescent="0.25">
      <c r="B51" s="250"/>
      <c r="C51" s="250"/>
      <c r="D51" s="171" t="s">
        <v>23</v>
      </c>
      <c r="E51" s="61" t="s">
        <v>24</v>
      </c>
    </row>
    <row r="52" spans="2:17" s="30" customFormat="1" ht="30.6" customHeight="1" x14ac:dyDescent="0.25">
      <c r="B52" s="58" t="s">
        <v>21</v>
      </c>
      <c r="C52" s="59">
        <f>+K48</f>
        <v>26.240000000000002</v>
      </c>
      <c r="D52" s="56" t="s">
        <v>325</v>
      </c>
      <c r="E52" s="57"/>
      <c r="F52" s="32"/>
      <c r="G52" s="32"/>
      <c r="H52" s="32"/>
      <c r="I52" s="32"/>
      <c r="J52" s="32"/>
      <c r="K52" s="32"/>
      <c r="L52" s="32"/>
      <c r="M52" s="32"/>
    </row>
    <row r="53" spans="2:17" s="30" customFormat="1" ht="30" customHeight="1" x14ac:dyDescent="0.25">
      <c r="B53" s="58" t="s">
        <v>25</v>
      </c>
      <c r="C53" s="59">
        <f>+M48</f>
        <v>2942</v>
      </c>
      <c r="D53" s="56" t="s">
        <v>325</v>
      </c>
      <c r="E53" s="57"/>
    </row>
    <row r="54" spans="2:17" s="30" customFormat="1" x14ac:dyDescent="0.25">
      <c r="B54" s="33"/>
      <c r="C54" s="245"/>
      <c r="D54" s="245"/>
      <c r="E54" s="245"/>
      <c r="F54" s="245"/>
      <c r="G54" s="245"/>
      <c r="H54" s="245"/>
      <c r="I54" s="245"/>
      <c r="J54" s="245"/>
      <c r="K54" s="245"/>
      <c r="L54" s="245"/>
      <c r="M54" s="245"/>
      <c r="N54" s="245"/>
    </row>
    <row r="55" spans="2:17" ht="28.15" customHeight="1" thickBot="1" x14ac:dyDescent="0.3"/>
    <row r="56" spans="2:17" ht="27" thickBot="1" x14ac:dyDescent="0.3">
      <c r="B56" s="244" t="s">
        <v>101</v>
      </c>
      <c r="C56" s="244"/>
      <c r="D56" s="244"/>
      <c r="E56" s="244"/>
      <c r="F56" s="244"/>
      <c r="G56" s="244"/>
      <c r="H56" s="244"/>
      <c r="I56" s="244"/>
      <c r="J56" s="244"/>
      <c r="K56" s="244"/>
      <c r="L56" s="244"/>
      <c r="M56" s="244"/>
      <c r="N56" s="244"/>
    </row>
    <row r="59" spans="2:17" ht="109.5" customHeight="1" x14ac:dyDescent="0.25">
      <c r="B59" s="118" t="s">
        <v>146</v>
      </c>
      <c r="C59" s="118" t="s">
        <v>2</v>
      </c>
      <c r="D59" s="118" t="s">
        <v>103</v>
      </c>
      <c r="E59" s="118" t="s">
        <v>102</v>
      </c>
      <c r="F59" s="118" t="s">
        <v>104</v>
      </c>
      <c r="G59" s="118" t="s">
        <v>105</v>
      </c>
      <c r="H59" s="118" t="s">
        <v>106</v>
      </c>
      <c r="I59" s="118" t="s">
        <v>107</v>
      </c>
      <c r="J59" s="118" t="s">
        <v>108</v>
      </c>
      <c r="K59" s="118" t="s">
        <v>109</v>
      </c>
      <c r="L59" s="118" t="s">
        <v>110</v>
      </c>
      <c r="M59" s="168" t="s">
        <v>111</v>
      </c>
      <c r="N59" s="168" t="s">
        <v>112</v>
      </c>
      <c r="O59" s="241" t="s">
        <v>3</v>
      </c>
      <c r="P59" s="242"/>
      <c r="Q59" s="118" t="s">
        <v>18</v>
      </c>
    </row>
    <row r="60" spans="2:17" ht="57.75" customHeight="1" x14ac:dyDescent="0.25">
      <c r="B60" s="119" t="s">
        <v>270</v>
      </c>
      <c r="C60" s="119" t="s">
        <v>269</v>
      </c>
      <c r="D60" s="57" t="s">
        <v>204</v>
      </c>
      <c r="E60" s="57">
        <v>900</v>
      </c>
      <c r="F60" s="56" t="s">
        <v>204</v>
      </c>
      <c r="G60" s="56" t="s">
        <v>204</v>
      </c>
      <c r="H60" s="56" t="s">
        <v>204</v>
      </c>
      <c r="I60" s="57" t="s">
        <v>133</v>
      </c>
      <c r="J60" s="56" t="s">
        <v>204</v>
      </c>
      <c r="K60" s="56" t="s">
        <v>204</v>
      </c>
      <c r="L60" s="56" t="s">
        <v>204</v>
      </c>
      <c r="M60" s="56" t="s">
        <v>204</v>
      </c>
      <c r="N60" s="56" t="s">
        <v>204</v>
      </c>
      <c r="O60" s="259" t="s">
        <v>274</v>
      </c>
      <c r="P60" s="260"/>
      <c r="Q60" s="169" t="s">
        <v>134</v>
      </c>
    </row>
    <row r="61" spans="2:17" x14ac:dyDescent="0.25">
      <c r="B61" s="9" t="s">
        <v>1</v>
      </c>
    </row>
    <row r="62" spans="2:17" x14ac:dyDescent="0.25">
      <c r="B62" s="9" t="s">
        <v>37</v>
      </c>
    </row>
    <row r="63" spans="2:17" x14ac:dyDescent="0.25">
      <c r="B63" s="9" t="s">
        <v>62</v>
      </c>
    </row>
    <row r="65" spans="2:17" ht="15.75" thickBot="1" x14ac:dyDescent="0.3"/>
    <row r="66" spans="2:17" ht="27" thickBot="1" x14ac:dyDescent="0.3">
      <c r="B66" s="235" t="s">
        <v>38</v>
      </c>
      <c r="C66" s="236"/>
      <c r="D66" s="236"/>
      <c r="E66" s="236"/>
      <c r="F66" s="236"/>
      <c r="G66" s="236"/>
      <c r="H66" s="236"/>
      <c r="I66" s="236"/>
      <c r="J66" s="236"/>
      <c r="K66" s="236"/>
      <c r="L66" s="236"/>
      <c r="M66" s="236"/>
      <c r="N66" s="237"/>
    </row>
    <row r="71" spans="2:17" ht="76.5" customHeight="1" x14ac:dyDescent="0.25">
      <c r="B71" s="118" t="s">
        <v>0</v>
      </c>
      <c r="C71" s="118" t="s">
        <v>39</v>
      </c>
      <c r="D71" s="118" t="s">
        <v>40</v>
      </c>
      <c r="E71" s="118" t="s">
        <v>113</v>
      </c>
      <c r="F71" s="118" t="s">
        <v>115</v>
      </c>
      <c r="G71" s="118" t="s">
        <v>116</v>
      </c>
      <c r="H71" s="118" t="s">
        <v>117</v>
      </c>
      <c r="I71" s="118" t="s">
        <v>114</v>
      </c>
      <c r="J71" s="241" t="s">
        <v>118</v>
      </c>
      <c r="K71" s="257"/>
      <c r="L71" s="242"/>
      <c r="M71" s="118" t="s">
        <v>119</v>
      </c>
      <c r="N71" s="118" t="s">
        <v>41</v>
      </c>
      <c r="O71" s="118" t="s">
        <v>42</v>
      </c>
      <c r="P71" s="241" t="s">
        <v>3</v>
      </c>
      <c r="Q71" s="242"/>
    </row>
    <row r="72" spans="2:17" ht="60.75" customHeight="1" x14ac:dyDescent="0.25">
      <c r="B72" s="68" t="s">
        <v>43</v>
      </c>
      <c r="C72" s="68" t="s">
        <v>162</v>
      </c>
      <c r="D72" s="119" t="s">
        <v>286</v>
      </c>
      <c r="E72" s="119">
        <v>47426726</v>
      </c>
      <c r="F72" s="119" t="s">
        <v>240</v>
      </c>
      <c r="G72" s="119" t="s">
        <v>211</v>
      </c>
      <c r="H72" s="201">
        <v>39256</v>
      </c>
      <c r="I72" s="57" t="s">
        <v>133</v>
      </c>
      <c r="J72" s="119" t="s">
        <v>160</v>
      </c>
      <c r="K72" s="187" t="s">
        <v>291</v>
      </c>
      <c r="L72" s="57" t="s">
        <v>287</v>
      </c>
      <c r="M72" s="119" t="s">
        <v>133</v>
      </c>
      <c r="N72" s="119" t="s">
        <v>133</v>
      </c>
      <c r="O72" s="119" t="s">
        <v>133</v>
      </c>
      <c r="P72" s="263" t="s">
        <v>328</v>
      </c>
      <c r="Q72" s="263"/>
    </row>
    <row r="73" spans="2:17" ht="60.75" customHeight="1" x14ac:dyDescent="0.25">
      <c r="B73" s="68" t="s">
        <v>43</v>
      </c>
      <c r="C73" s="68" t="s">
        <v>162</v>
      </c>
      <c r="D73" s="119" t="s">
        <v>288</v>
      </c>
      <c r="E73" s="119">
        <v>39701142</v>
      </c>
      <c r="F73" s="119" t="s">
        <v>176</v>
      </c>
      <c r="G73" s="119" t="s">
        <v>289</v>
      </c>
      <c r="H73" s="201">
        <v>34741</v>
      </c>
      <c r="I73" s="57" t="s">
        <v>133</v>
      </c>
      <c r="J73" s="119" t="s">
        <v>160</v>
      </c>
      <c r="K73" s="187" t="s">
        <v>291</v>
      </c>
      <c r="L73" s="57" t="s">
        <v>287</v>
      </c>
      <c r="M73" s="119" t="s">
        <v>133</v>
      </c>
      <c r="N73" s="119" t="s">
        <v>133</v>
      </c>
      <c r="O73" s="119" t="s">
        <v>133</v>
      </c>
      <c r="P73" s="263" t="s">
        <v>329</v>
      </c>
      <c r="Q73" s="263"/>
    </row>
    <row r="74" spans="2:17" ht="60.75" customHeight="1" x14ac:dyDescent="0.25">
      <c r="B74" s="68" t="s">
        <v>43</v>
      </c>
      <c r="C74" s="68" t="s">
        <v>162</v>
      </c>
      <c r="D74" s="119" t="s">
        <v>292</v>
      </c>
      <c r="E74" s="119">
        <v>47438732</v>
      </c>
      <c r="F74" s="119" t="s">
        <v>176</v>
      </c>
      <c r="G74" s="119" t="s">
        <v>211</v>
      </c>
      <c r="H74" s="201">
        <v>39073</v>
      </c>
      <c r="I74" s="57" t="s">
        <v>133</v>
      </c>
      <c r="J74" s="119" t="s">
        <v>160</v>
      </c>
      <c r="K74" s="187" t="s">
        <v>291</v>
      </c>
      <c r="L74" s="57" t="s">
        <v>287</v>
      </c>
      <c r="M74" s="119" t="s">
        <v>133</v>
      </c>
      <c r="N74" s="119" t="s">
        <v>133</v>
      </c>
      <c r="O74" s="119" t="s">
        <v>133</v>
      </c>
      <c r="P74" s="259"/>
      <c r="Q74" s="260"/>
    </row>
    <row r="75" spans="2:17" ht="33.6" customHeight="1" x14ac:dyDescent="0.25">
      <c r="B75" s="68" t="s">
        <v>44</v>
      </c>
      <c r="C75" s="68" t="s">
        <v>163</v>
      </c>
      <c r="D75" s="119" t="s">
        <v>293</v>
      </c>
      <c r="E75" s="119">
        <v>1014207855</v>
      </c>
      <c r="F75" s="119" t="s">
        <v>176</v>
      </c>
      <c r="G75" s="119" t="s">
        <v>294</v>
      </c>
      <c r="H75" s="201">
        <v>40898</v>
      </c>
      <c r="I75" s="189" t="s">
        <v>133</v>
      </c>
      <c r="J75" s="119" t="s">
        <v>160</v>
      </c>
      <c r="K75" s="187" t="s">
        <v>295</v>
      </c>
      <c r="L75" s="57" t="s">
        <v>296</v>
      </c>
      <c r="M75" s="119" t="s">
        <v>133</v>
      </c>
      <c r="N75" s="119" t="s">
        <v>133</v>
      </c>
      <c r="O75" s="119" t="s">
        <v>133</v>
      </c>
      <c r="P75" s="263"/>
      <c r="Q75" s="263"/>
    </row>
    <row r="76" spans="2:17" ht="33.6" customHeight="1" x14ac:dyDescent="0.25">
      <c r="B76" s="68" t="s">
        <v>44</v>
      </c>
      <c r="C76" s="68" t="s">
        <v>163</v>
      </c>
      <c r="D76" s="119" t="s">
        <v>297</v>
      </c>
      <c r="E76" s="119">
        <v>47438391</v>
      </c>
      <c r="F76" s="119" t="s">
        <v>298</v>
      </c>
      <c r="G76" s="201" t="s">
        <v>211</v>
      </c>
      <c r="H76" s="201">
        <v>38891</v>
      </c>
      <c r="I76" s="189" t="s">
        <v>133</v>
      </c>
      <c r="J76" s="119" t="s">
        <v>299</v>
      </c>
      <c r="K76" s="57" t="s">
        <v>300</v>
      </c>
      <c r="L76" s="57" t="s">
        <v>296</v>
      </c>
      <c r="M76" s="119" t="s">
        <v>133</v>
      </c>
      <c r="N76" s="119" t="s">
        <v>133</v>
      </c>
      <c r="O76" s="119" t="s">
        <v>133</v>
      </c>
      <c r="P76" s="263" t="s">
        <v>330</v>
      </c>
      <c r="Q76" s="263"/>
    </row>
    <row r="77" spans="2:17" ht="33.6" customHeight="1" x14ac:dyDescent="0.25">
      <c r="B77" s="68" t="s">
        <v>44</v>
      </c>
      <c r="C77" s="68" t="s">
        <v>163</v>
      </c>
      <c r="D77" s="119" t="s">
        <v>301</v>
      </c>
      <c r="E77" s="119">
        <v>1115856299</v>
      </c>
      <c r="F77" s="119" t="s">
        <v>176</v>
      </c>
      <c r="G77" s="119" t="s">
        <v>302</v>
      </c>
      <c r="H77" s="201">
        <v>41257</v>
      </c>
      <c r="I77" s="189" t="s">
        <v>133</v>
      </c>
      <c r="J77" s="119" t="s">
        <v>160</v>
      </c>
      <c r="K77" s="57" t="s">
        <v>303</v>
      </c>
      <c r="L77" s="57" t="s">
        <v>296</v>
      </c>
      <c r="M77" s="119" t="s">
        <v>133</v>
      </c>
      <c r="N77" s="119" t="s">
        <v>133</v>
      </c>
      <c r="O77" s="119" t="s">
        <v>133</v>
      </c>
      <c r="P77" s="263"/>
      <c r="Q77" s="263"/>
    </row>
    <row r="78" spans="2:17" ht="33.6" customHeight="1" x14ac:dyDescent="0.25">
      <c r="B78" s="68" t="s">
        <v>44</v>
      </c>
      <c r="C78" s="68" t="s">
        <v>163</v>
      </c>
      <c r="D78" s="119" t="s">
        <v>304</v>
      </c>
      <c r="E78" s="119">
        <v>1115854371</v>
      </c>
      <c r="F78" s="119" t="s">
        <v>176</v>
      </c>
      <c r="G78" s="119" t="s">
        <v>247</v>
      </c>
      <c r="H78" s="201">
        <v>41390</v>
      </c>
      <c r="I78" s="57" t="s">
        <v>133</v>
      </c>
      <c r="J78" s="119" t="s">
        <v>160</v>
      </c>
      <c r="K78" s="57" t="s">
        <v>305</v>
      </c>
      <c r="L78" s="57" t="s">
        <v>296</v>
      </c>
      <c r="M78" s="119" t="s">
        <v>133</v>
      </c>
      <c r="N78" s="119" t="s">
        <v>133</v>
      </c>
      <c r="O78" s="119" t="s">
        <v>133</v>
      </c>
      <c r="P78" s="263"/>
      <c r="Q78" s="263"/>
    </row>
    <row r="79" spans="2:17" ht="33.6" customHeight="1" x14ac:dyDescent="0.25">
      <c r="B79" s="68" t="s">
        <v>44</v>
      </c>
      <c r="C79" s="68" t="s">
        <v>163</v>
      </c>
      <c r="D79" s="119" t="s">
        <v>306</v>
      </c>
      <c r="E79" s="119">
        <v>47396124</v>
      </c>
      <c r="F79" s="119" t="s">
        <v>176</v>
      </c>
      <c r="G79" s="119" t="s">
        <v>307</v>
      </c>
      <c r="H79" s="201">
        <v>39724</v>
      </c>
      <c r="I79" s="57" t="s">
        <v>133</v>
      </c>
      <c r="J79" s="119" t="s">
        <v>308</v>
      </c>
      <c r="K79" s="57" t="s">
        <v>309</v>
      </c>
      <c r="L79" s="57" t="s">
        <v>296</v>
      </c>
      <c r="M79" s="119" t="s">
        <v>133</v>
      </c>
      <c r="N79" s="119" t="s">
        <v>133</v>
      </c>
      <c r="O79" s="119" t="s">
        <v>133</v>
      </c>
      <c r="P79" s="263"/>
      <c r="Q79" s="263"/>
    </row>
    <row r="80" spans="2:17" ht="33.6" customHeight="1" x14ac:dyDescent="0.25">
      <c r="B80" s="68" t="s">
        <v>44</v>
      </c>
      <c r="C80" s="68" t="s">
        <v>163</v>
      </c>
      <c r="D80" s="119" t="s">
        <v>310</v>
      </c>
      <c r="E80" s="119">
        <v>46383215</v>
      </c>
      <c r="F80" s="119" t="s">
        <v>176</v>
      </c>
      <c r="G80" s="119" t="s">
        <v>211</v>
      </c>
      <c r="H80" s="201">
        <v>40081</v>
      </c>
      <c r="I80" s="57" t="s">
        <v>133</v>
      </c>
      <c r="J80" s="119" t="s">
        <v>160</v>
      </c>
      <c r="K80" s="57" t="s">
        <v>290</v>
      </c>
      <c r="L80" s="57" t="s">
        <v>296</v>
      </c>
      <c r="M80" s="119" t="s">
        <v>133</v>
      </c>
      <c r="N80" s="119" t="s">
        <v>133</v>
      </c>
      <c r="O80" s="119" t="s">
        <v>133</v>
      </c>
      <c r="P80" s="263"/>
      <c r="Q80" s="263"/>
    </row>
    <row r="82" spans="2:17" ht="15.75" thickBot="1" x14ac:dyDescent="0.3"/>
    <row r="83" spans="2:17" ht="27" thickBot="1" x14ac:dyDescent="0.3">
      <c r="B83" s="235" t="s">
        <v>46</v>
      </c>
      <c r="C83" s="236"/>
      <c r="D83" s="236"/>
      <c r="E83" s="236"/>
      <c r="F83" s="236"/>
      <c r="G83" s="236"/>
      <c r="H83" s="236"/>
      <c r="I83" s="236"/>
      <c r="J83" s="236"/>
      <c r="K83" s="236"/>
      <c r="L83" s="236"/>
      <c r="M83" s="236"/>
      <c r="N83" s="237"/>
    </row>
    <row r="86" spans="2:17" ht="46.15" customHeight="1" x14ac:dyDescent="0.25">
      <c r="B86" s="118" t="s">
        <v>33</v>
      </c>
      <c r="C86" s="118" t="s">
        <v>47</v>
      </c>
      <c r="D86" s="241" t="s">
        <v>3</v>
      </c>
      <c r="E86" s="242"/>
    </row>
    <row r="87" spans="2:17" ht="46.9" customHeight="1" x14ac:dyDescent="0.25">
      <c r="B87" s="68" t="s">
        <v>120</v>
      </c>
      <c r="C87" s="197" t="s">
        <v>133</v>
      </c>
      <c r="D87" s="243" t="s">
        <v>322</v>
      </c>
      <c r="E87" s="243"/>
    </row>
    <row r="89" spans="2:17" ht="15.75" thickBot="1" x14ac:dyDescent="0.3"/>
    <row r="90" spans="2:17" ht="27" thickBot="1" x14ac:dyDescent="0.3">
      <c r="B90" s="235" t="s">
        <v>64</v>
      </c>
      <c r="C90" s="236"/>
      <c r="D90" s="236"/>
      <c r="E90" s="236"/>
      <c r="F90" s="236"/>
      <c r="G90" s="236"/>
      <c r="H90" s="236"/>
      <c r="I90" s="236"/>
      <c r="J90" s="236"/>
      <c r="K90" s="236"/>
      <c r="L90" s="236"/>
      <c r="M90" s="236"/>
      <c r="N90" s="237"/>
    </row>
    <row r="92" spans="2:17" ht="15.75" thickBot="1" x14ac:dyDescent="0.3"/>
    <row r="93" spans="2:17" ht="27" thickBot="1" x14ac:dyDescent="0.3">
      <c r="B93" s="235" t="s">
        <v>54</v>
      </c>
      <c r="C93" s="236"/>
      <c r="D93" s="236"/>
      <c r="E93" s="236"/>
      <c r="F93" s="236"/>
      <c r="G93" s="236"/>
      <c r="H93" s="236"/>
      <c r="I93" s="236"/>
      <c r="J93" s="236"/>
      <c r="K93" s="236"/>
      <c r="L93" s="236"/>
      <c r="M93" s="236"/>
      <c r="N93" s="237"/>
    </row>
    <row r="95" spans="2:17" ht="15.75" thickBot="1" x14ac:dyDescent="0.3">
      <c r="M95" s="64"/>
      <c r="N95" s="64"/>
    </row>
    <row r="96" spans="2:17" s="105" customFormat="1" ht="109.5" customHeight="1" x14ac:dyDescent="0.25">
      <c r="B96" s="116" t="s">
        <v>142</v>
      </c>
      <c r="C96" s="116" t="s">
        <v>143</v>
      </c>
      <c r="D96" s="116" t="s">
        <v>144</v>
      </c>
      <c r="E96" s="116" t="s">
        <v>45</v>
      </c>
      <c r="F96" s="116" t="s">
        <v>22</v>
      </c>
      <c r="G96" s="116" t="s">
        <v>100</v>
      </c>
      <c r="H96" s="116" t="s">
        <v>17</v>
      </c>
      <c r="I96" s="116" t="s">
        <v>10</v>
      </c>
      <c r="J96" s="116" t="s">
        <v>31</v>
      </c>
      <c r="K96" s="116" t="s">
        <v>61</v>
      </c>
      <c r="L96" s="116" t="s">
        <v>20</v>
      </c>
      <c r="M96" s="101" t="s">
        <v>26</v>
      </c>
      <c r="N96" s="116" t="s">
        <v>145</v>
      </c>
      <c r="O96" s="116" t="s">
        <v>36</v>
      </c>
      <c r="P96" s="117" t="s">
        <v>11</v>
      </c>
      <c r="Q96" s="117" t="s">
        <v>19</v>
      </c>
    </row>
    <row r="97" spans="1:26" s="111" customFormat="1" x14ac:dyDescent="0.25">
      <c r="A97" s="45">
        <v>1</v>
      </c>
      <c r="B97" s="112" t="s">
        <v>231</v>
      </c>
      <c r="C97" s="113" t="s">
        <v>232</v>
      </c>
      <c r="D97" s="112" t="s">
        <v>311</v>
      </c>
      <c r="E97" s="174" t="s">
        <v>315</v>
      </c>
      <c r="F97" s="108" t="s">
        <v>133</v>
      </c>
      <c r="G97" s="147" t="s">
        <v>204</v>
      </c>
      <c r="H97" s="115" t="s">
        <v>312</v>
      </c>
      <c r="I97" s="115">
        <v>41214</v>
      </c>
      <c r="J97" s="109" t="s">
        <v>134</v>
      </c>
      <c r="K97" s="155">
        <v>10</v>
      </c>
      <c r="L97" s="157">
        <v>0</v>
      </c>
      <c r="M97" s="156">
        <v>180</v>
      </c>
      <c r="N97" s="157">
        <v>0</v>
      </c>
      <c r="O97" s="27">
        <v>0</v>
      </c>
      <c r="P97" s="27">
        <v>1115</v>
      </c>
      <c r="Q97" s="148"/>
      <c r="R97" s="110"/>
      <c r="S97" s="110"/>
      <c r="T97" s="110"/>
      <c r="U97" s="110"/>
      <c r="V97" s="110"/>
      <c r="W97" s="110"/>
      <c r="X97" s="110"/>
      <c r="Y97" s="110"/>
      <c r="Z97" s="110"/>
    </row>
    <row r="98" spans="1:26" s="111" customFormat="1" x14ac:dyDescent="0.25">
      <c r="A98" s="45">
        <f>+A97+1</f>
        <v>2</v>
      </c>
      <c r="B98" s="112" t="s">
        <v>231</v>
      </c>
      <c r="C98" s="113" t="s">
        <v>232</v>
      </c>
      <c r="D98" s="112" t="s">
        <v>279</v>
      </c>
      <c r="E98" s="174" t="s">
        <v>321</v>
      </c>
      <c r="F98" s="108" t="s">
        <v>133</v>
      </c>
      <c r="G98" s="108" t="s">
        <v>204</v>
      </c>
      <c r="H98" s="115">
        <v>40322</v>
      </c>
      <c r="I98" s="115">
        <v>40686</v>
      </c>
      <c r="J98" s="109" t="s">
        <v>134</v>
      </c>
      <c r="K98" s="155">
        <v>12</v>
      </c>
      <c r="L98" s="157">
        <v>0</v>
      </c>
      <c r="M98" s="156">
        <v>240</v>
      </c>
      <c r="N98" s="157">
        <v>0</v>
      </c>
      <c r="O98" s="27">
        <v>0</v>
      </c>
      <c r="P98" s="27">
        <v>1117</v>
      </c>
      <c r="Q98" s="148"/>
      <c r="R98" s="110"/>
      <c r="S98" s="110"/>
      <c r="T98" s="110"/>
      <c r="U98" s="110"/>
      <c r="V98" s="110"/>
      <c r="W98" s="110"/>
      <c r="X98" s="110"/>
      <c r="Y98" s="110"/>
      <c r="Z98" s="110"/>
    </row>
    <row r="99" spans="1:26" s="111" customFormat="1" x14ac:dyDescent="0.25">
      <c r="A99" s="45"/>
      <c r="B99" s="48" t="s">
        <v>16</v>
      </c>
      <c r="C99" s="113"/>
      <c r="D99" s="112"/>
      <c r="E99" s="107"/>
      <c r="F99" s="108"/>
      <c r="G99" s="108"/>
      <c r="H99" s="108"/>
      <c r="I99" s="109"/>
      <c r="J99" s="109"/>
      <c r="K99" s="114">
        <f>SUM(K97:K98)</f>
        <v>22</v>
      </c>
      <c r="L99" s="114">
        <f>SUM(L97:L98)</f>
        <v>0</v>
      </c>
      <c r="M99" s="146">
        <f>SUM(M97:M98)</f>
        <v>420</v>
      </c>
      <c r="N99" s="114">
        <f>SUM(N97:N98)</f>
        <v>0</v>
      </c>
      <c r="O99" s="27">
        <f>SUM(O97:O98)</f>
        <v>0</v>
      </c>
      <c r="P99" s="27"/>
      <c r="Q99" s="149"/>
    </row>
    <row r="100" spans="1:26" x14ac:dyDescent="0.25">
      <c r="B100" s="30"/>
      <c r="C100" s="30"/>
      <c r="D100" s="30"/>
      <c r="E100" s="31"/>
      <c r="F100" s="30"/>
      <c r="G100" s="30"/>
      <c r="H100" s="30"/>
      <c r="I100" s="30"/>
      <c r="J100" s="30"/>
      <c r="K100" s="30"/>
      <c r="L100" s="30"/>
      <c r="M100" s="30"/>
      <c r="N100" s="30"/>
      <c r="O100" s="30"/>
      <c r="P100" s="30"/>
    </row>
    <row r="101" spans="1:26" ht="18.75" x14ac:dyDescent="0.25">
      <c r="B101" s="58" t="s">
        <v>32</v>
      </c>
      <c r="C101" s="72">
        <f>+K99</f>
        <v>22</v>
      </c>
      <c r="H101" s="32"/>
      <c r="I101" s="32"/>
      <c r="J101" s="32"/>
      <c r="K101" s="32"/>
      <c r="L101" s="32"/>
      <c r="M101" s="32"/>
      <c r="N101" s="30"/>
      <c r="O101" s="30"/>
      <c r="P101" s="30"/>
    </row>
    <row r="103" spans="1:26" ht="15.75" thickBot="1" x14ac:dyDescent="0.3"/>
    <row r="104" spans="1:26" ht="37.15" customHeight="1" thickBot="1" x14ac:dyDescent="0.3">
      <c r="B104" s="75" t="s">
        <v>49</v>
      </c>
      <c r="C104" s="76" t="s">
        <v>50</v>
      </c>
      <c r="D104" s="75" t="s">
        <v>51</v>
      </c>
      <c r="E104" s="76" t="s">
        <v>55</v>
      </c>
    </row>
    <row r="105" spans="1:26" ht="41.45" customHeight="1" x14ac:dyDescent="0.25">
      <c r="B105" s="66" t="s">
        <v>121</v>
      </c>
      <c r="C105" s="69">
        <v>20</v>
      </c>
      <c r="D105" s="169">
        <v>0</v>
      </c>
      <c r="E105" s="238">
        <f>+D105+D106+D107</f>
        <v>40</v>
      </c>
    </row>
    <row r="106" spans="1:26" x14ac:dyDescent="0.25">
      <c r="B106" s="66" t="s">
        <v>122</v>
      </c>
      <c r="C106" s="56">
        <v>30</v>
      </c>
      <c r="D106" s="169">
        <v>0</v>
      </c>
      <c r="E106" s="239"/>
    </row>
    <row r="107" spans="1:26" ht="15.75" thickBot="1" x14ac:dyDescent="0.3">
      <c r="B107" s="66" t="s">
        <v>123</v>
      </c>
      <c r="C107" s="71">
        <v>40</v>
      </c>
      <c r="D107" s="71">
        <v>40</v>
      </c>
      <c r="E107" s="240"/>
    </row>
    <row r="109" spans="1:26" ht="15.75" thickBot="1" x14ac:dyDescent="0.3"/>
    <row r="110" spans="1:26" ht="27" thickBot="1" x14ac:dyDescent="0.3">
      <c r="B110" s="235" t="s">
        <v>52</v>
      </c>
      <c r="C110" s="236"/>
      <c r="D110" s="236"/>
      <c r="E110" s="236"/>
      <c r="F110" s="236"/>
      <c r="G110" s="236"/>
      <c r="H110" s="236"/>
      <c r="I110" s="236"/>
      <c r="J110" s="236"/>
      <c r="K110" s="236"/>
      <c r="L110" s="236"/>
      <c r="M110" s="236"/>
      <c r="N110" s="237"/>
    </row>
    <row r="112" spans="1:26" ht="76.5" customHeight="1" x14ac:dyDescent="0.25">
      <c r="B112" s="118" t="s">
        <v>0</v>
      </c>
      <c r="C112" s="118" t="s">
        <v>39</v>
      </c>
      <c r="D112" s="118" t="s">
        <v>40</v>
      </c>
      <c r="E112" s="118" t="s">
        <v>113</v>
      </c>
      <c r="F112" s="118" t="s">
        <v>115</v>
      </c>
      <c r="G112" s="118" t="s">
        <v>116</v>
      </c>
      <c r="H112" s="118" t="s">
        <v>117</v>
      </c>
      <c r="I112" s="118" t="s">
        <v>114</v>
      </c>
      <c r="J112" s="241" t="s">
        <v>118</v>
      </c>
      <c r="K112" s="257"/>
      <c r="L112" s="242"/>
      <c r="M112" s="118" t="s">
        <v>119</v>
      </c>
      <c r="N112" s="118" t="s">
        <v>41</v>
      </c>
      <c r="O112" s="118" t="s">
        <v>42</v>
      </c>
      <c r="P112" s="241" t="s">
        <v>3</v>
      </c>
      <c r="Q112" s="242"/>
    </row>
    <row r="113" spans="2:17" ht="60.75" customHeight="1" x14ac:dyDescent="0.25">
      <c r="B113" s="68" t="s">
        <v>127</v>
      </c>
      <c r="C113" s="68" t="s">
        <v>235</v>
      </c>
      <c r="D113" s="119" t="s">
        <v>263</v>
      </c>
      <c r="E113" s="119">
        <v>47433668</v>
      </c>
      <c r="F113" s="119" t="s">
        <v>157</v>
      </c>
      <c r="G113" s="119" t="s">
        <v>264</v>
      </c>
      <c r="H113" s="119" t="s">
        <v>265</v>
      </c>
      <c r="I113" s="57" t="s">
        <v>133</v>
      </c>
      <c r="J113" s="119" t="s">
        <v>232</v>
      </c>
      <c r="K113" s="187" t="s">
        <v>266</v>
      </c>
      <c r="L113" s="57" t="s">
        <v>259</v>
      </c>
      <c r="M113" s="119" t="s">
        <v>133</v>
      </c>
      <c r="N113" s="119" t="s">
        <v>133</v>
      </c>
      <c r="O113" s="119" t="s">
        <v>133</v>
      </c>
      <c r="P113" s="225" t="s">
        <v>331</v>
      </c>
      <c r="Q113" s="226"/>
    </row>
    <row r="114" spans="2:17" ht="60.75" customHeight="1" x14ac:dyDescent="0.25">
      <c r="B114" s="68" t="s">
        <v>128</v>
      </c>
      <c r="C114" s="68" t="s">
        <v>235</v>
      </c>
      <c r="D114" s="119" t="s">
        <v>267</v>
      </c>
      <c r="E114" s="119">
        <v>47435269</v>
      </c>
      <c r="F114" s="119" t="s">
        <v>246</v>
      </c>
      <c r="G114" s="119" t="s">
        <v>247</v>
      </c>
      <c r="H114" s="119" t="s">
        <v>248</v>
      </c>
      <c r="I114" s="57" t="s">
        <v>204</v>
      </c>
      <c r="J114" s="119" t="s">
        <v>232</v>
      </c>
      <c r="K114" s="187" t="s">
        <v>268</v>
      </c>
      <c r="L114" s="57" t="s">
        <v>250</v>
      </c>
      <c r="M114" s="119" t="s">
        <v>133</v>
      </c>
      <c r="N114" s="119" t="s">
        <v>133</v>
      </c>
      <c r="O114" s="119" t="s">
        <v>133</v>
      </c>
      <c r="P114" s="261"/>
      <c r="Q114" s="262"/>
    </row>
    <row r="115" spans="2:17" ht="33.6" customHeight="1" x14ac:dyDescent="0.25">
      <c r="B115" s="68" t="s">
        <v>129</v>
      </c>
      <c r="C115" s="190" t="s">
        <v>236</v>
      </c>
      <c r="D115" s="119" t="s">
        <v>237</v>
      </c>
      <c r="E115" s="119">
        <v>23795563</v>
      </c>
      <c r="F115" s="119" t="s">
        <v>251</v>
      </c>
      <c r="G115" s="119" t="s">
        <v>252</v>
      </c>
      <c r="H115" s="119" t="s">
        <v>253</v>
      </c>
      <c r="I115" s="57" t="s">
        <v>204</v>
      </c>
      <c r="J115" s="119" t="s">
        <v>204</v>
      </c>
      <c r="K115" s="57" t="s">
        <v>204</v>
      </c>
      <c r="L115" s="57" t="s">
        <v>204</v>
      </c>
      <c r="M115" s="119" t="s">
        <v>133</v>
      </c>
      <c r="N115" s="119" t="s">
        <v>133</v>
      </c>
      <c r="O115" s="119" t="s">
        <v>133</v>
      </c>
      <c r="P115" s="258"/>
      <c r="Q115" s="258"/>
    </row>
    <row r="118" spans="2:17" ht="15.75" thickBot="1" x14ac:dyDescent="0.3"/>
    <row r="119" spans="2:17" ht="54" customHeight="1" x14ac:dyDescent="0.25">
      <c r="B119" s="121" t="s">
        <v>33</v>
      </c>
      <c r="C119" s="121" t="s">
        <v>49</v>
      </c>
      <c r="D119" s="118" t="s">
        <v>50</v>
      </c>
      <c r="E119" s="121" t="s">
        <v>51</v>
      </c>
      <c r="F119" s="76" t="s">
        <v>56</v>
      </c>
      <c r="G119" s="92"/>
    </row>
    <row r="120" spans="2:17" ht="120.75" customHeight="1" x14ac:dyDescent="0.25">
      <c r="B120" s="227" t="s">
        <v>53</v>
      </c>
      <c r="C120" s="167" t="s">
        <v>124</v>
      </c>
      <c r="D120" s="169">
        <v>25</v>
      </c>
      <c r="E120" s="169">
        <v>0</v>
      </c>
      <c r="F120" s="228">
        <f>+E120+E121+E122</f>
        <v>35</v>
      </c>
      <c r="G120" s="92"/>
    </row>
    <row r="121" spans="2:17" ht="76.150000000000006" customHeight="1" x14ac:dyDescent="0.25">
      <c r="B121" s="227"/>
      <c r="C121" s="167" t="s">
        <v>125</v>
      </c>
      <c r="D121" s="73">
        <v>25</v>
      </c>
      <c r="E121" s="73">
        <v>25</v>
      </c>
      <c r="F121" s="229"/>
      <c r="G121" s="92"/>
    </row>
    <row r="122" spans="2:17" ht="69" customHeight="1" x14ac:dyDescent="0.25">
      <c r="B122" s="227"/>
      <c r="C122" s="167" t="s">
        <v>126</v>
      </c>
      <c r="D122" s="169">
        <v>10</v>
      </c>
      <c r="E122" s="169">
        <v>10</v>
      </c>
      <c r="F122" s="230"/>
      <c r="G122" s="92"/>
    </row>
    <row r="126" spans="2:17" x14ac:dyDescent="0.25">
      <c r="B126" s="120" t="s">
        <v>57</v>
      </c>
    </row>
    <row r="129" spans="2:5" x14ac:dyDescent="0.25">
      <c r="B129" s="122" t="s">
        <v>33</v>
      </c>
      <c r="C129" s="122" t="s">
        <v>58</v>
      </c>
      <c r="D129" s="121" t="s">
        <v>51</v>
      </c>
      <c r="E129" s="121" t="s">
        <v>16</v>
      </c>
    </row>
    <row r="130" spans="2:5" ht="28.5" x14ac:dyDescent="0.25">
      <c r="B130" s="103" t="s">
        <v>59</v>
      </c>
      <c r="C130" s="104">
        <v>40</v>
      </c>
      <c r="D130" s="169">
        <f>+E105</f>
        <v>40</v>
      </c>
      <c r="E130" s="231">
        <f>+D130+D131</f>
        <v>75</v>
      </c>
    </row>
    <row r="131" spans="2:5" ht="42.75" x14ac:dyDescent="0.25">
      <c r="B131" s="103" t="s">
        <v>60</v>
      </c>
      <c r="C131" s="104">
        <v>60</v>
      </c>
      <c r="D131" s="169">
        <f>+F120</f>
        <v>35</v>
      </c>
      <c r="E131" s="232"/>
    </row>
  </sheetData>
  <mergeCells count="45">
    <mergeCell ref="B50:B51"/>
    <mergeCell ref="C50:C51"/>
    <mergeCell ref="D50:E50"/>
    <mergeCell ref="B2:P2"/>
    <mergeCell ref="B4:P4"/>
    <mergeCell ref="C6:N6"/>
    <mergeCell ref="C7:N7"/>
    <mergeCell ref="C8:N8"/>
    <mergeCell ref="C9:N9"/>
    <mergeCell ref="C10:E10"/>
    <mergeCell ref="B14:C14"/>
    <mergeCell ref="B16:C16"/>
    <mergeCell ref="E34:E35"/>
    <mergeCell ref="M39:N39"/>
    <mergeCell ref="B66:N66"/>
    <mergeCell ref="J71:L71"/>
    <mergeCell ref="P71:Q71"/>
    <mergeCell ref="C54:N54"/>
    <mergeCell ref="B56:N56"/>
    <mergeCell ref="O59:P59"/>
    <mergeCell ref="O60:P60"/>
    <mergeCell ref="E105:E107"/>
    <mergeCell ref="P72:Q72"/>
    <mergeCell ref="P75:Q75"/>
    <mergeCell ref="P76:Q76"/>
    <mergeCell ref="P77:Q77"/>
    <mergeCell ref="P78:Q78"/>
    <mergeCell ref="P80:Q80"/>
    <mergeCell ref="P73:Q73"/>
    <mergeCell ref="P79:Q79"/>
    <mergeCell ref="B83:N83"/>
    <mergeCell ref="D86:E86"/>
    <mergeCell ref="D87:E87"/>
    <mergeCell ref="B93:N93"/>
    <mergeCell ref="P74:Q74"/>
    <mergeCell ref="B90:N90"/>
    <mergeCell ref="E130:E131"/>
    <mergeCell ref="B110:N110"/>
    <mergeCell ref="J112:L112"/>
    <mergeCell ref="P112:Q112"/>
    <mergeCell ref="P113:Q113"/>
    <mergeCell ref="P115:Q115"/>
    <mergeCell ref="B120:B122"/>
    <mergeCell ref="F120:F122"/>
    <mergeCell ref="P114:Q114"/>
  </mergeCells>
  <dataValidations count="2">
    <dataValidation type="decimal" allowBlank="1" showInputMessage="1" showErrorMessage="1" sqref="WVH983047 WLL983047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IV18:IV38 SR18:SR38 ACN18:ACN38 AMJ18:AMJ38 AWF18:AWF38 BGB18:BGB38 BPX18:BPX38 BZT18:BZT38 CJP18:CJP38 CTL18:CTL38 DDH18:DDH38 DND18:DND38 DWZ18:DWZ38 EGV18:EGV38 EQR18:EQR38 FAN18:FAN38 FKJ18:FKJ38 FUF18:FUF38 GEB18:GEB38 GNX18:GNX38 GXT18:GXT38 HHP18:HHP38 HRL18:HRL38 IBH18:IBH38 ILD18:ILD38 IUZ18:IUZ38 JEV18:JEV38 JOR18:JOR38 JYN18:JYN38 KIJ18:KIJ38 KSF18:KSF38 LCB18:LCB38 LLX18:LLX38 LVT18:LVT38 MFP18:MFP38 MPL18:MPL38 MZH18:MZH38 NJD18:NJD38 NSZ18:NSZ38 OCV18:OCV38 OMR18:OMR38 OWN18:OWN38 PGJ18:PGJ38 PQF18:PQF38 QAB18:QAB38 QJX18:QJX38 QTT18:QTT38 RDP18:RDP38 RNL18:RNL38 RXH18:RXH38 SHD18:SHD38 SQZ18:SQZ38 TAV18:TAV38 TKR18:TKR38 TUN18:TUN38 UEJ18:UEJ38 UOF18:UOF38 UYB18:UYB38 VHX18:VHX38 VRT18:VRT38 WBP18:WBP38 WLL18:WLL38 WVH18:WVH38">
      <formula1>0</formula1>
      <formula2>1</formula2>
    </dataValidation>
    <dataValidation type="list" allowBlank="1" showInputMessage="1" showErrorMessage="1" sqref="WVE983047 A65543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A131079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A196615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A262151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A327687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A393223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A458759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A524295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A589831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A655367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A720903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A786439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A851975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A917511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A983047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A18:A38 IS18:IS38 SO18:SO38 ACK18:ACK38 AMG18:AMG38 AWC18:AWC38 BFY18:BFY38 BPU18:BPU38 BZQ18:BZQ38 CJM18:CJM38 CTI18:CTI38 DDE18:DDE38 DNA18:DNA38 DWW18:DWW38 EGS18:EGS38 EQO18:EQO38 FAK18:FAK38 FKG18:FKG38 FUC18:FUC38 GDY18:GDY38 GNU18:GNU38 GXQ18:GXQ38 HHM18:HHM38 HRI18:HRI38 IBE18:IBE38 ILA18:ILA38 IUW18:IUW38 JES18:JES38 JOO18:JOO38 JYK18:JYK38 KIG18:KIG38 KSC18:KSC38 LBY18:LBY38 LLU18:LLU38 LVQ18:LVQ38 MFM18:MFM38 MPI18:MPI38 MZE18:MZE38 NJA18:NJA38 NSW18:NSW38 OCS18:OCS38 OMO18:OMO38 OWK18:OWK38 PGG18:PGG38 PQC18:PQC38 PZY18:PZY38 QJU18:QJU38 QTQ18:QTQ38 RDM18:RDM38 RNI18:RNI38 RXE18:RXE38 SHA18:SHA38 SQW18:SQW38 TAS18:TAS38 TKO18:TKO38 TUK18:TUK38 UEG18:UEG38 UOC18:UOC38 UXY18:UXY38 VHU18:VHU38 VRQ18:VRQ38 WBM18:WBM38 WLI18:WLI38 WVE18:WVE38">
      <formula1>"1,2,3,4,5"</formula1>
    </dataValidation>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I13" sqref="I13"/>
    </sheetView>
  </sheetViews>
  <sheetFormatPr baseColWidth="10" defaultRowHeight="15.75" x14ac:dyDescent="0.25"/>
  <cols>
    <col min="1" max="1" width="4.42578125" style="144" customWidth="1"/>
    <col min="2" max="2" width="49.42578125" style="144" customWidth="1"/>
    <col min="3" max="3" width="35.28515625" style="144" customWidth="1"/>
    <col min="4" max="4" width="29.42578125" style="144" customWidth="1"/>
    <col min="5" max="5" width="6.140625" style="144" customWidth="1"/>
    <col min="6" max="16384" width="11.42578125" style="102"/>
  </cols>
  <sheetData>
    <row r="1" spans="1:5" x14ac:dyDescent="0.25">
      <c r="A1" s="276" t="s">
        <v>89</v>
      </c>
      <c r="B1" s="277"/>
      <c r="C1" s="277"/>
      <c r="D1" s="277"/>
      <c r="E1" s="124"/>
    </row>
    <row r="2" spans="1:5" x14ac:dyDescent="0.25">
      <c r="A2" s="125"/>
      <c r="B2" s="278" t="s">
        <v>77</v>
      </c>
      <c r="C2" s="278"/>
      <c r="D2" s="278"/>
      <c r="E2" s="126"/>
    </row>
    <row r="3" spans="1:5" x14ac:dyDescent="0.25">
      <c r="A3" s="127"/>
      <c r="B3" s="278" t="s">
        <v>147</v>
      </c>
      <c r="C3" s="278"/>
      <c r="D3" s="278"/>
      <c r="E3" s="128"/>
    </row>
    <row r="4" spans="1:5" thickBot="1" x14ac:dyDescent="0.3">
      <c r="A4" s="129"/>
      <c r="B4" s="130"/>
      <c r="C4" s="130"/>
      <c r="D4" s="130"/>
      <c r="E4" s="131"/>
    </row>
    <row r="5" spans="1:5" ht="27.75" customHeight="1" thickBot="1" x14ac:dyDescent="0.3">
      <c r="A5" s="129"/>
      <c r="B5" s="132" t="s">
        <v>78</v>
      </c>
      <c r="C5" s="289" t="s">
        <v>336</v>
      </c>
      <c r="D5" s="290"/>
      <c r="E5" s="131"/>
    </row>
    <row r="6" spans="1:5" ht="16.5" thickBot="1" x14ac:dyDescent="0.3">
      <c r="A6" s="129"/>
      <c r="B6" s="150" t="s">
        <v>79</v>
      </c>
      <c r="C6" s="279" t="s">
        <v>333</v>
      </c>
      <c r="D6" s="280"/>
      <c r="E6" s="131"/>
    </row>
    <row r="7" spans="1:5" ht="16.5" thickBot="1" x14ac:dyDescent="0.3">
      <c r="A7" s="129"/>
      <c r="B7" s="150" t="s">
        <v>148</v>
      </c>
      <c r="C7" s="283" t="s">
        <v>149</v>
      </c>
      <c r="D7" s="284"/>
      <c r="E7" s="131"/>
    </row>
    <row r="8" spans="1:5" ht="16.5" thickBot="1" x14ac:dyDescent="0.3">
      <c r="A8" s="129"/>
      <c r="B8" s="151">
        <v>2</v>
      </c>
      <c r="C8" s="281">
        <v>1566210750</v>
      </c>
      <c r="D8" s="282"/>
      <c r="E8" s="131"/>
    </row>
    <row r="9" spans="1:5" ht="16.5" thickBot="1" x14ac:dyDescent="0.3">
      <c r="A9" s="129"/>
      <c r="B9" s="151">
        <v>8</v>
      </c>
      <c r="C9" s="281">
        <v>1670624800</v>
      </c>
      <c r="D9" s="282"/>
      <c r="E9" s="131"/>
    </row>
    <row r="10" spans="1:5" ht="16.5" thickBot="1" x14ac:dyDescent="0.3">
      <c r="A10" s="129"/>
      <c r="B10" s="151">
        <v>12</v>
      </c>
      <c r="C10" s="281">
        <v>1879452900</v>
      </c>
      <c r="D10" s="282"/>
      <c r="E10" s="131"/>
    </row>
    <row r="11" spans="1:5" ht="16.5" thickBot="1" x14ac:dyDescent="0.3">
      <c r="A11" s="129"/>
      <c r="B11" s="151"/>
      <c r="C11" s="281"/>
      <c r="D11" s="282"/>
      <c r="E11" s="131"/>
    </row>
    <row r="12" spans="1:5" ht="48" thickBot="1" x14ac:dyDescent="0.3">
      <c r="A12" s="129"/>
      <c r="B12" s="152" t="s">
        <v>150</v>
      </c>
      <c r="C12" s="281">
        <f>SUM(C8:D11)</f>
        <v>5116288450</v>
      </c>
      <c r="D12" s="282"/>
      <c r="E12" s="131"/>
    </row>
    <row r="13" spans="1:5" ht="48" thickBot="1" x14ac:dyDescent="0.3">
      <c r="A13" s="129"/>
      <c r="B13" s="152" t="s">
        <v>151</v>
      </c>
      <c r="C13" s="281">
        <f>+C12/616000</f>
        <v>8305.6630681818187</v>
      </c>
      <c r="D13" s="282"/>
      <c r="E13" s="131"/>
    </row>
    <row r="14" spans="1:5" x14ac:dyDescent="0.25">
      <c r="A14" s="129"/>
      <c r="B14" s="130"/>
      <c r="C14" s="133"/>
      <c r="D14" s="134"/>
      <c r="E14" s="131"/>
    </row>
    <row r="15" spans="1:5" ht="16.5" thickBot="1" x14ac:dyDescent="0.3">
      <c r="A15" s="129"/>
      <c r="B15" s="130" t="s">
        <v>152</v>
      </c>
      <c r="C15" s="133"/>
      <c r="D15" s="134"/>
      <c r="E15" s="131"/>
    </row>
    <row r="16" spans="1:5" ht="15" x14ac:dyDescent="0.25">
      <c r="A16" s="129"/>
      <c r="B16" s="135" t="s">
        <v>80</v>
      </c>
      <c r="C16" s="291">
        <v>2894054903</v>
      </c>
      <c r="D16" s="285"/>
      <c r="E16" s="131"/>
    </row>
    <row r="17" spans="1:6" ht="15" x14ac:dyDescent="0.25">
      <c r="A17" s="129"/>
      <c r="B17" s="129" t="s">
        <v>81</v>
      </c>
      <c r="C17" s="292">
        <v>3080803856</v>
      </c>
      <c r="D17" s="131"/>
      <c r="E17" s="131"/>
    </row>
    <row r="18" spans="1:6" ht="15" x14ac:dyDescent="0.25">
      <c r="A18" s="129"/>
      <c r="B18" s="129" t="s">
        <v>82</v>
      </c>
      <c r="C18" s="292">
        <v>438586763</v>
      </c>
      <c r="D18" s="286"/>
      <c r="E18" s="131"/>
    </row>
    <row r="19" spans="1:6" thickBot="1" x14ac:dyDescent="0.3">
      <c r="A19" s="129"/>
      <c r="B19" s="136" t="s">
        <v>83</v>
      </c>
      <c r="C19" s="293">
        <v>1172810486</v>
      </c>
      <c r="D19" s="137"/>
      <c r="E19" s="131"/>
    </row>
    <row r="20" spans="1:6" ht="16.5" thickBot="1" x14ac:dyDescent="0.3">
      <c r="A20" s="129"/>
      <c r="B20" s="267" t="s">
        <v>84</v>
      </c>
      <c r="C20" s="268"/>
      <c r="D20" s="269"/>
      <c r="E20" s="131"/>
    </row>
    <row r="21" spans="1:6" ht="16.5" thickBot="1" x14ac:dyDescent="0.3">
      <c r="A21" s="129"/>
      <c r="B21" s="267" t="s">
        <v>85</v>
      </c>
      <c r="C21" s="268"/>
      <c r="D21" s="269"/>
      <c r="E21" s="131"/>
    </row>
    <row r="22" spans="1:6" x14ac:dyDescent="0.25">
      <c r="A22" s="129"/>
      <c r="B22" s="138" t="s">
        <v>153</v>
      </c>
      <c r="C22" s="287">
        <f>C16/C18</f>
        <v>6.5985915379758051</v>
      </c>
      <c r="D22" s="134" t="s">
        <v>334</v>
      </c>
      <c r="E22" s="131"/>
    </row>
    <row r="23" spans="1:6" ht="16.5" thickBot="1" x14ac:dyDescent="0.3">
      <c r="A23" s="129"/>
      <c r="B23" s="198" t="s">
        <v>86</v>
      </c>
      <c r="C23" s="288">
        <f>C19/C17</f>
        <v>0.38068326995757956</v>
      </c>
      <c r="D23" s="139" t="s">
        <v>69</v>
      </c>
      <c r="E23" s="131"/>
    </row>
    <row r="24" spans="1:6" ht="16.5" thickBot="1" x14ac:dyDescent="0.3">
      <c r="A24" s="129"/>
      <c r="B24" s="140"/>
      <c r="C24" s="141"/>
      <c r="D24" s="130"/>
      <c r="E24" s="142"/>
    </row>
    <row r="25" spans="1:6" x14ac:dyDescent="0.25">
      <c r="A25" s="270"/>
      <c r="B25" s="271"/>
      <c r="C25" s="273" t="s">
        <v>335</v>
      </c>
      <c r="D25" s="274"/>
      <c r="E25" s="275"/>
      <c r="F25" s="264"/>
    </row>
    <row r="26" spans="1:6" ht="16.5" thickBot="1" x14ac:dyDescent="0.3">
      <c r="A26" s="270"/>
      <c r="B26" s="272"/>
      <c r="C26" s="265" t="s">
        <v>87</v>
      </c>
      <c r="D26" s="266"/>
      <c r="E26" s="275"/>
      <c r="F26" s="264"/>
    </row>
    <row r="27" spans="1:6" thickBot="1" x14ac:dyDescent="0.3">
      <c r="A27" s="136"/>
      <c r="B27" s="143"/>
      <c r="C27" s="143"/>
      <c r="D27" s="143"/>
      <c r="E27" s="137"/>
      <c r="F27" s="123"/>
    </row>
    <row r="28" spans="1:6" x14ac:dyDescent="0.25">
      <c r="B28" s="145" t="s">
        <v>154</v>
      </c>
    </row>
  </sheetData>
  <mergeCells count="20">
    <mergeCell ref="C13:D13"/>
    <mergeCell ref="B20:D20"/>
    <mergeCell ref="C8:D8"/>
    <mergeCell ref="C7:D7"/>
    <mergeCell ref="C9:D9"/>
    <mergeCell ref="C10:D10"/>
    <mergeCell ref="C11:D11"/>
    <mergeCell ref="C12:D12"/>
    <mergeCell ref="A1:D1"/>
    <mergeCell ref="B2:D2"/>
    <mergeCell ref="B3:D3"/>
    <mergeCell ref="C5:D5"/>
    <mergeCell ref="C6:D6"/>
    <mergeCell ref="F25:F26"/>
    <mergeCell ref="C26:D26"/>
    <mergeCell ref="B21:D21"/>
    <mergeCell ref="A25:A26"/>
    <mergeCell ref="B25:B26"/>
    <mergeCell ref="C25:D25"/>
    <mergeCell ref="E25:E26"/>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2"/>
  <sheetViews>
    <sheetView workbookViewId="0">
      <selection activeCell="G12" sqref="G12"/>
    </sheetView>
  </sheetViews>
  <sheetFormatPr baseColWidth="10" defaultRowHeight="15" x14ac:dyDescent="0.25"/>
  <cols>
    <col min="4" max="4" width="33.42578125" style="183" customWidth="1"/>
    <col min="6" max="6" width="20.85546875" style="180" customWidth="1"/>
  </cols>
  <sheetData>
    <row r="1" spans="3:7" s="102" customFormat="1" x14ac:dyDescent="0.25">
      <c r="C1" s="176">
        <v>2</v>
      </c>
      <c r="D1" s="182"/>
      <c r="E1" s="176">
        <v>8</v>
      </c>
      <c r="F1" s="179"/>
      <c r="G1" s="176">
        <v>12</v>
      </c>
    </row>
    <row r="2" spans="3:7" x14ac:dyDescent="0.25">
      <c r="C2" t="s">
        <v>319</v>
      </c>
    </row>
    <row r="3" spans="3:7" ht="45" x14ac:dyDescent="0.25">
      <c r="C3" s="118" t="s">
        <v>45</v>
      </c>
      <c r="D3" s="181"/>
      <c r="E3" s="118" t="s">
        <v>45</v>
      </c>
      <c r="F3" s="181"/>
      <c r="G3" s="174" t="s">
        <v>317</v>
      </c>
    </row>
    <row r="4" spans="3:7" x14ac:dyDescent="0.25">
      <c r="C4" s="175">
        <v>85</v>
      </c>
      <c r="D4" s="184"/>
      <c r="E4" s="155" t="s">
        <v>234</v>
      </c>
      <c r="F4" s="178"/>
      <c r="G4" s="155">
        <v>169</v>
      </c>
    </row>
    <row r="5" spans="3:7" x14ac:dyDescent="0.25">
      <c r="C5" s="175">
        <v>161</v>
      </c>
      <c r="D5" s="184"/>
      <c r="E5" s="155">
        <v>152</v>
      </c>
      <c r="F5" s="178"/>
      <c r="G5" s="174" t="s">
        <v>318</v>
      </c>
    </row>
    <row r="6" spans="3:7" x14ac:dyDescent="0.25">
      <c r="C6" s="175">
        <v>198</v>
      </c>
      <c r="D6" s="184"/>
      <c r="E6" s="155">
        <v>200</v>
      </c>
      <c r="F6" s="178"/>
      <c r="G6" s="155">
        <v>114</v>
      </c>
    </row>
    <row r="7" spans="3:7" x14ac:dyDescent="0.25">
      <c r="G7" s="155">
        <v>2159</v>
      </c>
    </row>
    <row r="9" spans="3:7" x14ac:dyDescent="0.25">
      <c r="C9" s="185" t="s">
        <v>320</v>
      </c>
      <c r="E9" s="185" t="s">
        <v>320</v>
      </c>
    </row>
    <row r="10" spans="3:7" x14ac:dyDescent="0.25">
      <c r="C10" s="1"/>
    </row>
    <row r="11" spans="3:7" ht="30" x14ac:dyDescent="0.25">
      <c r="C11" s="107" t="s">
        <v>313</v>
      </c>
      <c r="D11" s="112" t="s">
        <v>238</v>
      </c>
      <c r="E11" s="174" t="s">
        <v>315</v>
      </c>
      <c r="F11" s="112" t="s">
        <v>311</v>
      </c>
      <c r="G11" s="174" t="s">
        <v>315</v>
      </c>
    </row>
    <row r="12" spans="3:7" x14ac:dyDescent="0.25">
      <c r="C12" s="107" t="s">
        <v>314</v>
      </c>
      <c r="D12" s="177"/>
      <c r="E12" s="174" t="s">
        <v>316</v>
      </c>
      <c r="G12" s="174" t="s">
        <v>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JURIDICA FUNDEXPO</vt:lpstr>
      <vt:lpstr> TECNICA GRUPO 2</vt:lpstr>
      <vt:lpstr>TECNICA GRUPO 8</vt:lpstr>
      <vt:lpstr>TECNICA GRUPO 12</vt:lpstr>
      <vt:lpstr>FINANCIERA</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admin</cp:lastModifiedBy>
  <dcterms:created xsi:type="dcterms:W3CDTF">2014-10-22T15:49:24Z</dcterms:created>
  <dcterms:modified xsi:type="dcterms:W3CDTF">2014-12-03T20:20:04Z</dcterms:modified>
</cp:coreProperties>
</file>