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.guerrero\Desktop\PROCESOS\PRIMERA INFANCIA\EVALUACION PRELIMINAR\"/>
    </mc:Choice>
  </mc:AlternateContent>
  <workbookProtection workbookAlgorithmName="SHA-512" workbookHashValue="bLupXsWQwPQEDcH90MH9O+10kxXNIBbjBbeDXCLWGuOcjINz27HkgsCrSRoei+nur+jtVb2DD2BwxbKhYuqNEg==" workbookSaltValue="gzWgCvgiWvVov+bO7hJMfQ==" workbookSpinCount="100000" lockStructure="1"/>
  <bookViews>
    <workbookView xWindow="120" yWindow="135" windowWidth="15480" windowHeight="6660" tabRatio="952" firstSheet="15" activeTab="17"/>
  </bookViews>
  <sheets>
    <sheet name="RESULTADO GRUPO" sheetId="43" r:id="rId1"/>
    <sheet name="LICEO" sheetId="14" r:id="rId2"/>
    <sheet name="CI JORGE ELIECER" sheetId="28" r:id="rId3"/>
    <sheet name="FUNDAFECTO" sheetId="17" r:id="rId4"/>
    <sheet name="PROPAL" sheetId="20" r:id="rId5"/>
    <sheet name="GIMNASIO" sheetId="12" r:id="rId6"/>
    <sheet name="COMHOGAR" sheetId="29" r:id="rId7"/>
    <sheet name="INTERNACIONAL" sheetId="15" r:id="rId8"/>
    <sheet name="ASOCOMSUAREZ" sheetId="23" r:id="rId9"/>
    <sheet name="AUTONOMA" sheetId="34" r:id="rId10"/>
    <sheet name="ESPERANZA" sheetId="19" r:id="rId11"/>
    <sheet name="CORPOCAUCA" sheetId="27" r:id="rId12"/>
    <sheet name="ASOCAÑA" sheetId="30" r:id="rId13"/>
    <sheet name="AMALAKA" sheetId="16" r:id="rId14"/>
    <sheet name="UT PRIMERA INFANCIA" sheetId="40" r:id="rId15"/>
    <sheet name="ASIPCOM" sheetId="26" r:id="rId16"/>
    <sheet name="EXCELENCIA" sheetId="39" r:id="rId17"/>
    <sheet name="UT PRIMERA INFANCI SUR " sheetId="35" r:id="rId18"/>
    <sheet name="LLEVANT" sheetId="21" r:id="rId19"/>
    <sheet name="FUNDASCAMER" sheetId="31" r:id="rId20"/>
    <sheet name="FUNDAMOR" sheetId="25" r:id="rId21"/>
    <sheet name="ITACHUE" sheetId="18" r:id="rId22"/>
    <sheet name="FUTURO" sheetId="38" r:id="rId23"/>
    <sheet name="ASOCAS" sheetId="41" r:id="rId24"/>
    <sheet name="ONG GESTION SOCIAL" sheetId="37" r:id="rId25"/>
    <sheet name="UT TAMBO" sheetId="42" r:id="rId26"/>
    <sheet name="CITMA" sheetId="33" r:id="rId27"/>
    <sheet name="PAZ Y VIDA" sheetId="32" r:id="rId28"/>
    <sheet name="GRUPOS" sheetId="13" r:id="rId29"/>
  </sheets>
  <definedNames>
    <definedName name="_xlnm._FilterDatabase" localSheetId="28" hidden="1">GRUPOS!$A$2:$L$137</definedName>
  </definedNames>
  <calcPr calcId="152511"/>
</workbook>
</file>

<file path=xl/calcChain.xml><?xml version="1.0" encoding="utf-8"?>
<calcChain xmlns="http://schemas.openxmlformats.org/spreadsheetml/2006/main">
  <c r="C10" i="41" l="1"/>
  <c r="C19" i="38" l="1"/>
  <c r="C20" i="38"/>
  <c r="C19" i="35" l="1"/>
  <c r="C21" i="40"/>
  <c r="C20" i="40"/>
  <c r="C20" i="41"/>
  <c r="C12" i="21" l="1"/>
  <c r="C21" i="42" l="1"/>
  <c r="C20" i="42"/>
  <c r="C9" i="42" l="1"/>
  <c r="C10" i="42" s="1"/>
  <c r="C21" i="41"/>
  <c r="C11" i="41"/>
  <c r="C10" i="40"/>
  <c r="C11" i="40" s="1"/>
  <c r="C20" i="35" l="1"/>
  <c r="C9" i="35"/>
  <c r="C10" i="35" s="1"/>
  <c r="C10" i="39" l="1"/>
  <c r="C11" i="39" s="1"/>
  <c r="C21" i="39"/>
  <c r="C20" i="39"/>
  <c r="C9" i="38"/>
  <c r="C10" i="38" s="1"/>
  <c r="C31" i="37"/>
  <c r="C30" i="37"/>
  <c r="C22" i="37"/>
  <c r="C21" i="37"/>
  <c r="C31" i="32" l="1"/>
  <c r="C30" i="32"/>
  <c r="C21" i="32"/>
  <c r="C22" i="32" s="1"/>
  <c r="C36" i="34"/>
  <c r="C35" i="34"/>
  <c r="C26" i="34"/>
  <c r="C27" i="34" s="1"/>
  <c r="C26" i="33"/>
  <c r="C25" i="33"/>
  <c r="C16" i="33"/>
  <c r="C17" i="33" s="1"/>
  <c r="C9" i="31" l="1"/>
  <c r="C20" i="31"/>
  <c r="C19" i="31"/>
  <c r="C10" i="31"/>
  <c r="C26" i="30"/>
  <c r="C25" i="30"/>
  <c r="C15" i="30"/>
  <c r="C16" i="30" s="1"/>
  <c r="C23" i="29" l="1"/>
  <c r="C22" i="29"/>
  <c r="C12" i="29"/>
  <c r="C13" i="29" s="1"/>
  <c r="C15" i="28"/>
  <c r="C26" i="28"/>
  <c r="C25" i="28"/>
  <c r="C16" i="28"/>
  <c r="C27" i="27"/>
  <c r="C26" i="27"/>
  <c r="C17" i="27"/>
  <c r="C18" i="27" s="1"/>
  <c r="C11" i="26"/>
  <c r="C22" i="26"/>
  <c r="C21" i="26"/>
  <c r="C12" i="26"/>
  <c r="C20" i="25" l="1"/>
  <c r="C21" i="25"/>
  <c r="C10" i="25"/>
  <c r="C11" i="25" s="1"/>
  <c r="C21" i="23"/>
  <c r="C20" i="23"/>
  <c r="C10" i="23"/>
  <c r="C11" i="23" s="1"/>
  <c r="C23" i="21" l="1"/>
  <c r="C22" i="21"/>
  <c r="C13" i="21"/>
  <c r="C23" i="20"/>
  <c r="C22" i="20"/>
  <c r="C12" i="20"/>
  <c r="C13" i="20" s="1"/>
  <c r="C22" i="19"/>
  <c r="C21" i="19"/>
  <c r="C11" i="19"/>
  <c r="C12" i="19" s="1"/>
  <c r="C28" i="18"/>
  <c r="C29" i="18"/>
  <c r="C19" i="18"/>
  <c r="C20" i="18" s="1"/>
  <c r="C21" i="17"/>
  <c r="C20" i="17"/>
  <c r="C10" i="17"/>
  <c r="C11" i="17" s="1"/>
  <c r="C21" i="16"/>
  <c r="C20" i="16"/>
  <c r="C10" i="16"/>
  <c r="C11" i="16" s="1"/>
  <c r="C20" i="15"/>
  <c r="C19" i="15"/>
  <c r="C9" i="15"/>
  <c r="C10" i="15" s="1"/>
  <c r="C25" i="14"/>
  <c r="C24" i="14"/>
  <c r="C14" i="14"/>
  <c r="C15" i="14" s="1"/>
  <c r="C26" i="12"/>
  <c r="C27" i="12"/>
  <c r="C23" i="13"/>
  <c r="C8" i="13"/>
  <c r="C45" i="13" s="1"/>
  <c r="C16" i="12"/>
  <c r="C17" i="12" s="1"/>
</calcChain>
</file>

<file path=xl/sharedStrings.xml><?xml version="1.0" encoding="utf-8"?>
<sst xmlns="http://schemas.openxmlformats.org/spreadsheetml/2006/main" count="877" uniqueCount="168">
  <si>
    <t>no</t>
  </si>
  <si>
    <t>CECILIA DE LA FUENTE DE LLERAS</t>
  </si>
  <si>
    <t xml:space="preserve">PROPONENTE: </t>
  </si>
  <si>
    <t>NUMERO DE NIT</t>
  </si>
  <si>
    <t>ACTIVO CORRIENTE</t>
  </si>
  <si>
    <t xml:space="preserve">ACTIVO TOTAL </t>
  </si>
  <si>
    <t xml:space="preserve">PASIVO CORRIENTE </t>
  </si>
  <si>
    <t>PASIVO TOTAL</t>
  </si>
  <si>
    <t>INDICADORES FINANCIEROS DEL PROPONENTE</t>
  </si>
  <si>
    <t>Capacidad Financiera</t>
  </si>
  <si>
    <t>NIVEL DE ENDEUDAMIENTO</t>
  </si>
  <si>
    <t>CONSOLIDADO GENERAL:</t>
  </si>
  <si>
    <t xml:space="preserve">CON LA CAPACIDAD FINANCIERA </t>
  </si>
  <si>
    <t xml:space="preserve">                                                 INSTITUTO COLOMBIANO DE BIENESTAR FAMILIAR - ICBF</t>
  </si>
  <si>
    <t xml:space="preserve">EVALUACIÓN FINANCIERA PRIMERA INFANCIA </t>
  </si>
  <si>
    <t>No DEL GRUPO AL QUE SE PRESENTA</t>
  </si>
  <si>
    <t>VALOR DEL PRESUPUESTO OFICIAL</t>
  </si>
  <si>
    <t>VALOR TOTAL DEL PRESUPUESTO OFICIAL DE LOS GRUPOS A LOS QUE SE PRESENTA:</t>
  </si>
  <si>
    <t>VALOR TOTAL DEL PRESUPUESTO DE LOS GRUPOS A LOS QUE SE PRESENTA EN SMMLV:</t>
  </si>
  <si>
    <t>INFORMACION A 31 DE DICIEMBRE DE 2013</t>
  </si>
  <si>
    <t>LIQUIDEZ*</t>
  </si>
  <si>
    <t>CAJIBIO</t>
  </si>
  <si>
    <t>TAMBO</t>
  </si>
  <si>
    <t>SIERRA</t>
  </si>
  <si>
    <t>MORALES</t>
  </si>
  <si>
    <t>PIENDAMO</t>
  </si>
  <si>
    <t>ROSAS</t>
  </si>
  <si>
    <t>SOTARA</t>
  </si>
  <si>
    <t>GUAPI</t>
  </si>
  <si>
    <t>TIMBIQUI</t>
  </si>
  <si>
    <t>LOPEZ</t>
  </si>
  <si>
    <t>CALDONO</t>
  </si>
  <si>
    <t>PURACE</t>
  </si>
  <si>
    <t>BOLIVAR</t>
  </si>
  <si>
    <t>ALMAGUER</t>
  </si>
  <si>
    <t>CALOTO</t>
  </si>
  <si>
    <t>CORINTO</t>
  </si>
  <si>
    <t>BUENOS</t>
  </si>
  <si>
    <t>GUACHENÉ</t>
  </si>
  <si>
    <t>MIRANDA</t>
  </si>
  <si>
    <t>PADILLA</t>
  </si>
  <si>
    <t>PUERTO</t>
  </si>
  <si>
    <t>SANTANDER</t>
  </si>
  <si>
    <t>SUAREZ</t>
  </si>
  <si>
    <t>VILLARICA</t>
  </si>
  <si>
    <t>POPAYÁN</t>
  </si>
  <si>
    <t>ZONA</t>
  </si>
  <si>
    <t>ARGELIA</t>
  </si>
  <si>
    <t>PATIA</t>
  </si>
  <si>
    <t>BALBOA</t>
  </si>
  <si>
    <t>FLORECIA</t>
  </si>
  <si>
    <t>MERCADERES</t>
  </si>
  <si>
    <t>totalidad</t>
  </si>
  <si>
    <t>LA VEGA</t>
  </si>
  <si>
    <t>SAN SEBASTIAN</t>
  </si>
  <si>
    <t>SANTA ROSA</t>
  </si>
  <si>
    <t>900071005-5</t>
  </si>
  <si>
    <t>FUNDACION GIMNASIO MODERNO DEL CAUCA</t>
  </si>
  <si>
    <t>EL PROPONENTE CUMPLE __XXX__ NO CUMPLE _______</t>
  </si>
  <si>
    <t>FUNDACION INTERNACIONAL EXCELENCIA PERSONAL</t>
  </si>
  <si>
    <t>900139732-6</t>
  </si>
  <si>
    <t>FUNDACION AFECTO</t>
  </si>
  <si>
    <t>900210617-1</t>
  </si>
  <si>
    <t>NO CUMPLE</t>
  </si>
  <si>
    <t>EL PROPONENTE CUMPLE _______ NO CUMPLE ___XXX____</t>
  </si>
  <si>
    <t>900012379-2</t>
  </si>
  <si>
    <t>ITA CHUE FUNDACION</t>
  </si>
  <si>
    <t>FUNDACION ESPERANZA Y AMOR</t>
  </si>
  <si>
    <t>900045402-6</t>
  </si>
  <si>
    <t>FUNDACION PROPAL</t>
  </si>
  <si>
    <t>800139253-7</t>
  </si>
  <si>
    <t>FUNDACION LLEVANT EN MARXA</t>
  </si>
  <si>
    <t>817003251-1</t>
  </si>
  <si>
    <t>CERTIFICACION A LOS ESTADOS FINANCIEROS</t>
  </si>
  <si>
    <t>ASOCOMSUAREZ</t>
  </si>
  <si>
    <t>817004243-5</t>
  </si>
  <si>
    <t>DICTAMEN</t>
  </si>
  <si>
    <t>FUNDACION FUTURO AMBIENTAL</t>
  </si>
  <si>
    <t>817007619-4</t>
  </si>
  <si>
    <t>FUNDAMOR</t>
  </si>
  <si>
    <t>800181165-4</t>
  </si>
  <si>
    <t xml:space="preserve">SI CUMPLE </t>
  </si>
  <si>
    <t>EL PROPONENTE CUMPLE _XXX___ NO CUMPLE _______</t>
  </si>
  <si>
    <t>817007453-9</t>
  </si>
  <si>
    <t>ASOCIACION DE SERVICIO INTEGRALES PARA LA COMUNIDAD ASIPCOM</t>
  </si>
  <si>
    <t>CORPORACION PARA EL DESARROLLO DEL CAUCA CORPOCAUCA-EN REESTRUCTURACION</t>
  </si>
  <si>
    <t>891501579-5</t>
  </si>
  <si>
    <t>CENTRO DE INVESTIGACION ACADEMICA Y DESARROLLO TECNOLOGICO DEL OCCIDENTE COLOMBIANO JORGE ELIECER GAITAN</t>
  </si>
  <si>
    <t>900259914-4</t>
  </si>
  <si>
    <t>COOPERATIVA MULTIACTIVA DE USUARIOS DEL PROGRAMA SOCIAL HOGARES COMUNITARIOS DE SANTANDER DE QUILICHAO</t>
  </si>
  <si>
    <t>817001112-5</t>
  </si>
  <si>
    <t>TARJETA PROFESIONAL REVISOR FISCAL</t>
  </si>
  <si>
    <t>ASOCIACION DE CULTIVADORES DE CAÑA DE AZUCAR DE COLOMBIA</t>
  </si>
  <si>
    <t>890303178-2</t>
  </si>
  <si>
    <t>CERTIFICADO DE LA JCC ACTUALIZADO</t>
  </si>
  <si>
    <t>CERTIFICACION EEFF</t>
  </si>
  <si>
    <t>NOTAS</t>
  </si>
  <si>
    <t>FUNDACION PARA EL CAMBIO SOCIAL DE MERCADERES FUNDASCAMER</t>
  </si>
  <si>
    <t>817004234-9</t>
  </si>
  <si>
    <t>CORPORACION INTERINSTITUCIONAL DEL TROPICO ANDINO PARA EL MEDIO AMBIENTE</t>
  </si>
  <si>
    <t>817000568-5</t>
  </si>
  <si>
    <t>LICEO TECNICO SUPERIOR ADSCRITO A LA CORPORACION UNIVERSITARIA AUTONOMA DEL CAUCA</t>
  </si>
  <si>
    <t>900223661-0</t>
  </si>
  <si>
    <t>CORPORACION EDUCATIVA PAZ Y VIDA</t>
  </si>
  <si>
    <t>900542123-8</t>
  </si>
  <si>
    <t>EL PROPONENTE CUMPLE _XXX__ NO CUMPLE _______</t>
  </si>
  <si>
    <t>ONG FUNDACION GESTION SOCIAL DE COLOMBIA</t>
  </si>
  <si>
    <t>900534661-5</t>
  </si>
  <si>
    <t xml:space="preserve">INSTITUTO TECNICO DE EXCELENCIA EMPRESARIAL </t>
  </si>
  <si>
    <t>805023951-9</t>
  </si>
  <si>
    <t>UNION TEMPORAL DE DESARROLLO INTEGRAL POR LA PRIMERA INFANCIA DEL SUR DEL CAUCA</t>
  </si>
  <si>
    <t>BALANCE GENERAL A SEIS DIGITOS</t>
  </si>
  <si>
    <t>ESTADO DE RESULTADOS A SEIS DIGITOS</t>
  </si>
  <si>
    <t>CERTIFICACION DE ESTADOS SUCRITOS POR EL CONTADOR</t>
  </si>
  <si>
    <t>CERTIFICADOS EXPEDIDOS POR LA JUNTA CENTRAL DE CONTADORES</t>
  </si>
  <si>
    <t>FUNDACION LICEO COMERCIAL CIUDAD DEL BORDO</t>
  </si>
  <si>
    <t>ASOCIACION CASITA DE NIÑOS PARA LA INVESTIGACION Y PROMOCION DE LA EDUCACION INFANTIL</t>
  </si>
  <si>
    <t>817002717-5</t>
  </si>
  <si>
    <t>EL PROPONENTE CUMPLE __XXX__ NO CUMPLE ______</t>
  </si>
  <si>
    <t>UNION TEMPORAL POR LA PRIMERA INFANCIA EL TAMBO</t>
  </si>
  <si>
    <t>800160690-1</t>
  </si>
  <si>
    <t>900194434-1</t>
  </si>
  <si>
    <t>800160479-1</t>
  </si>
  <si>
    <t>A.P.F.H.C.B. LOS ANAYES (34%)</t>
  </si>
  <si>
    <t>A.P.F.H.C.B. DE PIAGUA (33%)</t>
  </si>
  <si>
    <t>A.P.F.H.C.B. VEREDA EL CRUCERO (33%)</t>
  </si>
  <si>
    <t>INSTITUTO COLOMBIANO DE BIENESTAR FAMILIAR - ICBF</t>
  </si>
  <si>
    <t>EL PROPONENTE CUMPLE __XXX__ NO CUMPLE _____</t>
  </si>
  <si>
    <t>SI CUMPLE</t>
  </si>
  <si>
    <t xml:space="preserve">SI  CUMPLE </t>
  </si>
  <si>
    <t xml:space="preserve"> INSTITUTO COLOMBIANO DE BIENESTAR FAMILIAR - ICBF</t>
  </si>
  <si>
    <t>A.P.F.H.C.B. BARRIOS BALBOA
NIT 800234217-8
54%</t>
  </si>
  <si>
    <t>A.P.F.H.C.B. BERMEJA BAJA
800245031-2
46%</t>
  </si>
  <si>
    <t>A.P.F H.C.B AVELINO ULL
800251252-8
52%</t>
  </si>
  <si>
    <t>HOGAR INFANTIL PABLO VI
891500903-8
48%</t>
  </si>
  <si>
    <t>EL PROPONENTE CUMPLE ____ NO CUMPLE ___XXX__</t>
  </si>
  <si>
    <t>EL PROPONENTE CUMPLE _XXX_ NO CUMPLE _____</t>
  </si>
  <si>
    <t>YANETH GAVIRIA ARMERO</t>
  </si>
  <si>
    <t>Contadora Grupo Financiero</t>
  </si>
  <si>
    <t>FUNDACION AMALAKA</t>
  </si>
  <si>
    <t>800181797-9</t>
  </si>
  <si>
    <t>UNION TEMPORAL POR LA PRIMERA INFANCIA DEL CAUCA</t>
  </si>
  <si>
    <t>RESUMEN</t>
  </si>
  <si>
    <t>#</t>
  </si>
  <si>
    <t>NIT</t>
  </si>
  <si>
    <t>PENDIENTE DE SUBSANAR</t>
  </si>
  <si>
    <t>FUNDACION LICEO COMERCIAL CIUDAD DE EL BORDO</t>
  </si>
  <si>
    <t>XXX</t>
  </si>
  <si>
    <t>CENTRO DE INVESTIGACION ACADEMICA Y DESARROLLO TECNOLOGICO DEL OCCIDENTE COLOMBIANO "JORGE ELIECER GAITAN"</t>
  </si>
  <si>
    <t>FUNDAFECTO</t>
  </si>
  <si>
    <t xml:space="preserve">FUNDACION PROPAL </t>
  </si>
  <si>
    <t>COOMHOGAR</t>
  </si>
  <si>
    <t>CERTIFICACION A LOS ESTADOS FINANCIEROS
DICTAMEN</t>
  </si>
  <si>
    <t>LICEO TECNICO SUPERIOR ADSCRITO A LA CORPORACION  UNIVERSITARIA AUTONOMA DEL CAUCA</t>
  </si>
  <si>
    <t>CORPORACION PARA EL DESARROLLO DEL CAUCA - CORPOCAUCA</t>
  </si>
  <si>
    <t>ASOCAÑA</t>
  </si>
  <si>
    <t>817001328-9</t>
  </si>
  <si>
    <t xml:space="preserve">ASIPCOM ASOCIACION DE SERVICIO INTEGRALES PARA LA COMUNIDAD </t>
  </si>
  <si>
    <t>INSTITUTO TECNICO DE EXCELENCIA EMPRESARIAL</t>
  </si>
  <si>
    <t>BALANCE GENERAL A SEIS DIGITOS
ESTADO DE RESULTADOS A SEIS DIGITOS
DICTAMEN
CERTIFICACION DE ESTADOS SUCRITOS POR EL CONTADOR
CERTIFICADOS EXPEDIDOS POR LA JCC</t>
  </si>
  <si>
    <t>FUNDASCAMER</t>
  </si>
  <si>
    <t>CERTIFICADO DE LA JCC ACTUALIZADO
DICTAMEN
CERTIFICACION ESTADOS FINANCIEROS
NOTAS ESTADOS FINANCIEROS</t>
  </si>
  <si>
    <t>FUNDACION DAR AMOR - FUNDAMOR</t>
  </si>
  <si>
    <t xml:space="preserve">FUNDACION ITA CHUE </t>
  </si>
  <si>
    <t>ASOCIACION CASITA DE NIÑOS PARA LA INVESTIGACION Y PROMOCION DE LA INVESTIGACION INFANTIL ASOCAS</t>
  </si>
  <si>
    <t>FUNDACION GESTION SOCIAL DE COLOMBIA</t>
  </si>
  <si>
    <t>CORPORACION  INTERINSTITUCIONAL DEL TROPICO ANDINO PARA EL MEDIO AMBIENTE - CITMA</t>
  </si>
  <si>
    <t>ICBF Regional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</si>
</sst>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7030A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0" fillId="0" borderId="9" xfId="0" applyNumberFormat="1" applyFill="1" applyBorder="1"/>
    <xf numFmtId="0" fontId="4" fillId="0" borderId="0" xfId="0" applyFont="1" applyFill="1"/>
    <xf numFmtId="4" fontId="0" fillId="0" borderId="0" xfId="0" applyNumberFormat="1" applyFill="1"/>
    <xf numFmtId="0" fontId="6" fillId="0" borderId="5" xfId="0" applyFont="1" applyFill="1" applyBorder="1" applyAlignment="1">
      <alignment vertical="center"/>
    </xf>
    <xf numFmtId="164" fontId="10" fillId="0" borderId="8" xfId="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7" fillId="0" borderId="0" xfId="0" applyFont="1" applyFill="1"/>
    <xf numFmtId="0" fontId="0" fillId="0" borderId="18" xfId="0" applyFill="1" applyBorder="1" applyAlignment="1">
      <alignment horizontal="center"/>
    </xf>
    <xf numFmtId="3" fontId="0" fillId="0" borderId="7" xfId="0" applyNumberFormat="1" applyFill="1" applyBorder="1"/>
    <xf numFmtId="3" fontId="0" fillId="0" borderId="18" xfId="0" applyNumberFormat="1" applyFill="1" applyBorder="1" applyAlignment="1">
      <alignment horizontal="center"/>
    </xf>
    <xf numFmtId="3" fontId="0" fillId="0" borderId="10" xfId="0" applyNumberFormat="1" applyFill="1" applyBorder="1"/>
    <xf numFmtId="3" fontId="0" fillId="0" borderId="13" xfId="0" applyNumberFormat="1" applyFill="1" applyBorder="1"/>
    <xf numFmtId="3" fontId="0" fillId="0" borderId="17" xfId="0" applyNumberFormat="1" applyFill="1" applyBorder="1"/>
    <xf numFmtId="3" fontId="0" fillId="0" borderId="12" xfId="0" applyNumberFormat="1" applyFill="1" applyBorder="1"/>
    <xf numFmtId="0" fontId="0" fillId="0" borderId="1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10" fillId="0" borderId="17" xfId="2" applyFont="1" applyFill="1" applyBorder="1" applyAlignment="1">
      <alignment horizontal="center" vertical="center" wrapText="1"/>
    </xf>
    <xf numFmtId="3" fontId="0" fillId="0" borderId="5" xfId="0" applyNumberFormat="1" applyFill="1" applyBorder="1"/>
    <xf numFmtId="3" fontId="0" fillId="0" borderId="2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3" fontId="0" fillId="0" borderId="0" xfId="0" applyNumberFormat="1" applyFill="1" applyBorder="1"/>
    <xf numFmtId="164" fontId="10" fillId="0" borderId="6" xfId="2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12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10" fontId="6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8" fillId="0" borderId="0" xfId="0" applyFont="1" applyFill="1"/>
    <xf numFmtId="0" fontId="6" fillId="0" borderId="0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4" fontId="6" fillId="0" borderId="13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2" fontId="6" fillId="0" borderId="0" xfId="0" applyNumberFormat="1" applyFont="1" applyFill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164" fontId="10" fillId="0" borderId="17" xfId="2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64" fontId="10" fillId="0" borderId="17" xfId="2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6" fillId="0" borderId="15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164" fontId="10" fillId="0" borderId="9" xfId="2" applyFont="1" applyFill="1" applyBorder="1" applyAlignment="1">
      <alignment horizontal="center" vertical="center" wrapText="1"/>
    </xf>
    <xf numFmtId="164" fontId="10" fillId="0" borderId="8" xfId="2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/>
    </xf>
    <xf numFmtId="3" fontId="0" fillId="0" borderId="20" xfId="0" applyNumberForma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64" fontId="10" fillId="0" borderId="12" xfId="2" applyFont="1" applyFill="1" applyBorder="1" applyAlignment="1">
      <alignment horizontal="center" vertical="center" wrapText="1"/>
    </xf>
    <xf numFmtId="164" fontId="10" fillId="0" borderId="11" xfId="2" applyFont="1" applyFill="1" applyBorder="1" applyAlignment="1">
      <alignment horizontal="center" vertical="center" wrapText="1"/>
    </xf>
    <xf numFmtId="164" fontId="10" fillId="0" borderId="17" xfId="2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64" fontId="10" fillId="0" borderId="13" xfId="2" applyFont="1" applyFill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3" fontId="0" fillId="0" borderId="3" xfId="0" applyNumberForma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164" fontId="10" fillId="0" borderId="23" xfId="2" applyFont="1" applyFill="1" applyBorder="1" applyAlignment="1">
      <alignment horizontal="center" vertical="center" wrapText="1"/>
    </xf>
  </cellXfs>
  <cellStyles count="5">
    <cellStyle name="Millares 2" xfId="3"/>
    <cellStyle name="Moneda" xfId="2" builtinId="4"/>
    <cellStyle name="Moneda 2" xfId="4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8" sqref="C8"/>
    </sheetView>
  </sheetViews>
  <sheetFormatPr baseColWidth="10" defaultRowHeight="14.25" x14ac:dyDescent="0.25"/>
  <cols>
    <col min="1" max="1" width="3.85546875" style="95" bestFit="1" customWidth="1"/>
    <col min="2" max="2" width="14.85546875" style="95" bestFit="1" customWidth="1"/>
    <col min="3" max="3" width="49" style="106" customWidth="1"/>
    <col min="4" max="4" width="10.7109375" style="106" customWidth="1"/>
    <col min="5" max="5" width="11.42578125" style="96" customWidth="1"/>
    <col min="6" max="6" width="41.140625" style="96" customWidth="1"/>
    <col min="7" max="16384" width="11.42578125" style="96"/>
  </cols>
  <sheetData>
    <row r="1" spans="1:6" ht="15" x14ac:dyDescent="0.25">
      <c r="B1" s="107" t="s">
        <v>126</v>
      </c>
      <c r="C1" s="107"/>
      <c r="D1" s="107"/>
      <c r="E1" s="107"/>
      <c r="F1" s="107"/>
    </row>
    <row r="2" spans="1:6" ht="15" x14ac:dyDescent="0.25">
      <c r="B2" s="108" t="s">
        <v>1</v>
      </c>
      <c r="C2" s="108"/>
      <c r="D2" s="108"/>
      <c r="E2" s="108"/>
      <c r="F2" s="108"/>
    </row>
    <row r="3" spans="1:6" ht="15" x14ac:dyDescent="0.25">
      <c r="B3" s="108" t="s">
        <v>14</v>
      </c>
      <c r="C3" s="108"/>
      <c r="D3" s="108"/>
      <c r="E3" s="108"/>
      <c r="F3" s="108"/>
    </row>
    <row r="4" spans="1:6" ht="15" x14ac:dyDescent="0.25">
      <c r="B4" s="108" t="s">
        <v>142</v>
      </c>
      <c r="C4" s="108"/>
      <c r="D4" s="108"/>
      <c r="E4" s="108"/>
      <c r="F4" s="108"/>
    </row>
    <row r="6" spans="1:6" s="97" customFormat="1" ht="30" x14ac:dyDescent="0.25">
      <c r="A6" s="86" t="s">
        <v>143</v>
      </c>
      <c r="B6" s="86" t="s">
        <v>144</v>
      </c>
      <c r="C6" s="86"/>
      <c r="D6" s="86" t="s">
        <v>128</v>
      </c>
      <c r="E6" s="86" t="s">
        <v>63</v>
      </c>
      <c r="F6" s="86" t="s">
        <v>145</v>
      </c>
    </row>
    <row r="7" spans="1:6" ht="28.5" x14ac:dyDescent="0.25">
      <c r="A7" s="98">
        <v>1</v>
      </c>
      <c r="B7" s="99" t="s">
        <v>140</v>
      </c>
      <c r="C7" s="100" t="s">
        <v>146</v>
      </c>
      <c r="D7" s="86" t="s">
        <v>147</v>
      </c>
      <c r="E7" s="101"/>
      <c r="F7" s="101"/>
    </row>
    <row r="8" spans="1:6" ht="57" x14ac:dyDescent="0.25">
      <c r="A8" s="98">
        <v>2</v>
      </c>
      <c r="B8" s="99" t="s">
        <v>88</v>
      </c>
      <c r="C8" s="100" t="s">
        <v>148</v>
      </c>
      <c r="D8" s="100"/>
      <c r="E8" s="101"/>
      <c r="F8" s="101" t="s">
        <v>73</v>
      </c>
    </row>
    <row r="9" spans="1:6" ht="15" x14ac:dyDescent="0.25">
      <c r="A9" s="98">
        <v>3</v>
      </c>
      <c r="B9" s="99" t="s">
        <v>62</v>
      </c>
      <c r="C9" s="100" t="s">
        <v>149</v>
      </c>
      <c r="D9" s="86"/>
      <c r="E9" s="86" t="s">
        <v>147</v>
      </c>
      <c r="F9" s="101"/>
    </row>
    <row r="10" spans="1:6" ht="28.5" x14ac:dyDescent="0.25">
      <c r="A10" s="98">
        <v>4</v>
      </c>
      <c r="B10" s="99" t="s">
        <v>70</v>
      </c>
      <c r="C10" s="100" t="s">
        <v>150</v>
      </c>
      <c r="D10" s="100"/>
      <c r="E10" s="101"/>
      <c r="F10" s="101" t="s">
        <v>73</v>
      </c>
    </row>
    <row r="11" spans="1:6" ht="15" x14ac:dyDescent="0.25">
      <c r="A11" s="98">
        <v>5</v>
      </c>
      <c r="B11" s="102" t="s">
        <v>56</v>
      </c>
      <c r="C11" s="100" t="s">
        <v>57</v>
      </c>
      <c r="D11" s="86" t="s">
        <v>147</v>
      </c>
      <c r="E11" s="101"/>
      <c r="F11" s="101"/>
    </row>
    <row r="12" spans="1:6" ht="28.5" x14ac:dyDescent="0.25">
      <c r="A12" s="98">
        <v>6</v>
      </c>
      <c r="B12" s="99" t="s">
        <v>90</v>
      </c>
      <c r="C12" s="100" t="s">
        <v>151</v>
      </c>
      <c r="D12" s="100"/>
      <c r="E12" s="101"/>
      <c r="F12" s="101" t="s">
        <v>91</v>
      </c>
    </row>
    <row r="13" spans="1:6" ht="28.5" x14ac:dyDescent="0.25">
      <c r="A13" s="98">
        <v>7</v>
      </c>
      <c r="B13" s="99" t="s">
        <v>60</v>
      </c>
      <c r="C13" s="100" t="s">
        <v>59</v>
      </c>
      <c r="D13" s="86" t="s">
        <v>147</v>
      </c>
      <c r="E13" s="101"/>
      <c r="F13" s="101"/>
    </row>
    <row r="14" spans="1:6" ht="42.75" x14ac:dyDescent="0.25">
      <c r="A14" s="98">
        <v>8</v>
      </c>
      <c r="B14" s="99" t="s">
        <v>75</v>
      </c>
      <c r="C14" s="100" t="s">
        <v>74</v>
      </c>
      <c r="D14" s="100"/>
      <c r="E14" s="101"/>
      <c r="F14" s="101" t="s">
        <v>152</v>
      </c>
    </row>
    <row r="15" spans="1:6" ht="42.75" x14ac:dyDescent="0.25">
      <c r="A15" s="98">
        <v>9</v>
      </c>
      <c r="B15" s="99" t="s">
        <v>102</v>
      </c>
      <c r="C15" s="100" t="s">
        <v>153</v>
      </c>
      <c r="D15" s="86" t="s">
        <v>147</v>
      </c>
      <c r="E15" s="101"/>
      <c r="F15" s="101"/>
    </row>
    <row r="16" spans="1:6" ht="15" x14ac:dyDescent="0.25">
      <c r="A16" s="98">
        <v>10</v>
      </c>
      <c r="B16" s="99" t="s">
        <v>68</v>
      </c>
      <c r="C16" s="100" t="s">
        <v>67</v>
      </c>
      <c r="D16" s="86" t="s">
        <v>147</v>
      </c>
      <c r="E16" s="101"/>
      <c r="F16" s="101"/>
    </row>
    <row r="17" spans="1:6" ht="28.5" x14ac:dyDescent="0.25">
      <c r="A17" s="98">
        <v>11</v>
      </c>
      <c r="B17" s="99" t="s">
        <v>86</v>
      </c>
      <c r="C17" s="100" t="s">
        <v>154</v>
      </c>
      <c r="D17" s="86" t="s">
        <v>147</v>
      </c>
      <c r="E17" s="101"/>
      <c r="F17" s="101"/>
    </row>
    <row r="18" spans="1:6" ht="15" x14ac:dyDescent="0.25">
      <c r="A18" s="98">
        <v>12</v>
      </c>
      <c r="B18" s="99" t="s">
        <v>93</v>
      </c>
      <c r="C18" s="100" t="s">
        <v>155</v>
      </c>
      <c r="D18" s="86" t="s">
        <v>147</v>
      </c>
      <c r="E18" s="101"/>
      <c r="F18" s="101"/>
    </row>
    <row r="19" spans="1:6" ht="15" x14ac:dyDescent="0.25">
      <c r="A19" s="98">
        <v>13</v>
      </c>
      <c r="B19" s="99" t="s">
        <v>156</v>
      </c>
      <c r="C19" s="100" t="s">
        <v>139</v>
      </c>
      <c r="D19" s="86" t="s">
        <v>147</v>
      </c>
      <c r="E19" s="101"/>
      <c r="F19" s="101"/>
    </row>
    <row r="20" spans="1:6" ht="28.5" x14ac:dyDescent="0.25">
      <c r="A20" s="98">
        <v>14</v>
      </c>
      <c r="B20" s="99"/>
      <c r="C20" s="100" t="s">
        <v>141</v>
      </c>
      <c r="D20" s="86" t="s">
        <v>147</v>
      </c>
      <c r="E20" s="101"/>
      <c r="F20" s="101"/>
    </row>
    <row r="21" spans="1:6" ht="28.5" x14ac:dyDescent="0.25">
      <c r="A21" s="98">
        <v>15</v>
      </c>
      <c r="B21" s="99" t="s">
        <v>83</v>
      </c>
      <c r="C21" s="100" t="s">
        <v>157</v>
      </c>
      <c r="D21" s="86" t="s">
        <v>147</v>
      </c>
      <c r="E21" s="101"/>
      <c r="F21" s="101"/>
    </row>
    <row r="22" spans="1:6" ht="114" x14ac:dyDescent="0.25">
      <c r="A22" s="98">
        <v>16</v>
      </c>
      <c r="B22" s="99" t="s">
        <v>109</v>
      </c>
      <c r="C22" s="100" t="s">
        <v>158</v>
      </c>
      <c r="D22" s="100"/>
      <c r="E22" s="101"/>
      <c r="F22" s="101" t="s">
        <v>159</v>
      </c>
    </row>
    <row r="23" spans="1:6" ht="42.75" x14ac:dyDescent="0.25">
      <c r="A23" s="98">
        <v>17</v>
      </c>
      <c r="B23" s="99"/>
      <c r="C23" s="103" t="s">
        <v>110</v>
      </c>
      <c r="D23" s="86" t="s">
        <v>147</v>
      </c>
      <c r="E23" s="104"/>
      <c r="F23" s="101"/>
    </row>
    <row r="24" spans="1:6" ht="15" x14ac:dyDescent="0.25">
      <c r="A24" s="98">
        <v>18</v>
      </c>
      <c r="B24" s="99" t="s">
        <v>72</v>
      </c>
      <c r="C24" s="100" t="s">
        <v>71</v>
      </c>
      <c r="D24" s="86" t="s">
        <v>147</v>
      </c>
      <c r="E24" s="101"/>
      <c r="F24" s="101"/>
    </row>
    <row r="25" spans="1:6" ht="85.5" x14ac:dyDescent="0.25">
      <c r="A25" s="98">
        <v>19</v>
      </c>
      <c r="B25" s="99" t="s">
        <v>98</v>
      </c>
      <c r="C25" s="100" t="s">
        <v>160</v>
      </c>
      <c r="D25" s="100"/>
      <c r="E25" s="101"/>
      <c r="F25" s="101" t="s">
        <v>161</v>
      </c>
    </row>
    <row r="26" spans="1:6" ht="15" x14ac:dyDescent="0.25">
      <c r="A26" s="98">
        <v>20</v>
      </c>
      <c r="B26" s="99" t="s">
        <v>80</v>
      </c>
      <c r="C26" s="100" t="s">
        <v>162</v>
      </c>
      <c r="D26" s="86" t="s">
        <v>147</v>
      </c>
      <c r="E26" s="101"/>
      <c r="F26" s="101"/>
    </row>
    <row r="27" spans="1:6" ht="15" x14ac:dyDescent="0.25">
      <c r="A27" s="98">
        <v>21</v>
      </c>
      <c r="B27" s="99" t="s">
        <v>65</v>
      </c>
      <c r="C27" s="100" t="s">
        <v>163</v>
      </c>
      <c r="D27" s="86" t="s">
        <v>147</v>
      </c>
      <c r="E27" s="101"/>
      <c r="F27" s="101"/>
    </row>
    <row r="28" spans="1:6" ht="28.5" x14ac:dyDescent="0.25">
      <c r="A28" s="98">
        <v>22</v>
      </c>
      <c r="B28" s="99" t="s">
        <v>78</v>
      </c>
      <c r="C28" s="100" t="s">
        <v>77</v>
      </c>
      <c r="D28" s="100"/>
      <c r="E28" s="101"/>
      <c r="F28" s="101" t="s">
        <v>73</v>
      </c>
    </row>
    <row r="29" spans="1:6" ht="42.75" x14ac:dyDescent="0.25">
      <c r="A29" s="98">
        <v>23</v>
      </c>
      <c r="B29" s="99" t="s">
        <v>117</v>
      </c>
      <c r="C29" s="100" t="s">
        <v>164</v>
      </c>
      <c r="D29" s="86"/>
      <c r="E29" s="86" t="s">
        <v>147</v>
      </c>
      <c r="F29" s="101"/>
    </row>
    <row r="30" spans="1:6" ht="15" x14ac:dyDescent="0.25">
      <c r="A30" s="98">
        <v>24</v>
      </c>
      <c r="B30" s="99" t="s">
        <v>107</v>
      </c>
      <c r="C30" s="100" t="s">
        <v>165</v>
      </c>
      <c r="D30" s="86" t="s">
        <v>147</v>
      </c>
      <c r="E30" s="101"/>
      <c r="F30" s="101"/>
    </row>
    <row r="31" spans="1:6" ht="28.5" x14ac:dyDescent="0.25">
      <c r="A31" s="98">
        <v>25</v>
      </c>
      <c r="B31" s="99"/>
      <c r="C31" s="100" t="s">
        <v>119</v>
      </c>
      <c r="D31" s="86" t="s">
        <v>147</v>
      </c>
      <c r="E31" s="87"/>
      <c r="F31" s="101"/>
    </row>
    <row r="32" spans="1:6" ht="42.75" x14ac:dyDescent="0.25">
      <c r="A32" s="98">
        <v>26</v>
      </c>
      <c r="B32" s="99" t="s">
        <v>100</v>
      </c>
      <c r="C32" s="100" t="s">
        <v>166</v>
      </c>
      <c r="D32" s="86" t="s">
        <v>147</v>
      </c>
      <c r="E32" s="101"/>
      <c r="F32" s="101"/>
    </row>
    <row r="33" spans="1:6" ht="15" x14ac:dyDescent="0.25">
      <c r="A33" s="98">
        <v>27</v>
      </c>
      <c r="B33" s="99" t="s">
        <v>104</v>
      </c>
      <c r="C33" s="100" t="s">
        <v>103</v>
      </c>
      <c r="D33" s="86" t="s">
        <v>147</v>
      </c>
      <c r="E33" s="101"/>
      <c r="F33" s="101"/>
    </row>
    <row r="38" spans="1:6" ht="15" x14ac:dyDescent="0.25">
      <c r="C38" s="105" t="s">
        <v>137</v>
      </c>
    </row>
    <row r="39" spans="1:6" x14ac:dyDescent="0.25">
      <c r="C39" s="106" t="s">
        <v>138</v>
      </c>
    </row>
    <row r="40" spans="1:6" x14ac:dyDescent="0.25">
      <c r="C40" s="106" t="s">
        <v>167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1"/>
  <sheetViews>
    <sheetView workbookViewId="0">
      <selection activeCell="C42" sqref="C42"/>
    </sheetView>
  </sheetViews>
  <sheetFormatPr baseColWidth="10" defaultRowHeight="15.75" x14ac:dyDescent="0.25"/>
  <cols>
    <col min="1" max="1" width="2.85546875" style="9" customWidth="1"/>
    <col min="2" max="2" width="55.5703125" style="9" customWidth="1"/>
    <col min="3" max="3" width="41.28515625" style="9" customWidth="1"/>
    <col min="4" max="4" width="37.7109375" style="9" customWidth="1"/>
    <col min="5" max="5" width="5.710937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ht="16.5" thickBot="1" x14ac:dyDescent="0.3">
      <c r="A3" s="6"/>
      <c r="B3" s="116" t="s">
        <v>14</v>
      </c>
      <c r="C3" s="116"/>
      <c r="D3" s="116"/>
      <c r="E3" s="29"/>
    </row>
    <row r="4" spans="1:5" ht="30.75" customHeight="1" thickBot="1" x14ac:dyDescent="0.3">
      <c r="A4" s="6"/>
      <c r="B4" s="31" t="s">
        <v>2</v>
      </c>
      <c r="C4" s="117" t="s">
        <v>101</v>
      </c>
      <c r="D4" s="118"/>
      <c r="E4" s="8"/>
    </row>
    <row r="5" spans="1:5" ht="16.5" thickBot="1" x14ac:dyDescent="0.3">
      <c r="A5" s="6"/>
      <c r="B5" s="32" t="s">
        <v>3</v>
      </c>
      <c r="C5" s="119" t="s">
        <v>102</v>
      </c>
      <c r="D5" s="120"/>
      <c r="E5" s="8"/>
    </row>
    <row r="6" spans="1:5" ht="16.5" thickBot="1" x14ac:dyDescent="0.3">
      <c r="A6" s="6"/>
      <c r="B6" s="33" t="s">
        <v>15</v>
      </c>
      <c r="C6" s="121" t="s">
        <v>16</v>
      </c>
      <c r="D6" s="122"/>
      <c r="E6" s="8"/>
    </row>
    <row r="7" spans="1:5" ht="16.5" thickBot="1" x14ac:dyDescent="0.3">
      <c r="A7" s="6"/>
      <c r="B7" s="10">
        <v>3</v>
      </c>
      <c r="C7" s="11">
        <v>501187440</v>
      </c>
      <c r="D7" s="54"/>
      <c r="E7" s="8"/>
    </row>
    <row r="8" spans="1:5" ht="16.5" thickBot="1" x14ac:dyDescent="0.3">
      <c r="A8" s="6"/>
      <c r="B8" s="10">
        <v>4</v>
      </c>
      <c r="C8" s="11">
        <v>1394971708</v>
      </c>
      <c r="D8" s="54"/>
      <c r="E8" s="8"/>
    </row>
    <row r="9" spans="1:5" ht="16.5" thickBot="1" x14ac:dyDescent="0.3">
      <c r="A9" s="6"/>
      <c r="B9" s="10">
        <v>5</v>
      </c>
      <c r="C9" s="11">
        <v>649455391</v>
      </c>
      <c r="D9" s="54"/>
      <c r="E9" s="8"/>
    </row>
    <row r="10" spans="1:5" ht="16.5" thickBot="1" x14ac:dyDescent="0.3">
      <c r="A10" s="6"/>
      <c r="B10" s="10">
        <v>6</v>
      </c>
      <c r="C10" s="11">
        <v>707927259</v>
      </c>
      <c r="D10" s="54"/>
      <c r="E10" s="8"/>
    </row>
    <row r="11" spans="1:5" ht="16.5" thickBot="1" x14ac:dyDescent="0.3">
      <c r="A11" s="6"/>
      <c r="B11" s="10">
        <v>8</v>
      </c>
      <c r="C11" s="11">
        <v>2409876274</v>
      </c>
      <c r="D11" s="54"/>
      <c r="E11" s="8"/>
    </row>
    <row r="12" spans="1:5" ht="16.5" thickBot="1" x14ac:dyDescent="0.3">
      <c r="A12" s="6"/>
      <c r="B12" s="10">
        <v>15</v>
      </c>
      <c r="C12" s="11">
        <v>1973425545</v>
      </c>
      <c r="D12" s="54"/>
      <c r="E12" s="8"/>
    </row>
    <row r="13" spans="1:5" ht="16.5" thickBot="1" x14ac:dyDescent="0.3">
      <c r="A13" s="6"/>
      <c r="B13" s="10">
        <v>16</v>
      </c>
      <c r="C13" s="11">
        <v>835312400</v>
      </c>
      <c r="D13" s="54"/>
      <c r="E13" s="8"/>
    </row>
    <row r="14" spans="1:5" ht="16.5" thickBot="1" x14ac:dyDescent="0.3">
      <c r="A14" s="6"/>
      <c r="B14" s="10">
        <v>17</v>
      </c>
      <c r="C14" s="11">
        <v>835312400</v>
      </c>
      <c r="D14" s="54"/>
      <c r="E14" s="8"/>
    </row>
    <row r="15" spans="1:5" ht="16.5" thickBot="1" x14ac:dyDescent="0.3">
      <c r="A15" s="6"/>
      <c r="B15" s="10">
        <v>18</v>
      </c>
      <c r="C15" s="11">
        <v>626484300</v>
      </c>
      <c r="D15" s="54"/>
      <c r="E15" s="8"/>
    </row>
    <row r="16" spans="1:5" ht="16.5" thickBot="1" x14ac:dyDescent="0.3">
      <c r="A16" s="6"/>
      <c r="B16" s="10">
        <v>19</v>
      </c>
      <c r="C16" s="11">
        <v>730898350</v>
      </c>
      <c r="D16" s="54"/>
      <c r="E16" s="8"/>
    </row>
    <row r="17" spans="1:5" ht="16.5" thickBot="1" x14ac:dyDescent="0.3">
      <c r="A17" s="6"/>
      <c r="B17" s="10">
        <v>21</v>
      </c>
      <c r="C17" s="11">
        <v>1252968600</v>
      </c>
      <c r="D17" s="54"/>
      <c r="E17" s="8"/>
    </row>
    <row r="18" spans="1:5" thickBot="1" x14ac:dyDescent="0.3">
      <c r="A18" s="6"/>
      <c r="B18" s="10">
        <v>23</v>
      </c>
      <c r="C18" s="11">
        <v>730898350</v>
      </c>
      <c r="D18" s="7"/>
      <c r="E18" s="8"/>
    </row>
    <row r="19" spans="1:5" thickBot="1" x14ac:dyDescent="0.3">
      <c r="A19" s="6"/>
      <c r="B19" s="10">
        <v>25</v>
      </c>
      <c r="C19" s="11">
        <v>1044140500</v>
      </c>
      <c r="D19" s="7"/>
      <c r="E19" s="8"/>
    </row>
    <row r="20" spans="1:5" thickBot="1" x14ac:dyDescent="0.3">
      <c r="A20" s="6"/>
      <c r="B20" s="10">
        <v>28</v>
      </c>
      <c r="C20" s="11">
        <v>2088281000</v>
      </c>
      <c r="D20" s="7"/>
      <c r="E20" s="8"/>
    </row>
    <row r="21" spans="1:5" thickBot="1" x14ac:dyDescent="0.3">
      <c r="A21" s="6"/>
      <c r="B21" s="10">
        <v>32</v>
      </c>
      <c r="C21" s="11">
        <v>1670624800</v>
      </c>
      <c r="D21" s="7"/>
      <c r="E21" s="8"/>
    </row>
    <row r="22" spans="1:5" thickBot="1" x14ac:dyDescent="0.3">
      <c r="A22" s="6"/>
      <c r="B22" s="10">
        <v>33</v>
      </c>
      <c r="C22" s="11">
        <v>626484300</v>
      </c>
      <c r="D22" s="7"/>
      <c r="E22" s="8"/>
    </row>
    <row r="23" spans="1:5" thickBot="1" x14ac:dyDescent="0.3">
      <c r="A23" s="6"/>
      <c r="B23" s="10">
        <v>34</v>
      </c>
      <c r="C23" s="11">
        <v>1344852964</v>
      </c>
      <c r="D23" s="7"/>
      <c r="E23" s="8"/>
    </row>
    <row r="24" spans="1:5" thickBot="1" x14ac:dyDescent="0.3">
      <c r="A24" s="6"/>
      <c r="B24" s="10">
        <v>40</v>
      </c>
      <c r="C24" s="11">
        <v>835312400</v>
      </c>
      <c r="D24" s="7"/>
      <c r="E24" s="8"/>
    </row>
    <row r="25" spans="1:5" thickBot="1" x14ac:dyDescent="0.3">
      <c r="A25" s="6"/>
      <c r="B25" s="10">
        <v>43</v>
      </c>
      <c r="C25" s="11">
        <v>626484300</v>
      </c>
      <c r="D25" s="7"/>
      <c r="E25" s="8"/>
    </row>
    <row r="26" spans="1:5" ht="32.25" thickBot="1" x14ac:dyDescent="0.3">
      <c r="A26" s="6"/>
      <c r="B26" s="34" t="s">
        <v>17</v>
      </c>
      <c r="C26" s="126">
        <f>SUM(C18:D25)</f>
        <v>8967078614</v>
      </c>
      <c r="D26" s="127"/>
      <c r="E26" s="8"/>
    </row>
    <row r="27" spans="1:5" ht="36" customHeight="1" thickBot="1" x14ac:dyDescent="0.3">
      <c r="A27" s="6"/>
      <c r="B27" s="34" t="s">
        <v>18</v>
      </c>
      <c r="C27" s="126">
        <f>+C26/616000</f>
        <v>14556.945801948052</v>
      </c>
      <c r="D27" s="127"/>
      <c r="E27" s="8"/>
    </row>
    <row r="28" spans="1:5" ht="16.5" thickBot="1" x14ac:dyDescent="0.3">
      <c r="A28" s="6"/>
      <c r="B28" s="6" t="s">
        <v>19</v>
      </c>
      <c r="C28" s="62"/>
      <c r="D28" s="63"/>
      <c r="E28" s="8"/>
    </row>
    <row r="29" spans="1:5" ht="15" x14ac:dyDescent="0.25">
      <c r="A29" s="6"/>
      <c r="B29" s="35" t="s">
        <v>4</v>
      </c>
      <c r="C29" s="41">
        <v>6755650690</v>
      </c>
      <c r="D29" s="42"/>
      <c r="E29" s="8"/>
    </row>
    <row r="30" spans="1:5" ht="15" x14ac:dyDescent="0.25">
      <c r="A30" s="6"/>
      <c r="B30" s="6" t="s">
        <v>5</v>
      </c>
      <c r="C30" s="69">
        <v>7091224513</v>
      </c>
      <c r="D30" s="8"/>
      <c r="E30" s="8"/>
    </row>
    <row r="31" spans="1:5" ht="15" x14ac:dyDescent="0.25">
      <c r="A31" s="6"/>
      <c r="B31" s="6" t="s">
        <v>6</v>
      </c>
      <c r="C31" s="69">
        <v>1805439709</v>
      </c>
      <c r="D31" s="8"/>
      <c r="E31" s="8"/>
    </row>
    <row r="32" spans="1:5" thickBot="1" x14ac:dyDescent="0.3">
      <c r="A32" s="6"/>
      <c r="B32" s="38" t="s">
        <v>7</v>
      </c>
      <c r="C32" s="44">
        <v>1805439709</v>
      </c>
      <c r="D32" s="45"/>
      <c r="E32" s="8"/>
    </row>
    <row r="33" spans="1:6" ht="16.5" thickBot="1" x14ac:dyDescent="0.3">
      <c r="A33" s="6"/>
      <c r="B33" s="128" t="s">
        <v>8</v>
      </c>
      <c r="C33" s="129"/>
      <c r="D33" s="130"/>
      <c r="E33" s="8"/>
    </row>
    <row r="34" spans="1:6" ht="16.5" thickBot="1" x14ac:dyDescent="0.3">
      <c r="A34" s="6"/>
      <c r="B34" s="128" t="s">
        <v>9</v>
      </c>
      <c r="C34" s="129"/>
      <c r="D34" s="130"/>
      <c r="E34" s="8"/>
    </row>
    <row r="35" spans="1:6" x14ac:dyDescent="0.25">
      <c r="A35" s="6"/>
      <c r="B35" s="46" t="s">
        <v>20</v>
      </c>
      <c r="C35" s="47">
        <f>+C29/C31</f>
        <v>3.7418312316515023</v>
      </c>
      <c r="D35" s="63" t="s">
        <v>81</v>
      </c>
      <c r="E35" s="8"/>
    </row>
    <row r="36" spans="1:6" ht="16.5" thickBot="1" x14ac:dyDescent="0.3">
      <c r="A36" s="6"/>
      <c r="B36" s="48" t="s">
        <v>10</v>
      </c>
      <c r="C36" s="49">
        <f>+C32/C30</f>
        <v>0.25460196693676451</v>
      </c>
      <c r="D36" s="40" t="s">
        <v>128</v>
      </c>
      <c r="E36" s="8"/>
    </row>
    <row r="37" spans="1:6" ht="2.25" customHeight="1" thickBot="1" x14ac:dyDescent="0.3">
      <c r="A37" s="6"/>
      <c r="B37" s="50"/>
      <c r="C37" s="51"/>
      <c r="D37" s="30"/>
      <c r="E37" s="8"/>
    </row>
    <row r="38" spans="1:6" x14ac:dyDescent="0.25">
      <c r="A38" s="109"/>
      <c r="B38" s="110" t="s">
        <v>11</v>
      </c>
      <c r="C38" s="112" t="s">
        <v>82</v>
      </c>
      <c r="D38" s="113"/>
      <c r="E38" s="123"/>
    </row>
    <row r="39" spans="1:6" ht="16.5" thickBot="1" x14ac:dyDescent="0.3">
      <c r="A39" s="109"/>
      <c r="B39" s="111"/>
      <c r="C39" s="124" t="s">
        <v>12</v>
      </c>
      <c r="D39" s="125"/>
      <c r="E39" s="123"/>
    </row>
    <row r="40" spans="1:6" ht="4.5" customHeight="1" thickBot="1" x14ac:dyDescent="0.3">
      <c r="A40" s="38"/>
      <c r="B40" s="53"/>
      <c r="C40" s="53"/>
      <c r="D40" s="53"/>
      <c r="E40" s="45"/>
    </row>
    <row r="41" spans="1:6" s="9" customFormat="1" x14ac:dyDescent="0.25">
      <c r="B41" s="58"/>
      <c r="F41" s="1"/>
    </row>
  </sheetData>
  <mergeCells count="15">
    <mergeCell ref="E38:E39"/>
    <mergeCell ref="C39:D39"/>
    <mergeCell ref="C26:D26"/>
    <mergeCell ref="C27:D27"/>
    <mergeCell ref="B33:D33"/>
    <mergeCell ref="B34:D34"/>
    <mergeCell ref="A38:A39"/>
    <mergeCell ref="B38:B39"/>
    <mergeCell ref="C38:D38"/>
    <mergeCell ref="A1:D1"/>
    <mergeCell ref="B2:D2"/>
    <mergeCell ref="B3:D3"/>
    <mergeCell ref="C4:D4"/>
    <mergeCell ref="C5:D5"/>
    <mergeCell ref="C6:D6"/>
  </mergeCells>
  <pageMargins left="0.59055118110236227" right="0.19685039370078741" top="0.19685039370078741" bottom="0.19685039370078741" header="0.31496062992125984" footer="0.31496062992125984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1"/>
  <sheetViews>
    <sheetView workbookViewId="0">
      <selection activeCell="B3" sqref="B3:D3"/>
    </sheetView>
  </sheetViews>
  <sheetFormatPr baseColWidth="10" defaultRowHeight="15.75" x14ac:dyDescent="0.25"/>
  <cols>
    <col min="1" max="1" width="2.85546875" style="9" customWidth="1"/>
    <col min="2" max="2" width="54.140625" style="9" customWidth="1"/>
    <col min="3" max="3" width="41.28515625" style="9" customWidth="1"/>
    <col min="4" max="4" width="29.42578125" style="9" customWidth="1"/>
    <col min="5" max="5" width="2.42578125" style="9" customWidth="1"/>
    <col min="6" max="16384" width="11.42578125" style="1"/>
  </cols>
  <sheetData>
    <row r="1" spans="1:5" x14ac:dyDescent="0.25">
      <c r="A1" s="114" t="s">
        <v>13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67</v>
      </c>
      <c r="D5" s="118"/>
      <c r="E5" s="8"/>
    </row>
    <row r="6" spans="1:5" ht="16.5" thickBot="1" x14ac:dyDescent="0.3">
      <c r="A6" s="6"/>
      <c r="B6" s="32" t="s">
        <v>3</v>
      </c>
      <c r="C6" s="119" t="s">
        <v>68</v>
      </c>
      <c r="D6" s="120"/>
      <c r="E6" s="8"/>
    </row>
    <row r="7" spans="1:5" ht="16.5" thickBot="1" x14ac:dyDescent="0.3">
      <c r="A7" s="6"/>
      <c r="B7" s="33" t="s">
        <v>15</v>
      </c>
      <c r="C7" s="121" t="s">
        <v>16</v>
      </c>
      <c r="D7" s="122"/>
      <c r="E7" s="8"/>
    </row>
    <row r="8" spans="1:5" thickBot="1" x14ac:dyDescent="0.3">
      <c r="A8" s="6"/>
      <c r="B8" s="10">
        <v>37</v>
      </c>
      <c r="C8" s="11">
        <v>359137416</v>
      </c>
      <c r="D8" s="7"/>
      <c r="E8" s="8"/>
    </row>
    <row r="9" spans="1:5" thickBot="1" x14ac:dyDescent="0.3">
      <c r="A9" s="6"/>
      <c r="B9" s="10">
        <v>38</v>
      </c>
      <c r="C9" s="11">
        <v>391786272</v>
      </c>
      <c r="D9" s="7"/>
      <c r="E9" s="8"/>
    </row>
    <row r="10" spans="1:5" thickBot="1" x14ac:dyDescent="0.3">
      <c r="A10" s="6"/>
      <c r="B10" s="10">
        <v>43</v>
      </c>
      <c r="C10" s="11">
        <v>626484300</v>
      </c>
      <c r="D10" s="7"/>
      <c r="E10" s="8"/>
    </row>
    <row r="11" spans="1:5" ht="32.25" thickBot="1" x14ac:dyDescent="0.3">
      <c r="A11" s="6"/>
      <c r="B11" s="34" t="s">
        <v>17</v>
      </c>
      <c r="C11" s="126">
        <f>SUM(C8:D10)</f>
        <v>1377407988</v>
      </c>
      <c r="D11" s="127"/>
      <c r="E11" s="8"/>
    </row>
    <row r="12" spans="1:5" ht="48" thickBot="1" x14ac:dyDescent="0.3">
      <c r="A12" s="6"/>
      <c r="B12" s="34" t="s">
        <v>18</v>
      </c>
      <c r="C12" s="126">
        <f>+C11/616000</f>
        <v>2236.0519285714286</v>
      </c>
      <c r="D12" s="127"/>
      <c r="E12" s="8"/>
    </row>
    <row r="13" spans="1:5" x14ac:dyDescent="0.25">
      <c r="A13" s="6"/>
      <c r="B13" s="30"/>
      <c r="C13" s="76"/>
      <c r="D13" s="63"/>
      <c r="E13" s="8"/>
    </row>
    <row r="14" spans="1:5" ht="16.5" thickBot="1" x14ac:dyDescent="0.3">
      <c r="A14" s="6"/>
      <c r="B14" s="30" t="s">
        <v>19</v>
      </c>
      <c r="C14" s="76"/>
      <c r="D14" s="63"/>
      <c r="E14" s="8"/>
    </row>
    <row r="15" spans="1:5" ht="15" x14ac:dyDescent="0.25">
      <c r="A15" s="6"/>
      <c r="B15" s="35" t="s">
        <v>4</v>
      </c>
      <c r="C15" s="41">
        <v>95967673</v>
      </c>
      <c r="D15" s="42"/>
      <c r="E15" s="8"/>
    </row>
    <row r="16" spans="1:5" ht="15" x14ac:dyDescent="0.25">
      <c r="A16" s="6"/>
      <c r="B16" s="6" t="s">
        <v>5</v>
      </c>
      <c r="C16" s="43">
        <v>106488332</v>
      </c>
      <c r="D16" s="8"/>
      <c r="E16" s="8"/>
    </row>
    <row r="17" spans="1:5" ht="15" x14ac:dyDescent="0.25">
      <c r="A17" s="6"/>
      <c r="B17" s="6" t="s">
        <v>6</v>
      </c>
      <c r="C17" s="43">
        <v>42933562</v>
      </c>
      <c r="D17" s="8"/>
      <c r="E17" s="8"/>
    </row>
    <row r="18" spans="1:5" thickBot="1" x14ac:dyDescent="0.3">
      <c r="A18" s="6"/>
      <c r="B18" s="38" t="s">
        <v>7</v>
      </c>
      <c r="C18" s="44">
        <v>42933562</v>
      </c>
      <c r="D18" s="45"/>
      <c r="E18" s="8"/>
    </row>
    <row r="19" spans="1:5" ht="16.5" thickBot="1" x14ac:dyDescent="0.3">
      <c r="A19" s="6"/>
      <c r="B19" s="128" t="s">
        <v>8</v>
      </c>
      <c r="C19" s="129"/>
      <c r="D19" s="130"/>
      <c r="E19" s="8"/>
    </row>
    <row r="20" spans="1:5" ht="16.5" thickBot="1" x14ac:dyDescent="0.3">
      <c r="A20" s="6"/>
      <c r="B20" s="128" t="s">
        <v>9</v>
      </c>
      <c r="C20" s="129"/>
      <c r="D20" s="130"/>
      <c r="E20" s="8"/>
    </row>
    <row r="21" spans="1:5" x14ac:dyDescent="0.25">
      <c r="A21" s="6"/>
      <c r="B21" s="72" t="s">
        <v>20</v>
      </c>
      <c r="C21" s="78">
        <f>+C15/C17</f>
        <v>2.2352599814569309</v>
      </c>
      <c r="D21" s="63" t="s">
        <v>81</v>
      </c>
      <c r="E21" s="8"/>
    </row>
    <row r="22" spans="1:5" ht="16.5" thickBot="1" x14ac:dyDescent="0.3">
      <c r="A22" s="6"/>
      <c r="B22" s="48" t="s">
        <v>10</v>
      </c>
      <c r="C22" s="49">
        <f>+C18/C16</f>
        <v>0.40317620901414813</v>
      </c>
      <c r="D22" s="40" t="s">
        <v>128</v>
      </c>
      <c r="E22" s="8"/>
    </row>
    <row r="23" spans="1:5" ht="16.5" thickBot="1" x14ac:dyDescent="0.3">
      <c r="A23" s="6"/>
      <c r="B23" s="50"/>
      <c r="C23" s="51"/>
      <c r="D23" s="30"/>
      <c r="E23" s="8"/>
    </row>
    <row r="24" spans="1:5" x14ac:dyDescent="0.25">
      <c r="A24" s="109"/>
      <c r="B24" s="110" t="s">
        <v>11</v>
      </c>
      <c r="C24" s="112" t="s">
        <v>58</v>
      </c>
      <c r="D24" s="113"/>
      <c r="E24" s="123"/>
    </row>
    <row r="25" spans="1:5" ht="16.5" thickBot="1" x14ac:dyDescent="0.3">
      <c r="A25" s="109"/>
      <c r="B25" s="111"/>
      <c r="C25" s="124" t="s">
        <v>12</v>
      </c>
      <c r="D25" s="125"/>
      <c r="E25" s="123"/>
    </row>
    <row r="26" spans="1:5" thickBot="1" x14ac:dyDescent="0.3">
      <c r="A26" s="38"/>
      <c r="B26" s="53"/>
      <c r="C26" s="53"/>
      <c r="D26" s="53"/>
      <c r="E26" s="45"/>
    </row>
    <row r="27" spans="1:5" x14ac:dyDescent="0.25">
      <c r="B27" s="58"/>
    </row>
    <row r="28" spans="1:5" x14ac:dyDescent="0.25">
      <c r="B28" s="58"/>
    </row>
    <row r="30" spans="1:5" x14ac:dyDescent="0.25">
      <c r="B30" s="9" t="s">
        <v>137</v>
      </c>
    </row>
    <row r="31" spans="1:5" x14ac:dyDescent="0.25">
      <c r="B31" s="9" t="s">
        <v>138</v>
      </c>
    </row>
  </sheetData>
  <mergeCells count="15">
    <mergeCell ref="E24:E25"/>
    <mergeCell ref="C25:D25"/>
    <mergeCell ref="C11:D11"/>
    <mergeCell ref="C12:D12"/>
    <mergeCell ref="B19:D19"/>
    <mergeCell ref="B20:D20"/>
    <mergeCell ref="A24:A25"/>
    <mergeCell ref="B24:B25"/>
    <mergeCell ref="C24:D24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2"/>
  <sheetViews>
    <sheetView workbookViewId="0">
      <selection activeCell="C42" sqref="C42"/>
    </sheetView>
  </sheetViews>
  <sheetFormatPr baseColWidth="10" defaultRowHeight="15.75" x14ac:dyDescent="0.25"/>
  <cols>
    <col min="1" max="1" width="3.5703125" style="9" customWidth="1"/>
    <col min="2" max="2" width="55.140625" style="9" customWidth="1"/>
    <col min="3" max="3" width="37.7109375" style="9" customWidth="1"/>
    <col min="4" max="4" width="29.42578125" style="9" customWidth="1"/>
    <col min="5" max="5" width="3.8554687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ht="16.5" thickBot="1" x14ac:dyDescent="0.3">
      <c r="A3" s="6"/>
      <c r="B3" s="116" t="s">
        <v>14</v>
      </c>
      <c r="C3" s="116"/>
      <c r="D3" s="116"/>
      <c r="E3" s="29"/>
    </row>
    <row r="4" spans="1:5" ht="30.75" customHeight="1" thickBot="1" x14ac:dyDescent="0.3">
      <c r="A4" s="6"/>
      <c r="B4" s="31" t="s">
        <v>2</v>
      </c>
      <c r="C4" s="117" t="s">
        <v>85</v>
      </c>
      <c r="D4" s="118"/>
      <c r="E4" s="8"/>
    </row>
    <row r="5" spans="1:5" ht="16.5" thickBot="1" x14ac:dyDescent="0.3">
      <c r="A5" s="6"/>
      <c r="B5" s="32" t="s">
        <v>3</v>
      </c>
      <c r="C5" s="119" t="s">
        <v>86</v>
      </c>
      <c r="D5" s="120"/>
      <c r="E5" s="8"/>
    </row>
    <row r="6" spans="1:5" ht="16.5" thickBot="1" x14ac:dyDescent="0.3">
      <c r="A6" s="6"/>
      <c r="B6" s="33" t="s">
        <v>15</v>
      </c>
      <c r="C6" s="135" t="s">
        <v>16</v>
      </c>
      <c r="D6" s="136"/>
      <c r="E6" s="8"/>
    </row>
    <row r="7" spans="1:5" thickBot="1" x14ac:dyDescent="0.3">
      <c r="A7" s="6"/>
      <c r="B7" s="10">
        <v>20</v>
      </c>
      <c r="C7" s="131">
        <v>835312400</v>
      </c>
      <c r="D7" s="132"/>
      <c r="E7" s="8"/>
    </row>
    <row r="8" spans="1:5" thickBot="1" x14ac:dyDescent="0.3">
      <c r="A8" s="6"/>
      <c r="B8" s="10">
        <v>21</v>
      </c>
      <c r="C8" s="131">
        <v>1252968600</v>
      </c>
      <c r="D8" s="132"/>
      <c r="E8" s="8"/>
    </row>
    <row r="9" spans="1:5" thickBot="1" x14ac:dyDescent="0.3">
      <c r="A9" s="6"/>
      <c r="B9" s="10">
        <v>23</v>
      </c>
      <c r="C9" s="131">
        <v>730898350</v>
      </c>
      <c r="D9" s="132"/>
      <c r="E9" s="8"/>
    </row>
    <row r="10" spans="1:5" thickBot="1" x14ac:dyDescent="0.3">
      <c r="A10" s="6"/>
      <c r="B10" s="10">
        <v>25</v>
      </c>
      <c r="C10" s="131">
        <v>1044140500</v>
      </c>
      <c r="D10" s="132"/>
      <c r="E10" s="8"/>
    </row>
    <row r="11" spans="1:5" thickBot="1" x14ac:dyDescent="0.3">
      <c r="A11" s="6"/>
      <c r="B11" s="10">
        <v>26</v>
      </c>
      <c r="C11" s="131">
        <v>1670624800</v>
      </c>
      <c r="D11" s="132"/>
      <c r="E11" s="8"/>
    </row>
    <row r="12" spans="1:5" thickBot="1" x14ac:dyDescent="0.3">
      <c r="A12" s="6"/>
      <c r="B12" s="10">
        <v>28</v>
      </c>
      <c r="C12" s="131">
        <v>2088281000</v>
      </c>
      <c r="D12" s="132"/>
      <c r="E12" s="8"/>
    </row>
    <row r="13" spans="1:5" thickBot="1" x14ac:dyDescent="0.3">
      <c r="A13" s="6"/>
      <c r="B13" s="10">
        <v>30</v>
      </c>
      <c r="C13" s="131">
        <v>1570387312</v>
      </c>
      <c r="D13" s="132"/>
      <c r="E13" s="8"/>
    </row>
    <row r="14" spans="1:5" thickBot="1" x14ac:dyDescent="0.3">
      <c r="A14" s="6"/>
      <c r="B14" s="10">
        <v>32</v>
      </c>
      <c r="C14" s="131">
        <v>1670624800</v>
      </c>
      <c r="D14" s="132"/>
      <c r="E14" s="8"/>
    </row>
    <row r="15" spans="1:5" thickBot="1" x14ac:dyDescent="0.3">
      <c r="A15" s="6"/>
      <c r="B15" s="10">
        <v>33</v>
      </c>
      <c r="C15" s="131">
        <v>626484300</v>
      </c>
      <c r="D15" s="132"/>
      <c r="E15" s="8"/>
    </row>
    <row r="16" spans="1:5" thickBot="1" x14ac:dyDescent="0.3">
      <c r="A16" s="6"/>
      <c r="B16" s="10">
        <v>34</v>
      </c>
      <c r="C16" s="131">
        <v>1344852964</v>
      </c>
      <c r="D16" s="132"/>
      <c r="E16" s="8"/>
    </row>
    <row r="17" spans="1:5" ht="32.25" thickBot="1" x14ac:dyDescent="0.3">
      <c r="A17" s="6"/>
      <c r="B17" s="34" t="s">
        <v>17</v>
      </c>
      <c r="C17" s="137">
        <f>SUM(C14:D16)</f>
        <v>3641962064</v>
      </c>
      <c r="D17" s="138"/>
      <c r="E17" s="8"/>
    </row>
    <row r="18" spans="1:5" ht="36" customHeight="1" thickBot="1" x14ac:dyDescent="0.3">
      <c r="A18" s="6"/>
      <c r="B18" s="34" t="s">
        <v>18</v>
      </c>
      <c r="C18" s="126">
        <f>+C17/616000</f>
        <v>5912.276077922078</v>
      </c>
      <c r="D18" s="127"/>
      <c r="E18" s="8"/>
    </row>
    <row r="19" spans="1:5" ht="16.5" thickBot="1" x14ac:dyDescent="0.3">
      <c r="A19" s="6"/>
      <c r="B19" s="55" t="s">
        <v>19</v>
      </c>
      <c r="C19" s="56"/>
      <c r="D19" s="57"/>
      <c r="E19" s="8"/>
    </row>
    <row r="20" spans="1:5" ht="15" x14ac:dyDescent="0.25">
      <c r="A20" s="6"/>
      <c r="B20" s="35" t="s">
        <v>4</v>
      </c>
      <c r="C20" s="41">
        <v>2980273611.04</v>
      </c>
      <c r="D20" s="42"/>
      <c r="E20" s="8"/>
    </row>
    <row r="21" spans="1:5" ht="15" x14ac:dyDescent="0.25">
      <c r="A21" s="6"/>
      <c r="B21" s="6" t="s">
        <v>5</v>
      </c>
      <c r="C21" s="43">
        <v>5576154014.8000002</v>
      </c>
      <c r="D21" s="8"/>
      <c r="E21" s="8"/>
    </row>
    <row r="22" spans="1:5" ht="15" x14ac:dyDescent="0.25">
      <c r="A22" s="6"/>
      <c r="B22" s="6" t="s">
        <v>6</v>
      </c>
      <c r="C22" s="43">
        <v>365366027.55000001</v>
      </c>
      <c r="D22" s="8"/>
      <c r="E22" s="8"/>
    </row>
    <row r="23" spans="1:5" thickBot="1" x14ac:dyDescent="0.3">
      <c r="A23" s="6"/>
      <c r="B23" s="38" t="s">
        <v>7</v>
      </c>
      <c r="C23" s="44">
        <v>2075644865.74</v>
      </c>
      <c r="D23" s="45"/>
      <c r="E23" s="8"/>
    </row>
    <row r="24" spans="1:5" ht="16.5" thickBot="1" x14ac:dyDescent="0.3">
      <c r="A24" s="6"/>
      <c r="B24" s="128" t="s">
        <v>8</v>
      </c>
      <c r="C24" s="129"/>
      <c r="D24" s="130"/>
      <c r="E24" s="8"/>
    </row>
    <row r="25" spans="1:5" ht="16.5" thickBot="1" x14ac:dyDescent="0.3">
      <c r="A25" s="6"/>
      <c r="B25" s="128" t="s">
        <v>9</v>
      </c>
      <c r="C25" s="129"/>
      <c r="D25" s="130"/>
      <c r="E25" s="8"/>
    </row>
    <row r="26" spans="1:5" x14ac:dyDescent="0.25">
      <c r="A26" s="6"/>
      <c r="B26" s="46" t="s">
        <v>20</v>
      </c>
      <c r="C26" s="47">
        <f>+C20/C22</f>
        <v>8.1569532641678144</v>
      </c>
      <c r="D26" s="37" t="s">
        <v>81</v>
      </c>
      <c r="E26" s="8"/>
    </row>
    <row r="27" spans="1:5" ht="16.5" thickBot="1" x14ac:dyDescent="0.3">
      <c r="A27" s="6"/>
      <c r="B27" s="48" t="s">
        <v>10</v>
      </c>
      <c r="C27" s="49">
        <f>+C23/C21</f>
        <v>0.37223592824568835</v>
      </c>
      <c r="D27" s="40" t="s">
        <v>81</v>
      </c>
      <c r="E27" s="8"/>
    </row>
    <row r="28" spans="1:5" ht="16.5" thickBot="1" x14ac:dyDescent="0.3">
      <c r="A28" s="6"/>
      <c r="B28" s="50"/>
      <c r="C28" s="51"/>
      <c r="D28" s="30"/>
      <c r="E28" s="8"/>
    </row>
    <row r="29" spans="1:5" x14ac:dyDescent="0.25">
      <c r="A29" s="109"/>
      <c r="B29" s="110" t="s">
        <v>11</v>
      </c>
      <c r="C29" s="112" t="s">
        <v>82</v>
      </c>
      <c r="D29" s="113"/>
      <c r="E29" s="123"/>
    </row>
    <row r="30" spans="1:5" ht="16.5" thickBot="1" x14ac:dyDescent="0.3">
      <c r="A30" s="109"/>
      <c r="B30" s="111"/>
      <c r="C30" s="124" t="s">
        <v>12</v>
      </c>
      <c r="D30" s="125"/>
      <c r="E30" s="123"/>
    </row>
    <row r="31" spans="1:5" thickBot="1" x14ac:dyDescent="0.3">
      <c r="A31" s="38"/>
      <c r="B31" s="53"/>
      <c r="C31" s="53"/>
      <c r="D31" s="53"/>
      <c r="E31" s="45"/>
    </row>
    <row r="32" spans="1:5" x14ac:dyDescent="0.25">
      <c r="B32" s="58"/>
    </row>
  </sheetData>
  <mergeCells count="25">
    <mergeCell ref="C12:D12"/>
    <mergeCell ref="C10:D10"/>
    <mergeCell ref="C7:D7"/>
    <mergeCell ref="C8:D8"/>
    <mergeCell ref="C9:D9"/>
    <mergeCell ref="C11:D11"/>
    <mergeCell ref="A29:A30"/>
    <mergeCell ref="B29:B30"/>
    <mergeCell ref="C29:D29"/>
    <mergeCell ref="E29:E30"/>
    <mergeCell ref="C13:D13"/>
    <mergeCell ref="C30:D30"/>
    <mergeCell ref="C14:D14"/>
    <mergeCell ref="C15:D15"/>
    <mergeCell ref="C16:D16"/>
    <mergeCell ref="C17:D17"/>
    <mergeCell ref="C18:D18"/>
    <mergeCell ref="B24:D24"/>
    <mergeCell ref="B25:D25"/>
    <mergeCell ref="C6:D6"/>
    <mergeCell ref="A1:D1"/>
    <mergeCell ref="B2:D2"/>
    <mergeCell ref="B3:D3"/>
    <mergeCell ref="C4:D4"/>
    <mergeCell ref="C5:D5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4"/>
  <sheetViews>
    <sheetView workbookViewId="0">
      <selection activeCell="C42" sqref="C42"/>
    </sheetView>
  </sheetViews>
  <sheetFormatPr baseColWidth="10" defaultRowHeight="15.75" x14ac:dyDescent="0.25"/>
  <cols>
    <col min="1" max="1" width="3.140625" style="9" customWidth="1"/>
    <col min="2" max="2" width="55.5703125" style="9" customWidth="1"/>
    <col min="3" max="3" width="38.85546875" style="9" customWidth="1"/>
    <col min="4" max="4" width="29.42578125" style="9" customWidth="1"/>
    <col min="5" max="5" width="3.1406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33" t="s">
        <v>92</v>
      </c>
      <c r="D5" s="134"/>
      <c r="E5" s="8"/>
    </row>
    <row r="6" spans="1:5" ht="16.5" thickBot="1" x14ac:dyDescent="0.3">
      <c r="A6" s="6"/>
      <c r="B6" s="32" t="s">
        <v>3</v>
      </c>
      <c r="C6" s="119" t="s">
        <v>93</v>
      </c>
      <c r="D6" s="120"/>
      <c r="E6" s="8"/>
    </row>
    <row r="7" spans="1:5" ht="16.5" thickBot="1" x14ac:dyDescent="0.3">
      <c r="A7" s="6"/>
      <c r="B7" s="33" t="s">
        <v>15</v>
      </c>
      <c r="C7" s="135" t="s">
        <v>16</v>
      </c>
      <c r="D7" s="136"/>
      <c r="E7" s="8"/>
    </row>
    <row r="8" spans="1:5" thickBot="1" x14ac:dyDescent="0.3">
      <c r="A8" s="6"/>
      <c r="B8" s="10">
        <v>20</v>
      </c>
      <c r="C8" s="147">
        <v>835312400</v>
      </c>
      <c r="D8" s="148"/>
      <c r="E8" s="8"/>
    </row>
    <row r="9" spans="1:5" thickBot="1" x14ac:dyDescent="0.3">
      <c r="A9" s="6"/>
      <c r="B9" s="10">
        <v>21</v>
      </c>
      <c r="C9" s="147">
        <v>1252968600</v>
      </c>
      <c r="D9" s="148"/>
      <c r="E9" s="8"/>
    </row>
    <row r="10" spans="1:5" thickBot="1" x14ac:dyDescent="0.3">
      <c r="A10" s="6"/>
      <c r="B10" s="10">
        <v>23</v>
      </c>
      <c r="C10" s="147">
        <v>730898350</v>
      </c>
      <c r="D10" s="148"/>
      <c r="E10" s="8"/>
    </row>
    <row r="11" spans="1:5" thickBot="1" x14ac:dyDescent="0.3">
      <c r="A11" s="6"/>
      <c r="B11" s="10">
        <v>24</v>
      </c>
      <c r="C11" s="147">
        <v>1305772895</v>
      </c>
      <c r="D11" s="148"/>
      <c r="E11" s="8"/>
    </row>
    <row r="12" spans="1:5" thickBot="1" x14ac:dyDescent="0.3">
      <c r="A12" s="6"/>
      <c r="B12" s="10">
        <v>25</v>
      </c>
      <c r="C12" s="147">
        <v>1044140500</v>
      </c>
      <c r="D12" s="148"/>
      <c r="E12" s="8"/>
    </row>
    <row r="13" spans="1:5" thickBot="1" x14ac:dyDescent="0.3">
      <c r="A13" s="6"/>
      <c r="B13" s="10">
        <v>26</v>
      </c>
      <c r="C13" s="147">
        <v>1670624800</v>
      </c>
      <c r="D13" s="148"/>
      <c r="E13" s="8"/>
    </row>
    <row r="14" spans="1:5" thickBot="1" x14ac:dyDescent="0.3">
      <c r="A14" s="6"/>
      <c r="B14" s="10">
        <v>28</v>
      </c>
      <c r="C14" s="147">
        <v>2088281000</v>
      </c>
      <c r="D14" s="148"/>
      <c r="E14" s="8"/>
    </row>
    <row r="15" spans="1:5" ht="32.25" thickBot="1" x14ac:dyDescent="0.3">
      <c r="A15" s="6"/>
      <c r="B15" s="34" t="s">
        <v>17</v>
      </c>
      <c r="C15" s="137">
        <f>SUM(C12:D14)</f>
        <v>4803046300</v>
      </c>
      <c r="D15" s="138"/>
      <c r="E15" s="8"/>
    </row>
    <row r="16" spans="1:5" ht="36.75" customHeight="1" thickBot="1" x14ac:dyDescent="0.3">
      <c r="A16" s="6"/>
      <c r="B16" s="34" t="s">
        <v>18</v>
      </c>
      <c r="C16" s="126">
        <f>+C15/616000</f>
        <v>7797.1530844155841</v>
      </c>
      <c r="D16" s="127"/>
      <c r="E16" s="8"/>
    </row>
    <row r="17" spans="1:5" x14ac:dyDescent="0.25">
      <c r="A17" s="6"/>
      <c r="B17" s="30"/>
      <c r="C17" s="76"/>
      <c r="D17" s="63"/>
      <c r="E17" s="8"/>
    </row>
    <row r="18" spans="1:5" ht="16.5" thickBot="1" x14ac:dyDescent="0.3">
      <c r="A18" s="6"/>
      <c r="B18" s="30" t="s">
        <v>19</v>
      </c>
      <c r="C18" s="76"/>
      <c r="D18" s="63"/>
      <c r="E18" s="8"/>
    </row>
    <row r="19" spans="1:5" ht="15" x14ac:dyDescent="0.25">
      <c r="A19" s="6"/>
      <c r="B19" s="35" t="s">
        <v>4</v>
      </c>
      <c r="C19" s="41">
        <v>3968483000</v>
      </c>
      <c r="D19" s="42"/>
      <c r="E19" s="8"/>
    </row>
    <row r="20" spans="1:5" ht="15" x14ac:dyDescent="0.25">
      <c r="A20" s="6"/>
      <c r="B20" s="6" t="s">
        <v>5</v>
      </c>
      <c r="C20" s="43">
        <v>11214998000</v>
      </c>
      <c r="D20" s="8"/>
      <c r="E20" s="8"/>
    </row>
    <row r="21" spans="1:5" ht="15" x14ac:dyDescent="0.25">
      <c r="A21" s="6"/>
      <c r="B21" s="6" t="s">
        <v>6</v>
      </c>
      <c r="C21" s="43">
        <v>1120263000</v>
      </c>
      <c r="D21" s="8"/>
      <c r="E21" s="8"/>
    </row>
    <row r="22" spans="1:5" thickBot="1" x14ac:dyDescent="0.3">
      <c r="A22" s="6"/>
      <c r="B22" s="38" t="s">
        <v>7</v>
      </c>
      <c r="C22" s="44">
        <v>1320596000</v>
      </c>
      <c r="D22" s="45"/>
      <c r="E22" s="8"/>
    </row>
    <row r="23" spans="1:5" ht="16.5" thickBot="1" x14ac:dyDescent="0.3">
      <c r="A23" s="6"/>
      <c r="B23" s="128" t="s">
        <v>8</v>
      </c>
      <c r="C23" s="129"/>
      <c r="D23" s="130"/>
      <c r="E23" s="8"/>
    </row>
    <row r="24" spans="1:5" ht="16.5" thickBot="1" x14ac:dyDescent="0.3">
      <c r="A24" s="6"/>
      <c r="B24" s="128" t="s">
        <v>9</v>
      </c>
      <c r="C24" s="129"/>
      <c r="D24" s="130"/>
      <c r="E24" s="8"/>
    </row>
    <row r="25" spans="1:5" x14ac:dyDescent="0.25">
      <c r="A25" s="6"/>
      <c r="B25" s="46" t="s">
        <v>20</v>
      </c>
      <c r="C25" s="47">
        <f>+C19/C21</f>
        <v>3.542456548149854</v>
      </c>
      <c r="D25" s="37" t="s">
        <v>81</v>
      </c>
      <c r="E25" s="8"/>
    </row>
    <row r="26" spans="1:5" ht="16.5" thickBot="1" x14ac:dyDescent="0.3">
      <c r="A26" s="6"/>
      <c r="B26" s="48" t="s">
        <v>10</v>
      </c>
      <c r="C26" s="49">
        <f>+C22/C20</f>
        <v>0.11775267369641974</v>
      </c>
      <c r="D26" s="40" t="s">
        <v>81</v>
      </c>
      <c r="E26" s="8"/>
    </row>
    <row r="27" spans="1:5" ht="16.5" thickBot="1" x14ac:dyDescent="0.3">
      <c r="A27" s="6"/>
      <c r="B27" s="50"/>
      <c r="C27" s="51"/>
      <c r="D27" s="30"/>
      <c r="E27" s="8"/>
    </row>
    <row r="28" spans="1:5" x14ac:dyDescent="0.25">
      <c r="A28" s="109"/>
      <c r="B28" s="110" t="s">
        <v>11</v>
      </c>
      <c r="C28" s="112" t="s">
        <v>82</v>
      </c>
      <c r="D28" s="113"/>
      <c r="E28" s="123"/>
    </row>
    <row r="29" spans="1:5" ht="16.5" thickBot="1" x14ac:dyDescent="0.3">
      <c r="A29" s="109"/>
      <c r="B29" s="111"/>
      <c r="C29" s="124" t="s">
        <v>12</v>
      </c>
      <c r="D29" s="125"/>
      <c r="E29" s="123"/>
    </row>
    <row r="30" spans="1:5" thickBot="1" x14ac:dyDescent="0.3">
      <c r="A30" s="38"/>
      <c r="B30" s="53"/>
      <c r="C30" s="53"/>
      <c r="D30" s="53"/>
      <c r="E30" s="45"/>
    </row>
    <row r="31" spans="1:5" ht="15" x14ac:dyDescent="0.25">
      <c r="A31" s="59"/>
      <c r="B31" s="85"/>
      <c r="C31" s="85"/>
      <c r="D31" s="85"/>
      <c r="E31" s="59"/>
    </row>
    <row r="32" spans="1:5" x14ac:dyDescent="0.25">
      <c r="B32" s="9" t="s">
        <v>137</v>
      </c>
    </row>
    <row r="33" spans="2:6" x14ac:dyDescent="0.25">
      <c r="B33" s="9" t="s">
        <v>138</v>
      </c>
    </row>
    <row r="34" spans="2:6" s="9" customFormat="1" x14ac:dyDescent="0.25">
      <c r="F34" s="1"/>
    </row>
  </sheetData>
  <mergeCells count="22">
    <mergeCell ref="A28:A29"/>
    <mergeCell ref="B28:B29"/>
    <mergeCell ref="C28:D28"/>
    <mergeCell ref="E28:E29"/>
    <mergeCell ref="C8:D8"/>
    <mergeCell ref="C9:D9"/>
    <mergeCell ref="C10:D10"/>
    <mergeCell ref="C11:D11"/>
    <mergeCell ref="C15:D15"/>
    <mergeCell ref="C16:D16"/>
    <mergeCell ref="C29:D29"/>
    <mergeCell ref="C12:D12"/>
    <mergeCell ref="C13:D13"/>
    <mergeCell ref="C14:D14"/>
    <mergeCell ref="B23:D23"/>
    <mergeCell ref="B24:D24"/>
    <mergeCell ref="C7:D7"/>
    <mergeCell ref="A1:D1"/>
    <mergeCell ref="B2:D2"/>
    <mergeCell ref="B3:D3"/>
    <mergeCell ref="C5:D5"/>
    <mergeCell ref="C6:D6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0"/>
  <sheetViews>
    <sheetView workbookViewId="0">
      <selection activeCell="C42" sqref="C42"/>
    </sheetView>
  </sheetViews>
  <sheetFormatPr baseColWidth="10" defaultRowHeight="15.75" x14ac:dyDescent="0.25"/>
  <cols>
    <col min="1" max="1" width="3" style="9" customWidth="1"/>
    <col min="2" max="2" width="55.5703125" style="9" customWidth="1"/>
    <col min="3" max="3" width="37.7109375" style="9" customWidth="1"/>
    <col min="4" max="4" width="29.42578125" style="9" customWidth="1"/>
    <col min="5" max="5" width="3.285156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139</v>
      </c>
      <c r="D5" s="118"/>
      <c r="E5" s="8"/>
    </row>
    <row r="6" spans="1:5" ht="16.5" thickBot="1" x14ac:dyDescent="0.3">
      <c r="A6" s="6"/>
      <c r="B6" s="32" t="s">
        <v>3</v>
      </c>
      <c r="C6" s="119">
        <v>817001328</v>
      </c>
      <c r="D6" s="120"/>
      <c r="E6" s="8"/>
    </row>
    <row r="7" spans="1:5" ht="16.5" thickBot="1" x14ac:dyDescent="0.3">
      <c r="A7" s="6"/>
      <c r="B7" s="33" t="s">
        <v>15</v>
      </c>
      <c r="C7" s="121" t="s">
        <v>16</v>
      </c>
      <c r="D7" s="122"/>
      <c r="E7" s="8"/>
    </row>
    <row r="8" spans="1:5" thickBot="1" x14ac:dyDescent="0.3">
      <c r="A8" s="6"/>
      <c r="B8" s="10">
        <v>3</v>
      </c>
      <c r="C8" s="11">
        <v>501187440</v>
      </c>
      <c r="D8" s="7"/>
      <c r="E8" s="8"/>
    </row>
    <row r="9" spans="1:5" thickBot="1" x14ac:dyDescent="0.3">
      <c r="A9" s="6"/>
      <c r="B9" s="10">
        <v>14</v>
      </c>
      <c r="C9" s="11">
        <v>835312400</v>
      </c>
      <c r="D9" s="7"/>
      <c r="E9" s="8"/>
    </row>
    <row r="10" spans="1:5" ht="32.25" thickBot="1" x14ac:dyDescent="0.3">
      <c r="A10" s="6"/>
      <c r="B10" s="34" t="s">
        <v>17</v>
      </c>
      <c r="C10" s="126">
        <f>SUM(C8:D9)</f>
        <v>1336499840</v>
      </c>
      <c r="D10" s="127"/>
      <c r="E10" s="8"/>
    </row>
    <row r="11" spans="1:5" ht="48" thickBot="1" x14ac:dyDescent="0.3">
      <c r="A11" s="6"/>
      <c r="B11" s="34" t="s">
        <v>18</v>
      </c>
      <c r="C11" s="126">
        <f>+C10/616000</f>
        <v>2169.6425974025974</v>
      </c>
      <c r="D11" s="127"/>
      <c r="E11" s="8"/>
    </row>
    <row r="12" spans="1:5" x14ac:dyDescent="0.25">
      <c r="A12" s="6"/>
      <c r="B12" s="30"/>
      <c r="C12" s="76"/>
      <c r="D12" s="63"/>
      <c r="E12" s="8"/>
    </row>
    <row r="13" spans="1:5" ht="16.5" thickBot="1" x14ac:dyDescent="0.3">
      <c r="A13" s="6"/>
      <c r="B13" s="30" t="s">
        <v>19</v>
      </c>
      <c r="C13" s="76"/>
      <c r="D13" s="63"/>
      <c r="E13" s="8"/>
    </row>
    <row r="14" spans="1:5" ht="15" x14ac:dyDescent="0.25">
      <c r="A14" s="6"/>
      <c r="B14" s="35" t="s">
        <v>4</v>
      </c>
      <c r="C14" s="41">
        <v>428441593</v>
      </c>
      <c r="D14" s="42"/>
      <c r="E14" s="8"/>
    </row>
    <row r="15" spans="1:5" ht="15" x14ac:dyDescent="0.25">
      <c r="A15" s="6"/>
      <c r="B15" s="6" t="s">
        <v>5</v>
      </c>
      <c r="C15" s="43">
        <v>708848924</v>
      </c>
      <c r="D15" s="8"/>
      <c r="E15" s="8"/>
    </row>
    <row r="16" spans="1:5" ht="15" x14ac:dyDescent="0.25">
      <c r="A16" s="6"/>
      <c r="B16" s="6" t="s">
        <v>6</v>
      </c>
      <c r="C16" s="43">
        <v>389311650</v>
      </c>
      <c r="D16" s="8"/>
      <c r="E16" s="8"/>
    </row>
    <row r="17" spans="1:5" thickBot="1" x14ac:dyDescent="0.3">
      <c r="A17" s="6"/>
      <c r="B17" s="38" t="s">
        <v>7</v>
      </c>
      <c r="C17" s="44">
        <v>481433360</v>
      </c>
      <c r="D17" s="45"/>
      <c r="E17" s="8"/>
    </row>
    <row r="18" spans="1:5" ht="16.5" thickBot="1" x14ac:dyDescent="0.3">
      <c r="A18" s="6"/>
      <c r="B18" s="128" t="s">
        <v>8</v>
      </c>
      <c r="C18" s="129"/>
      <c r="D18" s="130"/>
      <c r="E18" s="8"/>
    </row>
    <row r="19" spans="1:5" ht="16.5" thickBot="1" x14ac:dyDescent="0.3">
      <c r="A19" s="6"/>
      <c r="B19" s="128" t="s">
        <v>9</v>
      </c>
      <c r="C19" s="129"/>
      <c r="D19" s="130"/>
      <c r="E19" s="8"/>
    </row>
    <row r="20" spans="1:5" x14ac:dyDescent="0.25">
      <c r="A20" s="6"/>
      <c r="B20" s="72" t="s">
        <v>20</v>
      </c>
      <c r="C20" s="78">
        <f>+C14/C16</f>
        <v>1.1005105883679567</v>
      </c>
      <c r="D20" s="63" t="s">
        <v>81</v>
      </c>
      <c r="E20" s="8"/>
    </row>
    <row r="21" spans="1:5" ht="16.5" thickBot="1" x14ac:dyDescent="0.3">
      <c r="A21" s="6"/>
      <c r="B21" s="48" t="s">
        <v>10</v>
      </c>
      <c r="C21" s="49">
        <f>+C17/C15</f>
        <v>0.67917625843782758</v>
      </c>
      <c r="D21" s="40" t="s">
        <v>128</v>
      </c>
      <c r="E21" s="8"/>
    </row>
    <row r="22" spans="1:5" ht="16.5" thickBot="1" x14ac:dyDescent="0.3">
      <c r="A22" s="6"/>
      <c r="B22" s="50"/>
      <c r="C22" s="51"/>
      <c r="D22" s="30"/>
      <c r="E22" s="8"/>
    </row>
    <row r="23" spans="1:5" x14ac:dyDescent="0.25">
      <c r="A23" s="109"/>
      <c r="B23" s="110" t="s">
        <v>11</v>
      </c>
      <c r="C23" s="112" t="s">
        <v>58</v>
      </c>
      <c r="D23" s="113"/>
      <c r="E23" s="123"/>
    </row>
    <row r="24" spans="1:5" ht="16.5" thickBot="1" x14ac:dyDescent="0.3">
      <c r="A24" s="109"/>
      <c r="B24" s="111"/>
      <c r="C24" s="124" t="s">
        <v>12</v>
      </c>
      <c r="D24" s="125"/>
      <c r="E24" s="123"/>
    </row>
    <row r="25" spans="1:5" thickBot="1" x14ac:dyDescent="0.3">
      <c r="A25" s="38"/>
      <c r="B25" s="53"/>
      <c r="C25" s="53"/>
      <c r="D25" s="53"/>
      <c r="E25" s="45"/>
    </row>
    <row r="26" spans="1:5" x14ac:dyDescent="0.25">
      <c r="B26" s="58"/>
    </row>
    <row r="29" spans="1:5" x14ac:dyDescent="0.25">
      <c r="B29" s="9" t="s">
        <v>137</v>
      </c>
    </row>
    <row r="30" spans="1:5" x14ac:dyDescent="0.25">
      <c r="B30" s="9" t="s">
        <v>138</v>
      </c>
    </row>
  </sheetData>
  <mergeCells count="15">
    <mergeCell ref="E23:E24"/>
    <mergeCell ref="C24:D24"/>
    <mergeCell ref="C10:D10"/>
    <mergeCell ref="C11:D11"/>
    <mergeCell ref="B18:D18"/>
    <mergeCell ref="B19:D19"/>
    <mergeCell ref="A23:A24"/>
    <mergeCell ref="B23:B24"/>
    <mergeCell ref="C23:D23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0"/>
  <sheetViews>
    <sheetView workbookViewId="0">
      <selection activeCell="C21" sqref="C21"/>
    </sheetView>
  </sheetViews>
  <sheetFormatPr baseColWidth="10" defaultRowHeight="15.75" x14ac:dyDescent="0.25"/>
  <cols>
    <col min="1" max="1" width="2.42578125" style="9" customWidth="1"/>
    <col min="2" max="2" width="55.5703125" style="9" customWidth="1"/>
    <col min="3" max="3" width="35.5703125" style="9" customWidth="1"/>
    <col min="4" max="4" width="33.140625" style="9" customWidth="1"/>
    <col min="5" max="5" width="3.1406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49" t="s">
        <v>1</v>
      </c>
      <c r="C2" s="149"/>
      <c r="D2" s="149"/>
      <c r="E2" s="27"/>
    </row>
    <row r="3" spans="1:5" x14ac:dyDescent="0.25">
      <c r="A3" s="90"/>
      <c r="B3" s="149" t="s">
        <v>14</v>
      </c>
      <c r="C3" s="149"/>
      <c r="D3" s="149"/>
      <c r="E3" s="29"/>
    </row>
    <row r="4" spans="1:5" thickBot="1" x14ac:dyDescent="0.3">
      <c r="A4" s="90"/>
      <c r="B4" s="59"/>
      <c r="C4" s="59"/>
      <c r="D4" s="59"/>
      <c r="E4" s="91"/>
    </row>
    <row r="5" spans="1:5" ht="33.75" customHeight="1" thickBot="1" x14ac:dyDescent="0.3">
      <c r="A5" s="90"/>
      <c r="B5" s="31" t="s">
        <v>2</v>
      </c>
      <c r="C5" s="117" t="s">
        <v>141</v>
      </c>
      <c r="D5" s="118"/>
      <c r="E5" s="91"/>
    </row>
    <row r="6" spans="1:5" ht="16.5" thickBot="1" x14ac:dyDescent="0.3">
      <c r="A6" s="90"/>
      <c r="B6" s="32" t="s">
        <v>3</v>
      </c>
      <c r="C6" s="119"/>
      <c r="D6" s="120"/>
      <c r="E6" s="91"/>
    </row>
    <row r="7" spans="1:5" ht="16.5" thickBot="1" x14ac:dyDescent="0.3">
      <c r="A7" s="90"/>
      <c r="B7" s="33" t="s">
        <v>15</v>
      </c>
      <c r="C7" s="121" t="s">
        <v>16</v>
      </c>
      <c r="D7" s="122"/>
      <c r="E7" s="91"/>
    </row>
    <row r="8" spans="1:5" thickBot="1" x14ac:dyDescent="0.3">
      <c r="A8" s="20"/>
      <c r="B8" s="12">
        <v>8</v>
      </c>
      <c r="C8" s="11">
        <v>2409876274</v>
      </c>
      <c r="D8" s="15"/>
      <c r="E8" s="91"/>
    </row>
    <row r="9" spans="1:5" thickBot="1" x14ac:dyDescent="0.3">
      <c r="A9" s="90"/>
      <c r="B9" s="21">
        <v>33</v>
      </c>
      <c r="C9" s="11">
        <v>626484300</v>
      </c>
      <c r="D9" s="89"/>
      <c r="E9" s="91"/>
    </row>
    <row r="10" spans="1:5" ht="32.25" thickBot="1" x14ac:dyDescent="0.3">
      <c r="A10" s="90"/>
      <c r="B10" s="60" t="s">
        <v>17</v>
      </c>
      <c r="C10" s="3">
        <f>SUM(C8:D9)</f>
        <v>3036360574</v>
      </c>
      <c r="D10" s="15"/>
      <c r="E10" s="91"/>
    </row>
    <row r="11" spans="1:5" ht="48" thickBot="1" x14ac:dyDescent="0.3">
      <c r="A11" s="90"/>
      <c r="B11" s="60" t="s">
        <v>18</v>
      </c>
      <c r="C11" s="3">
        <f>+C10/616000</f>
        <v>4929.1567759740255</v>
      </c>
      <c r="D11" s="15"/>
      <c r="E11" s="91"/>
    </row>
    <row r="12" spans="1:5" ht="16.5" thickBot="1" x14ac:dyDescent="0.3">
      <c r="A12" s="90"/>
      <c r="B12" s="38" t="s">
        <v>19</v>
      </c>
      <c r="C12" s="39"/>
      <c r="D12" s="40"/>
      <c r="E12" s="91"/>
    </row>
    <row r="13" spans="1:5" ht="45.75" thickBot="1" x14ac:dyDescent="0.3">
      <c r="A13" s="90"/>
      <c r="B13" s="38"/>
      <c r="C13" s="83" t="s">
        <v>133</v>
      </c>
      <c r="D13" s="84" t="s">
        <v>134</v>
      </c>
      <c r="E13" s="91"/>
    </row>
    <row r="14" spans="1:5" ht="15" x14ac:dyDescent="0.25">
      <c r="A14" s="90"/>
      <c r="B14" s="35" t="s">
        <v>4</v>
      </c>
      <c r="C14" s="41">
        <v>139206619</v>
      </c>
      <c r="D14" s="82">
        <v>147831493</v>
      </c>
      <c r="E14" s="91"/>
    </row>
    <row r="15" spans="1:5" ht="15" x14ac:dyDescent="0.25">
      <c r="A15" s="90"/>
      <c r="B15" s="90" t="s">
        <v>5</v>
      </c>
      <c r="C15" s="69">
        <v>470436101</v>
      </c>
      <c r="D15" s="70">
        <v>378675745</v>
      </c>
      <c r="E15" s="91"/>
    </row>
    <row r="16" spans="1:5" ht="15" x14ac:dyDescent="0.25">
      <c r="A16" s="90"/>
      <c r="B16" s="90" t="s">
        <v>6</v>
      </c>
      <c r="C16" s="69">
        <v>3122694</v>
      </c>
      <c r="D16" s="70">
        <v>14312867</v>
      </c>
      <c r="E16" s="91"/>
    </row>
    <row r="17" spans="1:5" thickBot="1" x14ac:dyDescent="0.3">
      <c r="A17" s="90"/>
      <c r="B17" s="38" t="s">
        <v>7</v>
      </c>
      <c r="C17" s="44">
        <v>3122694</v>
      </c>
      <c r="D17" s="71">
        <v>14312867</v>
      </c>
      <c r="E17" s="91"/>
    </row>
    <row r="18" spans="1:5" ht="16.5" thickBot="1" x14ac:dyDescent="0.3">
      <c r="A18" s="90"/>
      <c r="B18" s="128" t="s">
        <v>8</v>
      </c>
      <c r="C18" s="129"/>
      <c r="D18" s="143"/>
      <c r="E18" s="91"/>
    </row>
    <row r="19" spans="1:5" ht="16.5" thickBot="1" x14ac:dyDescent="0.3">
      <c r="A19" s="90"/>
      <c r="B19" s="128" t="s">
        <v>9</v>
      </c>
      <c r="C19" s="129"/>
      <c r="D19" s="143"/>
      <c r="E19" s="91"/>
    </row>
    <row r="20" spans="1:5" x14ac:dyDescent="0.25">
      <c r="A20" s="90"/>
      <c r="B20" s="72" t="s">
        <v>20</v>
      </c>
      <c r="C20" s="73">
        <f>((C14*0.52)+(D14*0.48))/((C16*0.52)+(D16*0.48))</f>
        <v>16.876259241689681</v>
      </c>
      <c r="D20" s="63" t="s">
        <v>81</v>
      </c>
      <c r="E20" s="91"/>
    </row>
    <row r="21" spans="1:5" ht="16.5" thickBot="1" x14ac:dyDescent="0.3">
      <c r="A21" s="90"/>
      <c r="B21" s="88" t="s">
        <v>10</v>
      </c>
      <c r="C21" s="49">
        <f>((C17*0.52)+(D17*0.48))/((C15*0.52)+(D15*0.48))</f>
        <v>1.992062320247967E-2</v>
      </c>
      <c r="D21" s="40" t="s">
        <v>128</v>
      </c>
      <c r="E21" s="91"/>
    </row>
    <row r="22" spans="1:5" ht="16.5" thickBot="1" x14ac:dyDescent="0.3">
      <c r="A22" s="90"/>
      <c r="B22" s="74"/>
      <c r="C22" s="75"/>
      <c r="D22" s="59"/>
      <c r="E22" s="91"/>
    </row>
    <row r="23" spans="1:5" x14ac:dyDescent="0.25">
      <c r="A23" s="109"/>
      <c r="B23" s="110" t="s">
        <v>11</v>
      </c>
      <c r="C23" s="112" t="s">
        <v>58</v>
      </c>
      <c r="D23" s="113"/>
      <c r="E23" s="123"/>
    </row>
    <row r="24" spans="1:5" ht="16.5" thickBot="1" x14ac:dyDescent="0.3">
      <c r="A24" s="109"/>
      <c r="B24" s="111"/>
      <c r="C24" s="124" t="s">
        <v>12</v>
      </c>
      <c r="D24" s="125"/>
      <c r="E24" s="123"/>
    </row>
    <row r="25" spans="1:5" thickBot="1" x14ac:dyDescent="0.3">
      <c r="A25" s="38"/>
      <c r="B25" s="53"/>
      <c r="C25" s="53"/>
      <c r="D25" s="53"/>
      <c r="E25" s="45"/>
    </row>
    <row r="26" spans="1:5" x14ac:dyDescent="0.25">
      <c r="B26" s="58"/>
    </row>
    <row r="27" spans="1:5" x14ac:dyDescent="0.25">
      <c r="B27" s="58"/>
    </row>
    <row r="28" spans="1:5" x14ac:dyDescent="0.25">
      <c r="B28" s="58"/>
    </row>
    <row r="29" spans="1:5" x14ac:dyDescent="0.25">
      <c r="B29" s="9" t="s">
        <v>137</v>
      </c>
    </row>
    <row r="30" spans="1:5" x14ac:dyDescent="0.25">
      <c r="B30" s="9" t="s">
        <v>138</v>
      </c>
    </row>
  </sheetData>
  <mergeCells count="13">
    <mergeCell ref="E23:E24"/>
    <mergeCell ref="C7:D7"/>
    <mergeCell ref="A1:D1"/>
    <mergeCell ref="B2:D2"/>
    <mergeCell ref="B3:D3"/>
    <mergeCell ref="C5:D5"/>
    <mergeCell ref="C6:D6"/>
    <mergeCell ref="C24:D24"/>
    <mergeCell ref="B18:D18"/>
    <mergeCell ref="B19:D19"/>
    <mergeCell ref="A23:A24"/>
    <mergeCell ref="B23:B24"/>
    <mergeCell ref="C23:D23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1"/>
  <sheetViews>
    <sheetView topLeftCell="A7" workbookViewId="0">
      <selection activeCell="D29" sqref="D29"/>
    </sheetView>
  </sheetViews>
  <sheetFormatPr baseColWidth="10" defaultRowHeight="15.75" x14ac:dyDescent="0.25"/>
  <cols>
    <col min="1" max="1" width="4.140625" style="9" customWidth="1"/>
    <col min="2" max="2" width="55.5703125" style="9" customWidth="1"/>
    <col min="3" max="3" width="37.5703125" style="9" customWidth="1"/>
    <col min="4" max="4" width="29.42578125" style="9" customWidth="1"/>
    <col min="5" max="5" width="3.285156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31.5" customHeight="1" thickBot="1" x14ac:dyDescent="0.3">
      <c r="A5" s="6"/>
      <c r="B5" s="31" t="s">
        <v>2</v>
      </c>
      <c r="C5" s="117" t="s">
        <v>84</v>
      </c>
      <c r="D5" s="140"/>
      <c r="E5" s="8"/>
    </row>
    <row r="6" spans="1:5" ht="16.5" thickBot="1" x14ac:dyDescent="0.3">
      <c r="A6" s="6"/>
      <c r="B6" s="32" t="s">
        <v>3</v>
      </c>
      <c r="C6" s="119" t="s">
        <v>83</v>
      </c>
      <c r="D6" s="141"/>
      <c r="E6" s="8"/>
    </row>
    <row r="7" spans="1:5" ht="16.5" thickBot="1" x14ac:dyDescent="0.3">
      <c r="A7" s="6"/>
      <c r="B7" s="33" t="s">
        <v>15</v>
      </c>
      <c r="C7" s="121" t="s">
        <v>16</v>
      </c>
      <c r="D7" s="142"/>
      <c r="E7" s="8"/>
    </row>
    <row r="8" spans="1:5" thickBot="1" x14ac:dyDescent="0.3">
      <c r="A8" s="6"/>
      <c r="B8" s="10">
        <v>4</v>
      </c>
      <c r="C8" s="154">
        <v>1394971708</v>
      </c>
      <c r="D8" s="155"/>
      <c r="E8" s="8"/>
    </row>
    <row r="9" spans="1:5" thickBot="1" x14ac:dyDescent="0.3">
      <c r="A9" s="6"/>
      <c r="B9" s="10">
        <v>5</v>
      </c>
      <c r="C9" s="154">
        <v>649455391</v>
      </c>
      <c r="D9" s="155"/>
      <c r="E9" s="8"/>
    </row>
    <row r="10" spans="1:5" thickBot="1" x14ac:dyDescent="0.3">
      <c r="A10" s="6"/>
      <c r="B10" s="10">
        <v>6</v>
      </c>
      <c r="C10" s="154">
        <v>707927259</v>
      </c>
      <c r="D10" s="155"/>
      <c r="E10" s="8"/>
    </row>
    <row r="11" spans="1:5" ht="32.25" thickBot="1" x14ac:dyDescent="0.3">
      <c r="A11" s="6"/>
      <c r="B11" s="34" t="s">
        <v>17</v>
      </c>
      <c r="C11" s="126">
        <f>SUM(C8:D10)</f>
        <v>2752354358</v>
      </c>
      <c r="D11" s="139"/>
      <c r="E11" s="8"/>
    </row>
    <row r="12" spans="1:5" ht="48" thickBot="1" x14ac:dyDescent="0.3">
      <c r="A12" s="6"/>
      <c r="B12" s="34" t="s">
        <v>18</v>
      </c>
      <c r="C12" s="126">
        <f>+C11/616000</f>
        <v>4468.1077240259738</v>
      </c>
      <c r="D12" s="139"/>
      <c r="E12" s="8"/>
    </row>
    <row r="13" spans="1:5" x14ac:dyDescent="0.25">
      <c r="A13" s="6"/>
      <c r="B13" s="6"/>
      <c r="C13" s="62"/>
      <c r="D13" s="63"/>
      <c r="E13" s="8"/>
    </row>
    <row r="14" spans="1:5" ht="16.5" thickBot="1" x14ac:dyDescent="0.3">
      <c r="A14" s="6"/>
      <c r="B14" s="6" t="s">
        <v>19</v>
      </c>
      <c r="C14" s="62"/>
      <c r="D14" s="63"/>
      <c r="E14" s="8"/>
    </row>
    <row r="15" spans="1:5" ht="15" x14ac:dyDescent="0.25">
      <c r="A15" s="6"/>
      <c r="B15" s="35" t="s">
        <v>4</v>
      </c>
      <c r="C15" s="41">
        <v>964663864</v>
      </c>
      <c r="D15" s="42"/>
      <c r="E15" s="8"/>
    </row>
    <row r="16" spans="1:5" ht="15" x14ac:dyDescent="0.25">
      <c r="A16" s="6"/>
      <c r="B16" s="6" t="s">
        <v>5</v>
      </c>
      <c r="C16" s="69">
        <v>1059034296</v>
      </c>
      <c r="D16" s="8"/>
      <c r="E16" s="8"/>
    </row>
    <row r="17" spans="1:5" ht="15" x14ac:dyDescent="0.25">
      <c r="A17" s="6"/>
      <c r="B17" s="6" t="s">
        <v>6</v>
      </c>
      <c r="C17" s="69">
        <v>390467610</v>
      </c>
      <c r="D17" s="8"/>
      <c r="E17" s="8"/>
    </row>
    <row r="18" spans="1:5" thickBot="1" x14ac:dyDescent="0.3">
      <c r="A18" s="6"/>
      <c r="B18" s="38" t="s">
        <v>7</v>
      </c>
      <c r="C18" s="44">
        <v>390467610</v>
      </c>
      <c r="D18" s="45"/>
      <c r="E18" s="8"/>
    </row>
    <row r="19" spans="1:5" ht="16.5" thickBot="1" x14ac:dyDescent="0.3">
      <c r="A19" s="6"/>
      <c r="B19" s="128" t="s">
        <v>8</v>
      </c>
      <c r="C19" s="129"/>
      <c r="D19" s="143"/>
      <c r="E19" s="8"/>
    </row>
    <row r="20" spans="1:5" ht="16.5" thickBot="1" x14ac:dyDescent="0.3">
      <c r="A20" s="6"/>
      <c r="B20" s="128" t="s">
        <v>9</v>
      </c>
      <c r="C20" s="129"/>
      <c r="D20" s="143"/>
      <c r="E20" s="8"/>
    </row>
    <row r="21" spans="1:5" x14ac:dyDescent="0.25">
      <c r="A21" s="6"/>
      <c r="B21" s="46" t="s">
        <v>20</v>
      </c>
      <c r="C21" s="47">
        <f>+C15/C17</f>
        <v>2.4705349158154246</v>
      </c>
      <c r="D21" s="37" t="s">
        <v>81</v>
      </c>
      <c r="E21" s="8"/>
    </row>
    <row r="22" spans="1:5" ht="16.5" thickBot="1" x14ac:dyDescent="0.3">
      <c r="A22" s="6"/>
      <c r="B22" s="48" t="s">
        <v>10</v>
      </c>
      <c r="C22" s="49">
        <f>+C18/C16</f>
        <v>0.36870157224823247</v>
      </c>
      <c r="D22" s="40" t="s">
        <v>81</v>
      </c>
      <c r="E22" s="8"/>
    </row>
    <row r="23" spans="1:5" ht="16.5" thickBot="1" x14ac:dyDescent="0.3">
      <c r="A23" s="6"/>
      <c r="B23" s="79"/>
      <c r="C23" s="75"/>
      <c r="D23" s="8"/>
      <c r="E23" s="8"/>
    </row>
    <row r="24" spans="1:5" x14ac:dyDescent="0.25">
      <c r="A24" s="150"/>
      <c r="B24" s="110" t="s">
        <v>11</v>
      </c>
      <c r="C24" s="112" t="s">
        <v>82</v>
      </c>
      <c r="D24" s="151"/>
      <c r="E24" s="152"/>
    </row>
    <row r="25" spans="1:5" ht="16.5" thickBot="1" x14ac:dyDescent="0.3">
      <c r="A25" s="150"/>
      <c r="B25" s="111"/>
      <c r="C25" s="124" t="s">
        <v>12</v>
      </c>
      <c r="D25" s="153"/>
      <c r="E25" s="152"/>
    </row>
    <row r="26" spans="1:5" thickBot="1" x14ac:dyDescent="0.3">
      <c r="A26" s="38"/>
      <c r="B26" s="53"/>
      <c r="C26" s="53"/>
      <c r="D26" s="53"/>
      <c r="E26" s="45"/>
    </row>
    <row r="27" spans="1:5" x14ac:dyDescent="0.25">
      <c r="B27" s="58"/>
    </row>
    <row r="28" spans="1:5" x14ac:dyDescent="0.25">
      <c r="B28" s="58"/>
    </row>
    <row r="30" spans="1:5" x14ac:dyDescent="0.25">
      <c r="B30" s="9" t="s">
        <v>137</v>
      </c>
    </row>
    <row r="31" spans="1:5" x14ac:dyDescent="0.25">
      <c r="B31" s="9" t="s">
        <v>138</v>
      </c>
    </row>
  </sheetData>
  <mergeCells count="18">
    <mergeCell ref="E24:E25"/>
    <mergeCell ref="C25:D25"/>
    <mergeCell ref="C8:D8"/>
    <mergeCell ref="C9:D9"/>
    <mergeCell ref="C10:D10"/>
    <mergeCell ref="C11:D11"/>
    <mergeCell ref="C12:D12"/>
    <mergeCell ref="B19:D19"/>
    <mergeCell ref="B20:D20"/>
    <mergeCell ref="A24:A25"/>
    <mergeCell ref="B24:B25"/>
    <mergeCell ref="C24:D24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38"/>
  <sheetViews>
    <sheetView workbookViewId="0">
      <selection activeCell="B28" sqref="B28"/>
    </sheetView>
  </sheetViews>
  <sheetFormatPr baseColWidth="10" defaultRowHeight="15.75" x14ac:dyDescent="0.25"/>
  <cols>
    <col min="1" max="1" width="4.28515625" style="9" customWidth="1"/>
    <col min="2" max="2" width="55.5703125" style="9" customWidth="1"/>
    <col min="3" max="3" width="37.42578125" style="9" customWidth="1"/>
    <col min="4" max="4" width="29.42578125" style="9" customWidth="1"/>
    <col min="5" max="5" width="3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108</v>
      </c>
      <c r="D5" s="118"/>
      <c r="E5" s="8"/>
    </row>
    <row r="6" spans="1:5" ht="16.5" thickBot="1" x14ac:dyDescent="0.3">
      <c r="A6" s="6"/>
      <c r="B6" s="32" t="s">
        <v>3</v>
      </c>
      <c r="C6" s="119" t="s">
        <v>109</v>
      </c>
      <c r="D6" s="120"/>
      <c r="E6" s="8"/>
    </row>
    <row r="7" spans="1:5" ht="16.5" thickBot="1" x14ac:dyDescent="0.3">
      <c r="A7" s="6"/>
      <c r="B7" s="33" t="s">
        <v>15</v>
      </c>
      <c r="C7" s="121" t="s">
        <v>16</v>
      </c>
      <c r="D7" s="122"/>
      <c r="E7" s="8"/>
    </row>
    <row r="8" spans="1:5" thickBot="1" x14ac:dyDescent="0.3">
      <c r="A8" s="6"/>
      <c r="B8" s="10">
        <v>32</v>
      </c>
      <c r="C8" s="11">
        <v>1670624800</v>
      </c>
      <c r="D8" s="7"/>
      <c r="E8" s="8"/>
    </row>
    <row r="9" spans="1:5" thickBot="1" x14ac:dyDescent="0.3">
      <c r="A9" s="6"/>
      <c r="B9" s="10"/>
      <c r="C9" s="11"/>
      <c r="D9" s="7"/>
      <c r="E9" s="8"/>
    </row>
    <row r="10" spans="1:5" ht="32.25" thickBot="1" x14ac:dyDescent="0.3">
      <c r="A10" s="6"/>
      <c r="B10" s="34" t="s">
        <v>17</v>
      </c>
      <c r="C10" s="126">
        <f>SUM(C8:D9)</f>
        <v>1670624800</v>
      </c>
      <c r="D10" s="127"/>
      <c r="E10" s="8"/>
    </row>
    <row r="11" spans="1:5" ht="48" thickBot="1" x14ac:dyDescent="0.3">
      <c r="A11" s="6"/>
      <c r="B11" s="34" t="s">
        <v>18</v>
      </c>
      <c r="C11" s="126">
        <f>+C10/616000</f>
        <v>2712.0532467532466</v>
      </c>
      <c r="D11" s="127"/>
      <c r="E11" s="8"/>
    </row>
    <row r="12" spans="1:5" x14ac:dyDescent="0.25">
      <c r="A12" s="6"/>
      <c r="B12" s="35"/>
      <c r="C12" s="36"/>
      <c r="D12" s="37"/>
      <c r="E12" s="8"/>
    </row>
    <row r="13" spans="1:5" ht="16.5" thickBot="1" x14ac:dyDescent="0.3">
      <c r="A13" s="6"/>
      <c r="B13" s="38" t="s">
        <v>19</v>
      </c>
      <c r="C13" s="22"/>
      <c r="D13" s="40"/>
      <c r="E13" s="8"/>
    </row>
    <row r="14" spans="1:5" ht="15" x14ac:dyDescent="0.25">
      <c r="A14" s="6"/>
      <c r="B14" s="6" t="s">
        <v>4</v>
      </c>
      <c r="C14" s="69">
        <v>3267800</v>
      </c>
      <c r="D14" s="8"/>
      <c r="E14" s="8"/>
    </row>
    <row r="15" spans="1:5" ht="15" x14ac:dyDescent="0.25">
      <c r="A15" s="6"/>
      <c r="B15" s="6" t="s">
        <v>5</v>
      </c>
      <c r="C15" s="43">
        <v>70035600</v>
      </c>
      <c r="D15" s="8"/>
      <c r="E15" s="8"/>
    </row>
    <row r="16" spans="1:5" ht="15" x14ac:dyDescent="0.25">
      <c r="A16" s="6"/>
      <c r="B16" s="6" t="s">
        <v>6</v>
      </c>
      <c r="C16" s="43">
        <v>1200640</v>
      </c>
      <c r="D16" s="8"/>
      <c r="E16" s="8"/>
    </row>
    <row r="17" spans="1:6" thickBot="1" x14ac:dyDescent="0.3">
      <c r="A17" s="6"/>
      <c r="B17" s="38" t="s">
        <v>7</v>
      </c>
      <c r="C17" s="44">
        <v>1200640</v>
      </c>
      <c r="D17" s="45"/>
      <c r="E17" s="8"/>
    </row>
    <row r="18" spans="1:6" ht="16.5" thickBot="1" x14ac:dyDescent="0.3">
      <c r="A18" s="6"/>
      <c r="B18" s="128" t="s">
        <v>8</v>
      </c>
      <c r="C18" s="129"/>
      <c r="D18" s="130"/>
      <c r="E18" s="8"/>
    </row>
    <row r="19" spans="1:6" ht="16.5" thickBot="1" x14ac:dyDescent="0.3">
      <c r="A19" s="6"/>
      <c r="B19" s="128" t="s">
        <v>9</v>
      </c>
      <c r="C19" s="129"/>
      <c r="D19" s="130"/>
      <c r="E19" s="8"/>
    </row>
    <row r="20" spans="1:6" x14ac:dyDescent="0.25">
      <c r="A20" s="6"/>
      <c r="B20" s="46" t="s">
        <v>20</v>
      </c>
      <c r="C20" s="47">
        <f>+C14/C16</f>
        <v>2.7217150852878467</v>
      </c>
      <c r="D20" s="37" t="s">
        <v>81</v>
      </c>
      <c r="E20" s="8"/>
    </row>
    <row r="21" spans="1:6" ht="16.5" thickBot="1" x14ac:dyDescent="0.3">
      <c r="A21" s="6"/>
      <c r="B21" s="48" t="s">
        <v>10</v>
      </c>
      <c r="C21" s="49">
        <f>+C17/C15</f>
        <v>1.7143281416879416E-2</v>
      </c>
      <c r="D21" s="40" t="s">
        <v>81</v>
      </c>
      <c r="E21" s="8"/>
    </row>
    <row r="22" spans="1:6" ht="16.5" thickBot="1" x14ac:dyDescent="0.3">
      <c r="A22" s="6"/>
      <c r="B22" s="50"/>
      <c r="C22" s="51"/>
      <c r="D22" s="30"/>
      <c r="E22" s="8"/>
    </row>
    <row r="23" spans="1:6" x14ac:dyDescent="0.25">
      <c r="A23" s="109"/>
      <c r="B23" s="110" t="s">
        <v>11</v>
      </c>
      <c r="C23" s="112" t="s">
        <v>82</v>
      </c>
      <c r="D23" s="113"/>
      <c r="E23" s="123"/>
    </row>
    <row r="24" spans="1:6" ht="16.5" thickBot="1" x14ac:dyDescent="0.3">
      <c r="A24" s="109"/>
      <c r="B24" s="111"/>
      <c r="C24" s="124" t="s">
        <v>12</v>
      </c>
      <c r="D24" s="125"/>
      <c r="E24" s="123"/>
    </row>
    <row r="25" spans="1:6" thickBot="1" x14ac:dyDescent="0.3">
      <c r="A25" s="38"/>
      <c r="B25" s="53"/>
      <c r="C25" s="53"/>
      <c r="D25" s="53"/>
      <c r="E25" s="45"/>
    </row>
    <row r="26" spans="1:6" s="9" customFormat="1" x14ac:dyDescent="0.25">
      <c r="B26" s="58"/>
      <c r="F26" s="1"/>
    </row>
    <row r="30" spans="1:6" x14ac:dyDescent="0.25">
      <c r="B30" s="9" t="s">
        <v>137</v>
      </c>
    </row>
    <row r="31" spans="1:6" x14ac:dyDescent="0.25">
      <c r="B31" s="9" t="s">
        <v>138</v>
      </c>
    </row>
    <row r="34" spans="2:2" x14ac:dyDescent="0.25">
      <c r="B34" s="9" t="s">
        <v>111</v>
      </c>
    </row>
    <row r="35" spans="2:2" x14ac:dyDescent="0.25">
      <c r="B35" s="9" t="s">
        <v>112</v>
      </c>
    </row>
    <row r="36" spans="2:2" x14ac:dyDescent="0.25">
      <c r="B36" s="9" t="s">
        <v>76</v>
      </c>
    </row>
    <row r="37" spans="2:2" x14ac:dyDescent="0.25">
      <c r="B37" s="9" t="s">
        <v>113</v>
      </c>
    </row>
    <row r="38" spans="2:2" x14ac:dyDescent="0.25">
      <c r="B38" s="9" t="s">
        <v>114</v>
      </c>
    </row>
  </sheetData>
  <mergeCells count="15">
    <mergeCell ref="E23:E24"/>
    <mergeCell ref="C24:D24"/>
    <mergeCell ref="C10:D10"/>
    <mergeCell ref="C11:D11"/>
    <mergeCell ref="B18:D18"/>
    <mergeCell ref="B19:D19"/>
    <mergeCell ref="A23:A24"/>
    <mergeCell ref="B23:B24"/>
    <mergeCell ref="C23:D23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9"/>
  <sheetViews>
    <sheetView tabSelected="1" workbookViewId="0">
      <selection activeCell="C15" sqref="C15"/>
    </sheetView>
  </sheetViews>
  <sheetFormatPr baseColWidth="10" defaultRowHeight="15.75" x14ac:dyDescent="0.25"/>
  <cols>
    <col min="1" max="1" width="1.28515625" style="9" customWidth="1"/>
    <col min="2" max="2" width="56.28515625" style="9" customWidth="1"/>
    <col min="3" max="3" width="33.85546875" style="9" customWidth="1"/>
    <col min="4" max="4" width="35.7109375" style="9" customWidth="1"/>
    <col min="5" max="5" width="2.285156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49" t="s">
        <v>1</v>
      </c>
      <c r="C2" s="149"/>
      <c r="D2" s="149"/>
      <c r="E2" s="27"/>
    </row>
    <row r="3" spans="1:5" ht="16.5" thickBot="1" x14ac:dyDescent="0.3">
      <c r="A3" s="80"/>
      <c r="B3" s="149" t="s">
        <v>14</v>
      </c>
      <c r="C3" s="149"/>
      <c r="D3" s="149"/>
      <c r="E3" s="29"/>
    </row>
    <row r="4" spans="1:5" ht="33.75" customHeight="1" thickBot="1" x14ac:dyDescent="0.3">
      <c r="A4" s="80"/>
      <c r="B4" s="31" t="s">
        <v>2</v>
      </c>
      <c r="C4" s="117" t="s">
        <v>110</v>
      </c>
      <c r="D4" s="140"/>
      <c r="E4" s="81"/>
    </row>
    <row r="5" spans="1:5" ht="16.5" thickBot="1" x14ac:dyDescent="0.3">
      <c r="A5" s="80"/>
      <c r="B5" s="32" t="s">
        <v>3</v>
      </c>
      <c r="C5" s="119"/>
      <c r="D5" s="141"/>
      <c r="E5" s="81"/>
    </row>
    <row r="6" spans="1:5" ht="16.5" thickBot="1" x14ac:dyDescent="0.3">
      <c r="A6" s="80"/>
      <c r="B6" s="33" t="s">
        <v>15</v>
      </c>
      <c r="C6" s="121" t="s">
        <v>16</v>
      </c>
      <c r="D6" s="142"/>
      <c r="E6" s="81"/>
    </row>
    <row r="7" spans="1:5" thickBot="1" x14ac:dyDescent="0.3">
      <c r="A7" s="20"/>
      <c r="B7" s="12">
        <v>40</v>
      </c>
      <c r="C7" s="11">
        <v>835312400</v>
      </c>
      <c r="D7" s="15"/>
      <c r="E7" s="81"/>
    </row>
    <row r="8" spans="1:5" thickBot="1" x14ac:dyDescent="0.3">
      <c r="A8" s="80"/>
      <c r="B8" s="21">
        <v>42</v>
      </c>
      <c r="C8" s="23">
        <v>626484300</v>
      </c>
      <c r="D8" s="24"/>
      <c r="E8" s="81"/>
    </row>
    <row r="9" spans="1:5" ht="32.25" thickBot="1" x14ac:dyDescent="0.3">
      <c r="A9" s="80"/>
      <c r="B9" s="60" t="s">
        <v>17</v>
      </c>
      <c r="C9" s="3">
        <f>SUM(C7:D8)</f>
        <v>1461796700</v>
      </c>
      <c r="D9" s="15"/>
      <c r="E9" s="81"/>
    </row>
    <row r="10" spans="1:5" ht="37.5" customHeight="1" thickBot="1" x14ac:dyDescent="0.3">
      <c r="A10" s="80"/>
      <c r="B10" s="60" t="s">
        <v>18</v>
      </c>
      <c r="C10" s="3">
        <f>+C9/616000</f>
        <v>2373.0465909090908</v>
      </c>
      <c r="D10" s="15"/>
      <c r="E10" s="81"/>
    </row>
    <row r="11" spans="1:5" ht="16.5" thickBot="1" x14ac:dyDescent="0.3">
      <c r="A11" s="80"/>
      <c r="B11" s="38" t="s">
        <v>19</v>
      </c>
      <c r="C11" s="39"/>
      <c r="D11" s="40"/>
      <c r="E11" s="81"/>
    </row>
    <row r="12" spans="1:5" ht="51" customHeight="1" thickBot="1" x14ac:dyDescent="0.3">
      <c r="A12" s="80"/>
      <c r="B12" s="80"/>
      <c r="C12" s="64" t="s">
        <v>131</v>
      </c>
      <c r="D12" s="65" t="s">
        <v>132</v>
      </c>
      <c r="E12" s="81"/>
    </row>
    <row r="13" spans="1:5" ht="15" x14ac:dyDescent="0.25">
      <c r="A13" s="80"/>
      <c r="B13" s="35" t="s">
        <v>4</v>
      </c>
      <c r="C13" s="41">
        <v>168518078</v>
      </c>
      <c r="D13" s="82">
        <v>131162527</v>
      </c>
      <c r="E13" s="81"/>
    </row>
    <row r="14" spans="1:5" ht="15" x14ac:dyDescent="0.25">
      <c r="A14" s="80"/>
      <c r="B14" s="80" t="s">
        <v>5</v>
      </c>
      <c r="C14" s="69">
        <v>365792023</v>
      </c>
      <c r="D14" s="70">
        <v>188798136</v>
      </c>
      <c r="E14" s="81"/>
    </row>
    <row r="15" spans="1:5" ht="15" x14ac:dyDescent="0.25">
      <c r="A15" s="80"/>
      <c r="B15" s="80" t="s">
        <v>6</v>
      </c>
      <c r="C15" s="69">
        <v>2344840</v>
      </c>
      <c r="D15" s="70">
        <v>368188</v>
      </c>
      <c r="E15" s="81"/>
    </row>
    <row r="16" spans="1:5" thickBot="1" x14ac:dyDescent="0.3">
      <c r="A16" s="80"/>
      <c r="B16" s="38" t="s">
        <v>7</v>
      </c>
      <c r="C16" s="44">
        <v>2344840</v>
      </c>
      <c r="D16" s="71">
        <v>368188</v>
      </c>
      <c r="E16" s="81"/>
    </row>
    <row r="17" spans="1:5" ht="16.5" thickBot="1" x14ac:dyDescent="0.3">
      <c r="A17" s="80"/>
      <c r="B17" s="128" t="s">
        <v>8</v>
      </c>
      <c r="C17" s="129"/>
      <c r="D17" s="143"/>
      <c r="E17" s="81"/>
    </row>
    <row r="18" spans="1:5" ht="16.5" thickBot="1" x14ac:dyDescent="0.3">
      <c r="A18" s="80"/>
      <c r="B18" s="128" t="s">
        <v>9</v>
      </c>
      <c r="C18" s="129"/>
      <c r="D18" s="143"/>
      <c r="E18" s="81"/>
    </row>
    <row r="19" spans="1:5" x14ac:dyDescent="0.25">
      <c r="A19" s="80"/>
      <c r="B19" s="72" t="s">
        <v>20</v>
      </c>
      <c r="C19" s="73">
        <f>((C13*0.54)+(D13*0.46))/((C15*0.54)+(D15*0.46))</f>
        <v>105.41698554357205</v>
      </c>
      <c r="D19" s="63" t="s">
        <v>81</v>
      </c>
      <c r="E19" s="81"/>
    </row>
    <row r="20" spans="1:5" ht="16.5" thickBot="1" x14ac:dyDescent="0.3">
      <c r="A20" s="80"/>
      <c r="B20" s="52" t="s">
        <v>10</v>
      </c>
      <c r="C20" s="49">
        <f>(C16+D16)/(C14+D14)</f>
        <v>4.8919512111285047E-3</v>
      </c>
      <c r="D20" s="40" t="s">
        <v>128</v>
      </c>
      <c r="E20" s="81"/>
    </row>
    <row r="21" spans="1:5" ht="16.5" thickBot="1" x14ac:dyDescent="0.3">
      <c r="A21" s="80"/>
      <c r="B21" s="79"/>
      <c r="C21" s="75"/>
      <c r="D21" s="81"/>
      <c r="E21" s="81"/>
    </row>
    <row r="22" spans="1:5" x14ac:dyDescent="0.25">
      <c r="A22" s="150"/>
      <c r="B22" s="110" t="s">
        <v>11</v>
      </c>
      <c r="C22" s="112" t="s">
        <v>58</v>
      </c>
      <c r="D22" s="151"/>
      <c r="E22" s="152"/>
    </row>
    <row r="23" spans="1:5" ht="16.5" thickBot="1" x14ac:dyDescent="0.3">
      <c r="A23" s="150"/>
      <c r="B23" s="111"/>
      <c r="C23" s="124" t="s">
        <v>12</v>
      </c>
      <c r="D23" s="153"/>
      <c r="E23" s="152"/>
    </row>
    <row r="24" spans="1:5" thickBot="1" x14ac:dyDescent="0.3">
      <c r="A24" s="38"/>
      <c r="B24" s="53"/>
      <c r="C24" s="53"/>
      <c r="D24" s="53"/>
      <c r="E24" s="45"/>
    </row>
    <row r="25" spans="1:5" x14ac:dyDescent="0.25">
      <c r="B25" s="58"/>
    </row>
    <row r="26" spans="1:5" x14ac:dyDescent="0.25">
      <c r="B26" s="58"/>
    </row>
    <row r="28" spans="1:5" x14ac:dyDescent="0.25">
      <c r="B28" s="9" t="s">
        <v>137</v>
      </c>
    </row>
    <row r="29" spans="1:5" x14ac:dyDescent="0.25">
      <c r="B29" s="9" t="s">
        <v>138</v>
      </c>
    </row>
  </sheetData>
  <mergeCells count="13">
    <mergeCell ref="E22:E23"/>
    <mergeCell ref="C23:D23"/>
    <mergeCell ref="B17:D17"/>
    <mergeCell ref="B18:D18"/>
    <mergeCell ref="A22:A23"/>
    <mergeCell ref="B22:B23"/>
    <mergeCell ref="C22:D22"/>
    <mergeCell ref="C6:D6"/>
    <mergeCell ref="A1:D1"/>
    <mergeCell ref="B2:D2"/>
    <mergeCell ref="B3:D3"/>
    <mergeCell ref="C4:D4"/>
    <mergeCell ref="C5:D5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2"/>
  <sheetViews>
    <sheetView workbookViewId="0">
      <selection activeCell="C12" sqref="C12:D12"/>
    </sheetView>
  </sheetViews>
  <sheetFormatPr baseColWidth="10" defaultRowHeight="15.75" x14ac:dyDescent="0.25"/>
  <cols>
    <col min="1" max="1" width="2.7109375" style="9" customWidth="1"/>
    <col min="2" max="2" width="52.5703125" style="9" customWidth="1"/>
    <col min="3" max="3" width="41.28515625" style="9" customWidth="1"/>
    <col min="4" max="4" width="29.42578125" style="9" customWidth="1"/>
    <col min="5" max="5" width="2.7109375" style="9" customWidth="1"/>
    <col min="6" max="16384" width="11.42578125" style="1"/>
  </cols>
  <sheetData>
    <row r="1" spans="1:5" x14ac:dyDescent="0.25">
      <c r="A1" s="114" t="s">
        <v>130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71</v>
      </c>
      <c r="D5" s="140"/>
      <c r="E5" s="8"/>
    </row>
    <row r="6" spans="1:5" ht="16.5" thickBot="1" x14ac:dyDescent="0.3">
      <c r="A6" s="6"/>
      <c r="B6" s="32" t="s">
        <v>3</v>
      </c>
      <c r="C6" s="119" t="s">
        <v>72</v>
      </c>
      <c r="D6" s="141"/>
      <c r="E6" s="8"/>
    </row>
    <row r="7" spans="1:5" ht="16.5" thickBot="1" x14ac:dyDescent="0.3">
      <c r="A7" s="6"/>
      <c r="B7" s="32" t="s">
        <v>15</v>
      </c>
      <c r="C7" s="121" t="s">
        <v>16</v>
      </c>
      <c r="D7" s="142"/>
      <c r="E7" s="8"/>
    </row>
    <row r="8" spans="1:5" thickBot="1" x14ac:dyDescent="0.3">
      <c r="A8" s="6"/>
      <c r="B8" s="18">
        <v>9</v>
      </c>
      <c r="C8" s="11">
        <v>1461796700</v>
      </c>
      <c r="D8" s="19"/>
      <c r="E8" s="8"/>
    </row>
    <row r="9" spans="1:5" thickBot="1" x14ac:dyDescent="0.3">
      <c r="A9" s="6"/>
      <c r="B9" s="17">
        <v>10</v>
      </c>
      <c r="C9" s="11">
        <v>1346941245</v>
      </c>
      <c r="D9" s="19"/>
      <c r="E9" s="8"/>
    </row>
    <row r="10" spans="1:5" thickBot="1" x14ac:dyDescent="0.3">
      <c r="A10" s="6"/>
      <c r="B10" s="17">
        <v>11</v>
      </c>
      <c r="C10" s="11">
        <v>326488560</v>
      </c>
      <c r="D10" s="19"/>
      <c r="E10" s="8"/>
    </row>
    <row r="11" spans="1:5" thickBot="1" x14ac:dyDescent="0.3">
      <c r="A11" s="6"/>
      <c r="B11" s="17">
        <v>12</v>
      </c>
      <c r="C11" s="11">
        <v>626484300</v>
      </c>
      <c r="D11" s="19"/>
      <c r="E11" s="8"/>
    </row>
    <row r="12" spans="1:5" ht="32.25" thickBot="1" x14ac:dyDescent="0.3">
      <c r="A12" s="6"/>
      <c r="B12" s="34" t="s">
        <v>17</v>
      </c>
      <c r="C12" s="126">
        <f>SUM(C8:D11)</f>
        <v>3761710805</v>
      </c>
      <c r="D12" s="139"/>
      <c r="E12" s="8"/>
    </row>
    <row r="13" spans="1:5" ht="48" thickBot="1" x14ac:dyDescent="0.3">
      <c r="A13" s="6"/>
      <c r="B13" s="34" t="s">
        <v>18</v>
      </c>
      <c r="C13" s="126">
        <f>+C12/616000</f>
        <v>6106.6733847402602</v>
      </c>
      <c r="D13" s="139"/>
      <c r="E13" s="8"/>
    </row>
    <row r="14" spans="1:5" x14ac:dyDescent="0.25">
      <c r="A14" s="6"/>
      <c r="B14" s="6"/>
      <c r="C14" s="62"/>
      <c r="D14" s="63"/>
      <c r="E14" s="8"/>
    </row>
    <row r="15" spans="1:5" ht="16.5" thickBot="1" x14ac:dyDescent="0.3">
      <c r="A15" s="6"/>
      <c r="B15" s="6" t="s">
        <v>19</v>
      </c>
      <c r="C15" s="62"/>
      <c r="D15" s="63"/>
      <c r="E15" s="8"/>
    </row>
    <row r="16" spans="1:5" ht="15" x14ac:dyDescent="0.25">
      <c r="A16" s="6"/>
      <c r="B16" s="35" t="s">
        <v>4</v>
      </c>
      <c r="C16" s="41">
        <v>2178431252</v>
      </c>
      <c r="D16" s="42"/>
      <c r="E16" s="8"/>
    </row>
    <row r="17" spans="1:5" ht="15" x14ac:dyDescent="0.25">
      <c r="A17" s="6"/>
      <c r="B17" s="6" t="s">
        <v>5</v>
      </c>
      <c r="C17" s="69">
        <v>2357190152</v>
      </c>
      <c r="D17" s="8"/>
      <c r="E17" s="8"/>
    </row>
    <row r="18" spans="1:5" ht="15" x14ac:dyDescent="0.25">
      <c r="A18" s="6"/>
      <c r="B18" s="6" t="s">
        <v>6</v>
      </c>
      <c r="C18" s="69">
        <v>690698902</v>
      </c>
      <c r="D18" s="8"/>
      <c r="E18" s="8"/>
    </row>
    <row r="19" spans="1:5" thickBot="1" x14ac:dyDescent="0.3">
      <c r="A19" s="6"/>
      <c r="B19" s="38" t="s">
        <v>7</v>
      </c>
      <c r="C19" s="44">
        <v>690698902</v>
      </c>
      <c r="D19" s="45"/>
      <c r="E19" s="8"/>
    </row>
    <row r="20" spans="1:5" ht="16.5" thickBot="1" x14ac:dyDescent="0.3">
      <c r="A20" s="6"/>
      <c r="B20" s="128" t="s">
        <v>8</v>
      </c>
      <c r="C20" s="129"/>
      <c r="D20" s="143"/>
      <c r="E20" s="8"/>
    </row>
    <row r="21" spans="1:5" ht="16.5" thickBot="1" x14ac:dyDescent="0.3">
      <c r="A21" s="6"/>
      <c r="B21" s="128" t="s">
        <v>9</v>
      </c>
      <c r="C21" s="129"/>
      <c r="D21" s="143"/>
      <c r="E21" s="8"/>
    </row>
    <row r="22" spans="1:5" x14ac:dyDescent="0.25">
      <c r="A22" s="6"/>
      <c r="B22" s="72" t="s">
        <v>20</v>
      </c>
      <c r="C22" s="73">
        <f>+C16/C18</f>
        <v>3.1539520993765819</v>
      </c>
      <c r="D22" s="63" t="s">
        <v>81</v>
      </c>
      <c r="E22" s="8"/>
    </row>
    <row r="23" spans="1:5" ht="16.5" thickBot="1" x14ac:dyDescent="0.3">
      <c r="A23" s="6"/>
      <c r="B23" s="48" t="s">
        <v>10</v>
      </c>
      <c r="C23" s="49">
        <f>+C19/C17</f>
        <v>0.29301789735289885</v>
      </c>
      <c r="D23" s="40" t="s">
        <v>128</v>
      </c>
      <c r="E23" s="8"/>
    </row>
    <row r="24" spans="1:5" ht="16.5" thickBot="1" x14ac:dyDescent="0.3">
      <c r="A24" s="6"/>
      <c r="B24" s="79"/>
      <c r="C24" s="75"/>
      <c r="D24" s="8"/>
      <c r="E24" s="8"/>
    </row>
    <row r="25" spans="1:5" x14ac:dyDescent="0.25">
      <c r="A25" s="150"/>
      <c r="B25" s="110" t="s">
        <v>11</v>
      </c>
      <c r="C25" s="112" t="s">
        <v>58</v>
      </c>
      <c r="D25" s="151"/>
      <c r="E25" s="152"/>
    </row>
    <row r="26" spans="1:5" ht="16.5" thickBot="1" x14ac:dyDescent="0.3">
      <c r="A26" s="150"/>
      <c r="B26" s="111"/>
      <c r="C26" s="124" t="s">
        <v>12</v>
      </c>
      <c r="D26" s="153"/>
      <c r="E26" s="152"/>
    </row>
    <row r="27" spans="1:5" thickBot="1" x14ac:dyDescent="0.3">
      <c r="A27" s="38"/>
      <c r="B27" s="53"/>
      <c r="C27" s="53"/>
      <c r="D27" s="53"/>
      <c r="E27" s="45"/>
    </row>
    <row r="28" spans="1:5" x14ac:dyDescent="0.25">
      <c r="B28" s="58"/>
    </row>
    <row r="29" spans="1:5" x14ac:dyDescent="0.25">
      <c r="B29" s="58"/>
    </row>
    <row r="31" spans="1:5" x14ac:dyDescent="0.25">
      <c r="B31" s="9" t="s">
        <v>137</v>
      </c>
    </row>
    <row r="32" spans="1:5" x14ac:dyDescent="0.25">
      <c r="B32" s="9" t="s">
        <v>138</v>
      </c>
    </row>
  </sheetData>
  <mergeCells count="15">
    <mergeCell ref="E25:E26"/>
    <mergeCell ref="C26:D26"/>
    <mergeCell ref="C12:D12"/>
    <mergeCell ref="C13:D13"/>
    <mergeCell ref="B20:D20"/>
    <mergeCell ref="B21:D21"/>
    <mergeCell ref="A25:A26"/>
    <mergeCell ref="B25:B26"/>
    <mergeCell ref="C25:D25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2"/>
  <sheetViews>
    <sheetView workbookViewId="0">
      <selection activeCell="B24" sqref="B24"/>
    </sheetView>
  </sheetViews>
  <sheetFormatPr baseColWidth="10" defaultRowHeight="15.75" x14ac:dyDescent="0.25"/>
  <cols>
    <col min="1" max="1" width="1.42578125" style="9" customWidth="1"/>
    <col min="2" max="2" width="53" style="9" customWidth="1"/>
    <col min="3" max="3" width="41.28515625" style="9" customWidth="1"/>
    <col min="4" max="4" width="29.42578125" style="9" customWidth="1"/>
    <col min="5" max="5" width="2.57031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28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115</v>
      </c>
      <c r="D5" s="118"/>
      <c r="E5" s="8"/>
    </row>
    <row r="6" spans="1:5" ht="16.5" thickBot="1" x14ac:dyDescent="0.3">
      <c r="A6" s="6"/>
      <c r="B6" s="32" t="s">
        <v>3</v>
      </c>
      <c r="C6" s="119" t="s">
        <v>140</v>
      </c>
      <c r="D6" s="120"/>
      <c r="E6" s="8"/>
    </row>
    <row r="7" spans="1:5" ht="16.5" thickBot="1" x14ac:dyDescent="0.3">
      <c r="A7" s="6"/>
      <c r="B7" s="33" t="s">
        <v>15</v>
      </c>
      <c r="C7" s="121" t="s">
        <v>16</v>
      </c>
      <c r="D7" s="122"/>
      <c r="E7" s="8"/>
    </row>
    <row r="8" spans="1:5" thickBot="1" x14ac:dyDescent="0.3">
      <c r="A8" s="6"/>
      <c r="B8" s="10">
        <v>8</v>
      </c>
      <c r="C8" s="11">
        <v>2409876274</v>
      </c>
      <c r="D8" s="7"/>
      <c r="E8" s="8"/>
    </row>
    <row r="9" spans="1:5" thickBot="1" x14ac:dyDescent="0.3">
      <c r="A9" s="6"/>
      <c r="B9" s="10">
        <v>15</v>
      </c>
      <c r="C9" s="11">
        <v>1973425545</v>
      </c>
      <c r="D9" s="7"/>
      <c r="E9" s="8"/>
    </row>
    <row r="10" spans="1:5" thickBot="1" x14ac:dyDescent="0.3">
      <c r="A10" s="6"/>
      <c r="B10" s="10">
        <v>26</v>
      </c>
      <c r="C10" s="11">
        <v>1670624800</v>
      </c>
      <c r="D10" s="7"/>
      <c r="E10" s="8"/>
    </row>
    <row r="11" spans="1:5" thickBot="1" x14ac:dyDescent="0.3">
      <c r="A11" s="6"/>
      <c r="B11" s="10">
        <v>39</v>
      </c>
      <c r="C11" s="11">
        <v>1252968600</v>
      </c>
      <c r="D11" s="7"/>
      <c r="E11" s="8"/>
    </row>
    <row r="12" spans="1:5" thickBot="1" x14ac:dyDescent="0.3">
      <c r="A12" s="6"/>
      <c r="B12" s="10">
        <v>40</v>
      </c>
      <c r="C12" s="11">
        <v>835312400</v>
      </c>
      <c r="D12" s="7"/>
      <c r="E12" s="8"/>
    </row>
    <row r="13" spans="1:5" thickBot="1" x14ac:dyDescent="0.3">
      <c r="A13" s="6"/>
      <c r="B13" s="10">
        <v>43</v>
      </c>
      <c r="C13" s="11">
        <v>626484300</v>
      </c>
      <c r="D13" s="7"/>
      <c r="E13" s="8"/>
    </row>
    <row r="14" spans="1:5" ht="32.25" thickBot="1" x14ac:dyDescent="0.3">
      <c r="A14" s="6"/>
      <c r="B14" s="34" t="s">
        <v>17</v>
      </c>
      <c r="C14" s="126">
        <f>SUM(C8:D13)</f>
        <v>8768691919</v>
      </c>
      <c r="D14" s="127"/>
      <c r="E14" s="8"/>
    </row>
    <row r="15" spans="1:5" ht="48" thickBot="1" x14ac:dyDescent="0.3">
      <c r="A15" s="6"/>
      <c r="B15" s="34" t="s">
        <v>18</v>
      </c>
      <c r="C15" s="126">
        <f>+C14/616000</f>
        <v>14234.889478896104</v>
      </c>
      <c r="D15" s="127"/>
      <c r="E15" s="8"/>
    </row>
    <row r="16" spans="1:5" ht="7.5" customHeight="1" x14ac:dyDescent="0.25">
      <c r="A16" s="6"/>
      <c r="B16" s="35"/>
      <c r="C16" s="36"/>
      <c r="D16" s="37"/>
      <c r="E16" s="8"/>
    </row>
    <row r="17" spans="1:5" ht="16.5" thickBot="1" x14ac:dyDescent="0.3">
      <c r="A17" s="6"/>
      <c r="B17" s="38" t="s">
        <v>19</v>
      </c>
      <c r="C17" s="39"/>
      <c r="D17" s="40"/>
      <c r="E17" s="8"/>
    </row>
    <row r="18" spans="1:5" ht="15" x14ac:dyDescent="0.25">
      <c r="A18" s="6"/>
      <c r="B18" s="35" t="s">
        <v>4</v>
      </c>
      <c r="C18" s="41">
        <v>962268363</v>
      </c>
      <c r="D18" s="42"/>
      <c r="E18" s="8"/>
    </row>
    <row r="19" spans="1:5" ht="15" x14ac:dyDescent="0.25">
      <c r="A19" s="6"/>
      <c r="B19" s="6" t="s">
        <v>5</v>
      </c>
      <c r="C19" s="43">
        <v>2139334818</v>
      </c>
      <c r="D19" s="8"/>
      <c r="E19" s="8"/>
    </row>
    <row r="20" spans="1:5" ht="15" x14ac:dyDescent="0.25">
      <c r="A20" s="6"/>
      <c r="B20" s="6" t="s">
        <v>6</v>
      </c>
      <c r="C20" s="43">
        <v>579825668</v>
      </c>
      <c r="D20" s="8"/>
      <c r="E20" s="8"/>
    </row>
    <row r="21" spans="1:5" thickBot="1" x14ac:dyDescent="0.3">
      <c r="A21" s="6"/>
      <c r="B21" s="38" t="s">
        <v>7</v>
      </c>
      <c r="C21" s="44">
        <v>833731048</v>
      </c>
      <c r="D21" s="45"/>
      <c r="E21" s="8"/>
    </row>
    <row r="22" spans="1:5" ht="16.5" thickBot="1" x14ac:dyDescent="0.3">
      <c r="A22" s="6"/>
      <c r="B22" s="128" t="s">
        <v>8</v>
      </c>
      <c r="C22" s="129"/>
      <c r="D22" s="130"/>
      <c r="E22" s="8"/>
    </row>
    <row r="23" spans="1:5" ht="16.5" thickBot="1" x14ac:dyDescent="0.3">
      <c r="A23" s="6"/>
      <c r="B23" s="128" t="s">
        <v>9</v>
      </c>
      <c r="C23" s="129"/>
      <c r="D23" s="130"/>
      <c r="E23" s="8"/>
    </row>
    <row r="24" spans="1:5" x14ac:dyDescent="0.25">
      <c r="A24" s="6"/>
      <c r="B24" s="72" t="s">
        <v>20</v>
      </c>
      <c r="C24" s="78">
        <f>+C18/C20</f>
        <v>1.6595822091132399</v>
      </c>
      <c r="D24" s="63" t="s">
        <v>81</v>
      </c>
      <c r="E24" s="8"/>
    </row>
    <row r="25" spans="1:5" ht="16.5" thickBot="1" x14ac:dyDescent="0.3">
      <c r="A25" s="6"/>
      <c r="B25" s="48" t="s">
        <v>10</v>
      </c>
      <c r="C25" s="49">
        <f>+C21/C19</f>
        <v>0.38971508385930453</v>
      </c>
      <c r="D25" s="40" t="s">
        <v>128</v>
      </c>
      <c r="E25" s="8"/>
    </row>
    <row r="26" spans="1:5" ht="16.5" thickBot="1" x14ac:dyDescent="0.3">
      <c r="A26" s="6"/>
      <c r="B26" s="50"/>
      <c r="C26" s="51"/>
      <c r="D26" s="30"/>
      <c r="E26" s="8"/>
    </row>
    <row r="27" spans="1:5" x14ac:dyDescent="0.25">
      <c r="A27" s="109"/>
      <c r="B27" s="110" t="s">
        <v>11</v>
      </c>
      <c r="C27" s="112" t="s">
        <v>58</v>
      </c>
      <c r="D27" s="113"/>
      <c r="E27" s="123"/>
    </row>
    <row r="28" spans="1:5" ht="16.5" thickBot="1" x14ac:dyDescent="0.3">
      <c r="A28" s="109"/>
      <c r="B28" s="111"/>
      <c r="C28" s="124" t="s">
        <v>12</v>
      </c>
      <c r="D28" s="125"/>
      <c r="E28" s="123"/>
    </row>
    <row r="29" spans="1:5" thickBot="1" x14ac:dyDescent="0.3">
      <c r="A29" s="38"/>
      <c r="B29" s="53"/>
      <c r="C29" s="53"/>
      <c r="D29" s="53"/>
      <c r="E29" s="45"/>
    </row>
    <row r="30" spans="1:5" x14ac:dyDescent="0.25">
      <c r="B30" s="58"/>
    </row>
    <row r="31" spans="1:5" x14ac:dyDescent="0.25">
      <c r="B31" s="9" t="s">
        <v>137</v>
      </c>
    </row>
    <row r="32" spans="1:5" x14ac:dyDescent="0.25">
      <c r="B32" s="9" t="s">
        <v>138</v>
      </c>
    </row>
  </sheetData>
  <mergeCells count="15">
    <mergeCell ref="E27:E28"/>
    <mergeCell ref="C28:D28"/>
    <mergeCell ref="C14:D14"/>
    <mergeCell ref="C15:D15"/>
    <mergeCell ref="B22:D22"/>
    <mergeCell ref="B23:D23"/>
    <mergeCell ref="A27:A28"/>
    <mergeCell ref="B27:B28"/>
    <mergeCell ref="C27:D27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36"/>
  <sheetViews>
    <sheetView workbookViewId="0">
      <selection activeCell="C42" sqref="C42"/>
    </sheetView>
  </sheetViews>
  <sheetFormatPr baseColWidth="10" defaultRowHeight="15.75" x14ac:dyDescent="0.25"/>
  <cols>
    <col min="1" max="1" width="2.85546875" style="9" customWidth="1"/>
    <col min="2" max="2" width="55.5703125" style="9" customWidth="1"/>
    <col min="3" max="3" width="38.42578125" style="9" customWidth="1"/>
    <col min="4" max="4" width="29.42578125" style="9" customWidth="1"/>
    <col min="5" max="5" width="3.28515625" style="9" customWidth="1"/>
    <col min="6" max="16384" width="11.42578125" style="1"/>
  </cols>
  <sheetData>
    <row r="1" spans="1:5" x14ac:dyDescent="0.25">
      <c r="A1" s="114" t="s">
        <v>130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27.75" customHeight="1" thickBot="1" x14ac:dyDescent="0.3">
      <c r="A5" s="6"/>
      <c r="B5" s="31" t="s">
        <v>2</v>
      </c>
      <c r="C5" s="117" t="s">
        <v>97</v>
      </c>
      <c r="D5" s="140"/>
      <c r="E5" s="8"/>
    </row>
    <row r="6" spans="1:5" ht="16.5" thickBot="1" x14ac:dyDescent="0.3">
      <c r="A6" s="6"/>
      <c r="B6" s="32" t="s">
        <v>3</v>
      </c>
      <c r="C6" s="119" t="s">
        <v>98</v>
      </c>
      <c r="D6" s="120"/>
      <c r="E6" s="8"/>
    </row>
    <row r="7" spans="1:5" ht="16.5" thickBot="1" x14ac:dyDescent="0.3">
      <c r="A7" s="6"/>
      <c r="B7" s="33" t="s">
        <v>15</v>
      </c>
      <c r="C7" s="135" t="s">
        <v>16</v>
      </c>
      <c r="D7" s="136"/>
      <c r="E7" s="8"/>
    </row>
    <row r="8" spans="1:5" thickBot="1" x14ac:dyDescent="0.3">
      <c r="A8" s="6"/>
      <c r="B8" s="10">
        <v>38</v>
      </c>
      <c r="C8" s="156">
        <v>391786272</v>
      </c>
      <c r="D8" s="148"/>
      <c r="E8" s="8"/>
    </row>
    <row r="9" spans="1:5" ht="32.25" thickBot="1" x14ac:dyDescent="0.3">
      <c r="A9" s="6"/>
      <c r="B9" s="34" t="s">
        <v>17</v>
      </c>
      <c r="C9" s="137">
        <f>SUM(C8)</f>
        <v>391786272</v>
      </c>
      <c r="D9" s="138"/>
      <c r="E9" s="8"/>
    </row>
    <row r="10" spans="1:5" ht="48" thickBot="1" x14ac:dyDescent="0.3">
      <c r="A10" s="6"/>
      <c r="B10" s="34" t="s">
        <v>18</v>
      </c>
      <c r="C10" s="126">
        <f>+C9/616000</f>
        <v>636.01667532467536</v>
      </c>
      <c r="D10" s="127"/>
      <c r="E10" s="8"/>
    </row>
    <row r="11" spans="1:5" x14ac:dyDescent="0.25">
      <c r="A11" s="6"/>
      <c r="B11" s="30"/>
      <c r="C11" s="76"/>
      <c r="D11" s="63"/>
      <c r="E11" s="8"/>
    </row>
    <row r="12" spans="1:5" ht="16.5" thickBot="1" x14ac:dyDescent="0.3">
      <c r="A12" s="6"/>
      <c r="B12" s="30" t="s">
        <v>19</v>
      </c>
      <c r="C12" s="76"/>
      <c r="D12" s="63"/>
      <c r="E12" s="8"/>
    </row>
    <row r="13" spans="1:5" ht="15" x14ac:dyDescent="0.25">
      <c r="A13" s="6"/>
      <c r="B13" s="35" t="s">
        <v>4</v>
      </c>
      <c r="C13" s="41">
        <v>34943963</v>
      </c>
      <c r="D13" s="42"/>
      <c r="E13" s="8"/>
    </row>
    <row r="14" spans="1:5" ht="15" x14ac:dyDescent="0.25">
      <c r="A14" s="6"/>
      <c r="B14" s="6" t="s">
        <v>5</v>
      </c>
      <c r="C14" s="43">
        <v>37013963</v>
      </c>
      <c r="D14" s="8"/>
      <c r="E14" s="8"/>
    </row>
    <row r="15" spans="1:5" ht="15" x14ac:dyDescent="0.25">
      <c r="A15" s="6"/>
      <c r="B15" s="6" t="s">
        <v>6</v>
      </c>
      <c r="C15" s="43">
        <v>0</v>
      </c>
      <c r="D15" s="8"/>
      <c r="E15" s="8"/>
    </row>
    <row r="16" spans="1:5" thickBot="1" x14ac:dyDescent="0.3">
      <c r="A16" s="6"/>
      <c r="B16" s="38" t="s">
        <v>7</v>
      </c>
      <c r="C16" s="44">
        <v>0</v>
      </c>
      <c r="D16" s="45"/>
      <c r="E16" s="8"/>
    </row>
    <row r="17" spans="1:5" ht="16.5" thickBot="1" x14ac:dyDescent="0.3">
      <c r="A17" s="6"/>
      <c r="B17" s="128" t="s">
        <v>8</v>
      </c>
      <c r="C17" s="129"/>
      <c r="D17" s="130"/>
      <c r="E17" s="8"/>
    </row>
    <row r="18" spans="1:5" ht="16.5" thickBot="1" x14ac:dyDescent="0.3">
      <c r="A18" s="6"/>
      <c r="B18" s="128" t="s">
        <v>9</v>
      </c>
      <c r="C18" s="129"/>
      <c r="D18" s="130"/>
      <c r="E18" s="8"/>
    </row>
    <row r="19" spans="1:5" x14ac:dyDescent="0.25">
      <c r="A19" s="6"/>
      <c r="B19" s="72" t="s">
        <v>20</v>
      </c>
      <c r="C19" s="78" t="e">
        <f>+C13/C15</f>
        <v>#DIV/0!</v>
      </c>
      <c r="D19" s="63" t="s">
        <v>81</v>
      </c>
      <c r="E19" s="8"/>
    </row>
    <row r="20" spans="1:5" ht="16.5" thickBot="1" x14ac:dyDescent="0.3">
      <c r="A20" s="6"/>
      <c r="B20" s="48" t="s">
        <v>10</v>
      </c>
      <c r="C20" s="49">
        <f>+C16/C14</f>
        <v>0</v>
      </c>
      <c r="D20" s="40" t="s">
        <v>128</v>
      </c>
      <c r="E20" s="8"/>
    </row>
    <row r="21" spans="1:5" ht="16.5" thickBot="1" x14ac:dyDescent="0.3">
      <c r="A21" s="6"/>
      <c r="B21" s="50"/>
      <c r="C21" s="51"/>
      <c r="D21" s="30"/>
      <c r="E21" s="8"/>
    </row>
    <row r="22" spans="1:5" x14ac:dyDescent="0.25">
      <c r="A22" s="109"/>
      <c r="B22" s="110" t="s">
        <v>11</v>
      </c>
      <c r="C22" s="112" t="s">
        <v>82</v>
      </c>
      <c r="D22" s="113"/>
      <c r="E22" s="123"/>
    </row>
    <row r="23" spans="1:5" ht="16.5" thickBot="1" x14ac:dyDescent="0.3">
      <c r="A23" s="109"/>
      <c r="B23" s="111"/>
      <c r="C23" s="124" t="s">
        <v>12</v>
      </c>
      <c r="D23" s="125"/>
      <c r="E23" s="123"/>
    </row>
    <row r="24" spans="1:5" thickBot="1" x14ac:dyDescent="0.3">
      <c r="A24" s="38"/>
      <c r="B24" s="53"/>
      <c r="C24" s="53"/>
      <c r="D24" s="53"/>
      <c r="E24" s="45"/>
    </row>
    <row r="25" spans="1:5" x14ac:dyDescent="0.25">
      <c r="B25" s="58"/>
    </row>
    <row r="29" spans="1:5" x14ac:dyDescent="0.25">
      <c r="B29" s="9" t="s">
        <v>137</v>
      </c>
    </row>
    <row r="30" spans="1:5" x14ac:dyDescent="0.25">
      <c r="B30" s="9" t="s">
        <v>138</v>
      </c>
    </row>
    <row r="33" spans="2:6" s="9" customFormat="1" x14ac:dyDescent="0.25">
      <c r="B33" s="9" t="s">
        <v>94</v>
      </c>
      <c r="F33" s="1"/>
    </row>
    <row r="34" spans="2:6" x14ac:dyDescent="0.25">
      <c r="B34" s="9" t="s">
        <v>76</v>
      </c>
    </row>
    <row r="35" spans="2:6" x14ac:dyDescent="0.25">
      <c r="B35" s="9" t="s">
        <v>95</v>
      </c>
    </row>
    <row r="36" spans="2:6" x14ac:dyDescent="0.25">
      <c r="B36" s="9" t="s">
        <v>96</v>
      </c>
    </row>
  </sheetData>
  <mergeCells count="16">
    <mergeCell ref="E22:E23"/>
    <mergeCell ref="C23:D23"/>
    <mergeCell ref="C9:D9"/>
    <mergeCell ref="C10:D10"/>
    <mergeCell ref="B17:D17"/>
    <mergeCell ref="B18:D18"/>
    <mergeCell ref="A22:A23"/>
    <mergeCell ref="B22:B23"/>
    <mergeCell ref="C22:D22"/>
    <mergeCell ref="C8:D8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0"/>
  <sheetViews>
    <sheetView workbookViewId="0">
      <selection activeCell="C28" sqref="C28"/>
    </sheetView>
  </sheetViews>
  <sheetFormatPr baseColWidth="10" defaultRowHeight="15.75" x14ac:dyDescent="0.25"/>
  <cols>
    <col min="1" max="1" width="1.85546875" style="9" customWidth="1"/>
    <col min="2" max="2" width="55.5703125" style="9" customWidth="1"/>
    <col min="3" max="3" width="41.28515625" style="9" customWidth="1"/>
    <col min="4" max="4" width="29.42578125" style="9" customWidth="1"/>
    <col min="5" max="5" width="1.57031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79</v>
      </c>
      <c r="D5" s="118"/>
      <c r="E5" s="8"/>
    </row>
    <row r="6" spans="1:5" ht="16.5" thickBot="1" x14ac:dyDescent="0.3">
      <c r="A6" s="6"/>
      <c r="B6" s="32" t="s">
        <v>3</v>
      </c>
      <c r="C6" s="119" t="s">
        <v>80</v>
      </c>
      <c r="D6" s="120"/>
      <c r="E6" s="8"/>
    </row>
    <row r="7" spans="1:5" ht="16.5" thickBot="1" x14ac:dyDescent="0.3">
      <c r="A7" s="6"/>
      <c r="B7" s="33" t="s">
        <v>15</v>
      </c>
      <c r="C7" s="121" t="s">
        <v>16</v>
      </c>
      <c r="D7" s="122"/>
      <c r="E7" s="8"/>
    </row>
    <row r="8" spans="1:5" thickBot="1" x14ac:dyDescent="0.3">
      <c r="A8" s="6"/>
      <c r="B8" s="10">
        <v>28</v>
      </c>
      <c r="C8" s="11">
        <v>2088281000</v>
      </c>
      <c r="D8" s="7"/>
      <c r="E8" s="8"/>
    </row>
    <row r="9" spans="1:5" thickBot="1" x14ac:dyDescent="0.3">
      <c r="A9" s="6"/>
      <c r="B9" s="10"/>
      <c r="C9" s="2"/>
      <c r="D9" s="7"/>
      <c r="E9" s="8"/>
    </row>
    <row r="10" spans="1:5" ht="32.25" thickBot="1" x14ac:dyDescent="0.3">
      <c r="A10" s="6"/>
      <c r="B10" s="34" t="s">
        <v>17</v>
      </c>
      <c r="C10" s="126">
        <f>SUM(C8:D9)</f>
        <v>2088281000</v>
      </c>
      <c r="D10" s="127"/>
      <c r="E10" s="8"/>
    </row>
    <row r="11" spans="1:5" ht="48" thickBot="1" x14ac:dyDescent="0.3">
      <c r="A11" s="6"/>
      <c r="B11" s="34" t="s">
        <v>18</v>
      </c>
      <c r="C11" s="126">
        <f>+C10/616000</f>
        <v>3390.0665584415583</v>
      </c>
      <c r="D11" s="127"/>
      <c r="E11" s="8"/>
    </row>
    <row r="12" spans="1:5" ht="6.75" customHeight="1" x14ac:dyDescent="0.25">
      <c r="A12" s="6"/>
      <c r="B12" s="35"/>
      <c r="C12" s="36"/>
      <c r="D12" s="37"/>
      <c r="E12" s="8"/>
    </row>
    <row r="13" spans="1:5" ht="16.5" thickBot="1" x14ac:dyDescent="0.3">
      <c r="A13" s="6"/>
      <c r="B13" s="38" t="s">
        <v>19</v>
      </c>
      <c r="C13" s="39"/>
      <c r="D13" s="40"/>
      <c r="E13" s="8"/>
    </row>
    <row r="14" spans="1:5" ht="15" x14ac:dyDescent="0.25">
      <c r="A14" s="6"/>
      <c r="B14" s="35" t="s">
        <v>4</v>
      </c>
      <c r="C14" s="41">
        <v>2838034000</v>
      </c>
      <c r="D14" s="42"/>
      <c r="E14" s="8"/>
    </row>
    <row r="15" spans="1:5" ht="15" x14ac:dyDescent="0.25">
      <c r="A15" s="6"/>
      <c r="B15" s="6" t="s">
        <v>5</v>
      </c>
      <c r="C15" s="43">
        <v>3929198000</v>
      </c>
      <c r="D15" s="8"/>
      <c r="E15" s="8"/>
    </row>
    <row r="16" spans="1:5" ht="15" x14ac:dyDescent="0.25">
      <c r="A16" s="6"/>
      <c r="B16" s="6" t="s">
        <v>6</v>
      </c>
      <c r="C16" s="43">
        <v>221708000</v>
      </c>
      <c r="D16" s="8"/>
      <c r="E16" s="8"/>
    </row>
    <row r="17" spans="1:5" thickBot="1" x14ac:dyDescent="0.3">
      <c r="A17" s="6"/>
      <c r="B17" s="38" t="s">
        <v>7</v>
      </c>
      <c r="C17" s="44">
        <v>757287000</v>
      </c>
      <c r="D17" s="45"/>
      <c r="E17" s="8"/>
    </row>
    <row r="18" spans="1:5" ht="16.5" thickBot="1" x14ac:dyDescent="0.3">
      <c r="A18" s="6"/>
      <c r="B18" s="128" t="s">
        <v>8</v>
      </c>
      <c r="C18" s="129"/>
      <c r="D18" s="130"/>
      <c r="E18" s="8"/>
    </row>
    <row r="19" spans="1:5" ht="16.5" thickBot="1" x14ac:dyDescent="0.3">
      <c r="A19" s="6"/>
      <c r="B19" s="128" t="s">
        <v>9</v>
      </c>
      <c r="C19" s="129"/>
      <c r="D19" s="130"/>
      <c r="E19" s="8"/>
    </row>
    <row r="20" spans="1:5" x14ac:dyDescent="0.25">
      <c r="A20" s="6"/>
      <c r="B20" s="46" t="s">
        <v>20</v>
      </c>
      <c r="C20" s="47">
        <f>+C14/C16</f>
        <v>12.800773991015209</v>
      </c>
      <c r="D20" s="37" t="s">
        <v>81</v>
      </c>
      <c r="E20" s="8"/>
    </row>
    <row r="21" spans="1:5" ht="16.5" thickBot="1" x14ac:dyDescent="0.3">
      <c r="A21" s="6"/>
      <c r="B21" s="48" t="s">
        <v>10</v>
      </c>
      <c r="C21" s="49">
        <f>+C17/C15</f>
        <v>0.19273322443918581</v>
      </c>
      <c r="D21" s="40" t="s">
        <v>81</v>
      </c>
      <c r="E21" s="8"/>
    </row>
    <row r="22" spans="1:5" ht="16.5" thickBot="1" x14ac:dyDescent="0.3">
      <c r="A22" s="6"/>
      <c r="B22" s="50"/>
      <c r="C22" s="51"/>
      <c r="D22" s="30"/>
      <c r="E22" s="8"/>
    </row>
    <row r="23" spans="1:5" x14ac:dyDescent="0.25">
      <c r="A23" s="109"/>
      <c r="B23" s="110" t="s">
        <v>11</v>
      </c>
      <c r="C23" s="112" t="s">
        <v>82</v>
      </c>
      <c r="D23" s="113"/>
      <c r="E23" s="123"/>
    </row>
    <row r="24" spans="1:5" ht="16.5" thickBot="1" x14ac:dyDescent="0.3">
      <c r="A24" s="109"/>
      <c r="B24" s="111"/>
      <c r="C24" s="124" t="s">
        <v>12</v>
      </c>
      <c r="D24" s="125"/>
      <c r="E24" s="123"/>
    </row>
    <row r="25" spans="1:5" thickBot="1" x14ac:dyDescent="0.3">
      <c r="A25" s="38"/>
      <c r="B25" s="53"/>
      <c r="C25" s="53"/>
      <c r="D25" s="53"/>
      <c r="E25" s="45"/>
    </row>
    <row r="26" spans="1:5" x14ac:dyDescent="0.25">
      <c r="B26" s="58"/>
    </row>
    <row r="29" spans="1:5" x14ac:dyDescent="0.25">
      <c r="B29" s="9" t="s">
        <v>137</v>
      </c>
    </row>
    <row r="30" spans="1:5" x14ac:dyDescent="0.25">
      <c r="B30" s="9" t="s">
        <v>138</v>
      </c>
    </row>
  </sheetData>
  <mergeCells count="15">
    <mergeCell ref="A23:A24"/>
    <mergeCell ref="B23:B24"/>
    <mergeCell ref="C23:D23"/>
    <mergeCell ref="A1:D1"/>
    <mergeCell ref="B2:D2"/>
    <mergeCell ref="B3:D3"/>
    <mergeCell ref="C5:D5"/>
    <mergeCell ref="C6:D6"/>
    <mergeCell ref="C7:D7"/>
    <mergeCell ref="E23:E24"/>
    <mergeCell ref="C24:D24"/>
    <mergeCell ref="C10:D10"/>
    <mergeCell ref="C11:D11"/>
    <mergeCell ref="B18:D18"/>
    <mergeCell ref="B19:D19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6"/>
  <sheetViews>
    <sheetView workbookViewId="0">
      <selection activeCell="C35" sqref="C35"/>
    </sheetView>
  </sheetViews>
  <sheetFormatPr baseColWidth="10" defaultRowHeight="15.75" x14ac:dyDescent="0.25"/>
  <cols>
    <col min="1" max="1" width="1.42578125" style="9" customWidth="1"/>
    <col min="2" max="2" width="55.5703125" style="9" customWidth="1"/>
    <col min="3" max="3" width="41.28515625" style="9" customWidth="1"/>
    <col min="4" max="4" width="29.42578125" style="9" customWidth="1"/>
    <col min="5" max="5" width="2.1406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ht="4.5" customHeight="1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66</v>
      </c>
      <c r="D5" s="118"/>
      <c r="E5" s="8"/>
    </row>
    <row r="6" spans="1:5" ht="16.5" thickBot="1" x14ac:dyDescent="0.3">
      <c r="A6" s="6"/>
      <c r="B6" s="32" t="s">
        <v>3</v>
      </c>
      <c r="C6" s="119" t="s">
        <v>65</v>
      </c>
      <c r="D6" s="120"/>
      <c r="E6" s="8"/>
    </row>
    <row r="7" spans="1:5" ht="16.5" thickBot="1" x14ac:dyDescent="0.3">
      <c r="A7" s="6"/>
      <c r="B7" s="33" t="s">
        <v>15</v>
      </c>
      <c r="C7" s="121" t="s">
        <v>16</v>
      </c>
      <c r="D7" s="122"/>
      <c r="E7" s="8"/>
    </row>
    <row r="8" spans="1:5" thickBot="1" x14ac:dyDescent="0.3">
      <c r="A8" s="6"/>
      <c r="B8" s="10">
        <v>3</v>
      </c>
      <c r="C8" s="11">
        <v>501187440</v>
      </c>
      <c r="D8" s="7"/>
      <c r="E8" s="8"/>
    </row>
    <row r="9" spans="1:5" thickBot="1" x14ac:dyDescent="0.3">
      <c r="A9" s="6"/>
      <c r="B9" s="10">
        <v>4</v>
      </c>
      <c r="C9" s="11">
        <v>1394971708</v>
      </c>
      <c r="D9" s="7"/>
      <c r="E9" s="8"/>
    </row>
    <row r="10" spans="1:5" thickBot="1" x14ac:dyDescent="0.3">
      <c r="A10" s="6"/>
      <c r="B10" s="10">
        <v>5</v>
      </c>
      <c r="C10" s="11">
        <v>649455391</v>
      </c>
      <c r="D10" s="7"/>
      <c r="E10" s="8"/>
    </row>
    <row r="11" spans="1:5" thickBot="1" x14ac:dyDescent="0.3">
      <c r="A11" s="6"/>
      <c r="B11" s="10">
        <v>6</v>
      </c>
      <c r="C11" s="11">
        <v>707927259</v>
      </c>
      <c r="D11" s="7"/>
      <c r="E11" s="8"/>
    </row>
    <row r="12" spans="1:5" thickBot="1" x14ac:dyDescent="0.3">
      <c r="A12" s="6"/>
      <c r="B12" s="10">
        <v>7</v>
      </c>
      <c r="C12" s="11">
        <v>875587009</v>
      </c>
      <c r="D12" s="7"/>
      <c r="E12" s="8"/>
    </row>
    <row r="13" spans="1:5" thickBot="1" x14ac:dyDescent="0.3">
      <c r="A13" s="6"/>
      <c r="B13" s="10">
        <v>8</v>
      </c>
      <c r="C13" s="11">
        <v>2409876274</v>
      </c>
      <c r="D13" s="7"/>
      <c r="E13" s="8"/>
    </row>
    <row r="14" spans="1:5" thickBot="1" x14ac:dyDescent="0.3">
      <c r="A14" s="6"/>
      <c r="B14" s="10">
        <v>28</v>
      </c>
      <c r="C14" s="11">
        <v>2088281000</v>
      </c>
      <c r="D14" s="7"/>
      <c r="E14" s="8"/>
    </row>
    <row r="15" spans="1:5" thickBot="1" x14ac:dyDescent="0.3">
      <c r="A15" s="6"/>
      <c r="B15" s="10">
        <v>29</v>
      </c>
      <c r="C15" s="11">
        <v>272073800</v>
      </c>
      <c r="D15" s="7"/>
      <c r="E15" s="8"/>
    </row>
    <row r="16" spans="1:5" thickBot="1" x14ac:dyDescent="0.3">
      <c r="A16" s="6"/>
      <c r="B16" s="10">
        <v>30</v>
      </c>
      <c r="C16" s="11">
        <v>1570387312</v>
      </c>
      <c r="D16" s="7"/>
      <c r="E16" s="8"/>
    </row>
    <row r="17" spans="1:5" thickBot="1" x14ac:dyDescent="0.3">
      <c r="A17" s="6"/>
      <c r="B17" s="10">
        <v>35</v>
      </c>
      <c r="C17" s="11">
        <v>816221400</v>
      </c>
      <c r="D17" s="7"/>
      <c r="E17" s="8"/>
    </row>
    <row r="18" spans="1:5" thickBot="1" x14ac:dyDescent="0.3">
      <c r="A18" s="6"/>
      <c r="B18" s="10">
        <v>36</v>
      </c>
      <c r="C18" s="11">
        <v>816221400</v>
      </c>
      <c r="D18" s="7"/>
      <c r="E18" s="8"/>
    </row>
    <row r="19" spans="1:5" ht="32.25" thickBot="1" x14ac:dyDescent="0.3">
      <c r="A19" s="6"/>
      <c r="B19" s="77" t="s">
        <v>17</v>
      </c>
      <c r="C19" s="139">
        <f>SUM(C8:D18)</f>
        <v>12102189993</v>
      </c>
      <c r="D19" s="157"/>
      <c r="E19" s="8"/>
    </row>
    <row r="20" spans="1:5" ht="36.75" customHeight="1" thickBot="1" x14ac:dyDescent="0.3">
      <c r="A20" s="6"/>
      <c r="B20" s="77" t="s">
        <v>18</v>
      </c>
      <c r="C20" s="139">
        <f>+C19/616000</f>
        <v>19646.412326298701</v>
      </c>
      <c r="D20" s="157"/>
      <c r="E20" s="8"/>
    </row>
    <row r="21" spans="1:5" ht="16.5" thickBot="1" x14ac:dyDescent="0.3">
      <c r="A21" s="6"/>
      <c r="B21" s="38" t="s">
        <v>19</v>
      </c>
      <c r="C21" s="39"/>
      <c r="D21" s="40"/>
      <c r="E21" s="8"/>
    </row>
    <row r="22" spans="1:5" ht="15" x14ac:dyDescent="0.25">
      <c r="A22" s="6"/>
      <c r="B22" s="35" t="s">
        <v>4</v>
      </c>
      <c r="C22" s="41">
        <v>377755000</v>
      </c>
      <c r="D22" s="42"/>
      <c r="E22" s="8"/>
    </row>
    <row r="23" spans="1:5" ht="15" x14ac:dyDescent="0.25">
      <c r="A23" s="6"/>
      <c r="B23" s="6" t="s">
        <v>5</v>
      </c>
      <c r="C23" s="43">
        <v>404625000</v>
      </c>
      <c r="D23" s="8"/>
      <c r="E23" s="8"/>
    </row>
    <row r="24" spans="1:5" ht="15" x14ac:dyDescent="0.25">
      <c r="A24" s="6"/>
      <c r="B24" s="6" t="s">
        <v>6</v>
      </c>
      <c r="C24" s="43">
        <v>3125000</v>
      </c>
      <c r="D24" s="8"/>
      <c r="E24" s="8"/>
    </row>
    <row r="25" spans="1:5" thickBot="1" x14ac:dyDescent="0.3">
      <c r="A25" s="6"/>
      <c r="B25" s="38" t="s">
        <v>7</v>
      </c>
      <c r="C25" s="44">
        <v>3125000</v>
      </c>
      <c r="D25" s="45"/>
      <c r="E25" s="8"/>
    </row>
    <row r="26" spans="1:5" ht="16.5" thickBot="1" x14ac:dyDescent="0.3">
      <c r="A26" s="6"/>
      <c r="B26" s="128" t="s">
        <v>8</v>
      </c>
      <c r="C26" s="129"/>
      <c r="D26" s="130"/>
      <c r="E26" s="8"/>
    </row>
    <row r="27" spans="1:5" ht="16.5" thickBot="1" x14ac:dyDescent="0.3">
      <c r="A27" s="6"/>
      <c r="B27" s="128" t="s">
        <v>9</v>
      </c>
      <c r="C27" s="129"/>
      <c r="D27" s="130"/>
      <c r="E27" s="8"/>
    </row>
    <row r="28" spans="1:5" x14ac:dyDescent="0.25">
      <c r="A28" s="6"/>
      <c r="B28" s="72" t="s">
        <v>20</v>
      </c>
      <c r="C28" s="78">
        <f>+C22/C24</f>
        <v>120.88160000000001</v>
      </c>
      <c r="D28" s="63" t="s">
        <v>81</v>
      </c>
      <c r="E28" s="8"/>
    </row>
    <row r="29" spans="1:5" ht="16.5" thickBot="1" x14ac:dyDescent="0.3">
      <c r="A29" s="6"/>
      <c r="B29" s="48" t="s">
        <v>10</v>
      </c>
      <c r="C29" s="49">
        <f>+C25/C23</f>
        <v>7.7232004942848313E-3</v>
      </c>
      <c r="D29" s="40" t="s">
        <v>128</v>
      </c>
      <c r="E29" s="8"/>
    </row>
    <row r="30" spans="1:5" ht="2.25" customHeight="1" thickBot="1" x14ac:dyDescent="0.3">
      <c r="A30" s="6"/>
      <c r="B30" s="50"/>
      <c r="C30" s="51"/>
      <c r="D30" s="30"/>
      <c r="E30" s="8"/>
    </row>
    <row r="31" spans="1:5" x14ac:dyDescent="0.25">
      <c r="A31" s="109"/>
      <c r="B31" s="110" t="s">
        <v>11</v>
      </c>
      <c r="C31" s="112" t="s">
        <v>58</v>
      </c>
      <c r="D31" s="113"/>
      <c r="E31" s="123"/>
    </row>
    <row r="32" spans="1:5" ht="16.5" thickBot="1" x14ac:dyDescent="0.3">
      <c r="A32" s="109"/>
      <c r="B32" s="111"/>
      <c r="C32" s="124" t="s">
        <v>12</v>
      </c>
      <c r="D32" s="125"/>
      <c r="E32" s="123"/>
    </row>
    <row r="33" spans="1:5" ht="3.75" customHeight="1" thickBot="1" x14ac:dyDescent="0.3">
      <c r="A33" s="38"/>
      <c r="B33" s="53"/>
      <c r="C33" s="53"/>
      <c r="D33" s="53"/>
      <c r="E33" s="45"/>
    </row>
    <row r="34" spans="1:5" x14ac:dyDescent="0.25">
      <c r="B34" s="58"/>
    </row>
    <row r="35" spans="1:5" x14ac:dyDescent="0.25">
      <c r="B35" s="9" t="s">
        <v>137</v>
      </c>
    </row>
    <row r="36" spans="1:5" x14ac:dyDescent="0.25">
      <c r="B36" s="9" t="s">
        <v>138</v>
      </c>
    </row>
  </sheetData>
  <mergeCells count="15">
    <mergeCell ref="E31:E32"/>
    <mergeCell ref="C32:D32"/>
    <mergeCell ref="C19:D19"/>
    <mergeCell ref="C20:D20"/>
    <mergeCell ref="B26:D26"/>
    <mergeCell ref="B27:D27"/>
    <mergeCell ref="A31:A32"/>
    <mergeCell ref="B31:B32"/>
    <mergeCell ref="C31:D31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34"/>
  <sheetViews>
    <sheetView workbookViewId="0">
      <selection activeCell="C27" sqref="C27"/>
    </sheetView>
  </sheetViews>
  <sheetFormatPr baseColWidth="10" defaultRowHeight="15.75" x14ac:dyDescent="0.25"/>
  <cols>
    <col min="1" max="1" width="5.42578125" style="9" customWidth="1"/>
    <col min="2" max="2" width="55.5703125" style="9" customWidth="1"/>
    <col min="3" max="3" width="33.42578125" style="9" customWidth="1"/>
    <col min="4" max="4" width="29.42578125" style="9" customWidth="1"/>
    <col min="5" max="5" width="4.710937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77</v>
      </c>
      <c r="D5" s="118"/>
      <c r="E5" s="8"/>
    </row>
    <row r="6" spans="1:5" ht="16.5" thickBot="1" x14ac:dyDescent="0.3">
      <c r="A6" s="6"/>
      <c r="B6" s="32" t="s">
        <v>3</v>
      </c>
      <c r="C6" s="119" t="s">
        <v>78</v>
      </c>
      <c r="D6" s="120"/>
      <c r="E6" s="8"/>
    </row>
    <row r="7" spans="1:5" ht="16.5" thickBot="1" x14ac:dyDescent="0.3">
      <c r="A7" s="6"/>
      <c r="B7" s="33" t="s">
        <v>15</v>
      </c>
      <c r="C7" s="121" t="s">
        <v>16</v>
      </c>
      <c r="D7" s="122"/>
      <c r="E7" s="8"/>
    </row>
    <row r="8" spans="1:5" thickBot="1" x14ac:dyDescent="0.3">
      <c r="A8" s="6"/>
      <c r="B8" s="10">
        <v>14</v>
      </c>
      <c r="C8" s="2">
        <v>835312400</v>
      </c>
      <c r="D8" s="7"/>
      <c r="E8" s="8"/>
    </row>
    <row r="9" spans="1:5" ht="32.25" thickBot="1" x14ac:dyDescent="0.3">
      <c r="A9" s="6"/>
      <c r="B9" s="34" t="s">
        <v>17</v>
      </c>
      <c r="C9" s="126">
        <f>SUM(C8:D8)</f>
        <v>835312400</v>
      </c>
      <c r="D9" s="127"/>
      <c r="E9" s="8"/>
    </row>
    <row r="10" spans="1:5" ht="33.75" customHeight="1" thickBot="1" x14ac:dyDescent="0.3">
      <c r="A10" s="6"/>
      <c r="B10" s="34" t="s">
        <v>18</v>
      </c>
      <c r="C10" s="126">
        <f>+C9/616000</f>
        <v>1356.0266233766233</v>
      </c>
      <c r="D10" s="127"/>
      <c r="E10" s="8"/>
    </row>
    <row r="11" spans="1:5" x14ac:dyDescent="0.25">
      <c r="A11" s="6"/>
      <c r="B11" s="30"/>
      <c r="C11" s="76"/>
      <c r="D11" s="63"/>
      <c r="E11" s="8"/>
    </row>
    <row r="12" spans="1:5" ht="16.5" thickBot="1" x14ac:dyDescent="0.3">
      <c r="A12" s="6"/>
      <c r="B12" s="30" t="s">
        <v>19</v>
      </c>
      <c r="C12" s="76"/>
      <c r="D12" s="63"/>
      <c r="E12" s="8"/>
    </row>
    <row r="13" spans="1:5" ht="15" x14ac:dyDescent="0.25">
      <c r="A13" s="6"/>
      <c r="B13" s="35" t="s">
        <v>4</v>
      </c>
      <c r="C13" s="41">
        <v>8296000</v>
      </c>
      <c r="D13" s="42"/>
      <c r="E13" s="8"/>
    </row>
    <row r="14" spans="1:5" ht="15" x14ac:dyDescent="0.25">
      <c r="A14" s="6"/>
      <c r="B14" s="6" t="s">
        <v>5</v>
      </c>
      <c r="C14" s="43">
        <v>294296000</v>
      </c>
      <c r="D14" s="8"/>
      <c r="E14" s="8"/>
    </row>
    <row r="15" spans="1:5" ht="15" x14ac:dyDescent="0.25">
      <c r="A15" s="6"/>
      <c r="B15" s="6" t="s">
        <v>6</v>
      </c>
      <c r="C15" s="43">
        <v>0</v>
      </c>
      <c r="D15" s="8"/>
      <c r="E15" s="8"/>
    </row>
    <row r="16" spans="1:5" thickBot="1" x14ac:dyDescent="0.3">
      <c r="A16" s="6"/>
      <c r="B16" s="38" t="s">
        <v>7</v>
      </c>
      <c r="C16" s="44">
        <v>0</v>
      </c>
      <c r="D16" s="45"/>
      <c r="E16" s="8"/>
    </row>
    <row r="17" spans="1:5" ht="16.5" thickBot="1" x14ac:dyDescent="0.3">
      <c r="A17" s="6"/>
      <c r="B17" s="128" t="s">
        <v>8</v>
      </c>
      <c r="C17" s="129"/>
      <c r="D17" s="130"/>
      <c r="E17" s="8"/>
    </row>
    <row r="18" spans="1:5" ht="16.5" thickBot="1" x14ac:dyDescent="0.3">
      <c r="A18" s="6"/>
      <c r="B18" s="128" t="s">
        <v>9</v>
      </c>
      <c r="C18" s="129"/>
      <c r="D18" s="130"/>
      <c r="E18" s="8"/>
    </row>
    <row r="19" spans="1:5" x14ac:dyDescent="0.25">
      <c r="A19" s="6"/>
      <c r="B19" s="46" t="s">
        <v>20</v>
      </c>
      <c r="C19" s="47" t="e">
        <f>+C13/C15</f>
        <v>#DIV/0!</v>
      </c>
      <c r="D19" s="63" t="s">
        <v>81</v>
      </c>
      <c r="E19" s="8"/>
    </row>
    <row r="20" spans="1:5" ht="16.5" thickBot="1" x14ac:dyDescent="0.3">
      <c r="A20" s="6"/>
      <c r="B20" s="48" t="s">
        <v>10</v>
      </c>
      <c r="C20" s="49">
        <f>+C16/C14</f>
        <v>0</v>
      </c>
      <c r="D20" s="40" t="s">
        <v>128</v>
      </c>
      <c r="E20" s="8"/>
    </row>
    <row r="21" spans="1:5" ht="16.5" thickBot="1" x14ac:dyDescent="0.3">
      <c r="A21" s="6"/>
      <c r="B21" s="50"/>
      <c r="C21" s="51"/>
      <c r="D21" s="30"/>
      <c r="E21" s="8"/>
    </row>
    <row r="22" spans="1:5" x14ac:dyDescent="0.25">
      <c r="A22" s="109"/>
      <c r="B22" s="110" t="s">
        <v>11</v>
      </c>
      <c r="C22" s="112" t="s">
        <v>118</v>
      </c>
      <c r="D22" s="113"/>
      <c r="E22" s="123"/>
    </row>
    <row r="23" spans="1:5" ht="16.5" thickBot="1" x14ac:dyDescent="0.3">
      <c r="A23" s="109"/>
      <c r="B23" s="111"/>
      <c r="C23" s="124" t="s">
        <v>12</v>
      </c>
      <c r="D23" s="125"/>
      <c r="E23" s="123"/>
    </row>
    <row r="24" spans="1:5" thickBot="1" x14ac:dyDescent="0.3">
      <c r="A24" s="38"/>
      <c r="B24" s="53"/>
      <c r="C24" s="53"/>
      <c r="D24" s="53"/>
      <c r="E24" s="45"/>
    </row>
    <row r="25" spans="1:5" x14ac:dyDescent="0.25">
      <c r="B25" s="58"/>
    </row>
    <row r="29" spans="1:5" x14ac:dyDescent="0.25">
      <c r="B29" s="9" t="s">
        <v>137</v>
      </c>
    </row>
    <row r="30" spans="1:5" x14ac:dyDescent="0.25">
      <c r="B30" s="9" t="s">
        <v>138</v>
      </c>
    </row>
    <row r="34" spans="2:2" x14ac:dyDescent="0.25">
      <c r="B34" s="9" t="s">
        <v>73</v>
      </c>
    </row>
  </sheetData>
  <mergeCells count="15">
    <mergeCell ref="E22:E23"/>
    <mergeCell ref="C23:D23"/>
    <mergeCell ref="C9:D9"/>
    <mergeCell ref="C10:D10"/>
    <mergeCell ref="B17:D17"/>
    <mergeCell ref="B18:D18"/>
    <mergeCell ref="A22:A23"/>
    <mergeCell ref="B22:B23"/>
    <mergeCell ref="C22:D22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"/>
  <sheetViews>
    <sheetView workbookViewId="0">
      <selection activeCell="D28" sqref="D28"/>
    </sheetView>
  </sheetViews>
  <sheetFormatPr baseColWidth="10" defaultRowHeight="15.75" x14ac:dyDescent="0.25"/>
  <cols>
    <col min="1" max="1" width="2.5703125" style="9" customWidth="1"/>
    <col min="2" max="2" width="55.5703125" style="9" customWidth="1"/>
    <col min="3" max="3" width="36.140625" style="9" customWidth="1"/>
    <col min="4" max="4" width="29.42578125" style="9" customWidth="1"/>
    <col min="5" max="5" width="5.1406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33" customHeight="1" thickBot="1" x14ac:dyDescent="0.3">
      <c r="A5" s="6"/>
      <c r="B5" s="31" t="s">
        <v>2</v>
      </c>
      <c r="C5" s="117" t="s">
        <v>116</v>
      </c>
      <c r="D5" s="140"/>
      <c r="E5" s="8"/>
    </row>
    <row r="6" spans="1:5" ht="16.5" thickBot="1" x14ac:dyDescent="0.3">
      <c r="A6" s="6"/>
      <c r="B6" s="32" t="s">
        <v>3</v>
      </c>
      <c r="C6" s="119" t="s">
        <v>117</v>
      </c>
      <c r="D6" s="141"/>
      <c r="E6" s="8"/>
    </row>
    <row r="7" spans="1:5" ht="16.5" thickBot="1" x14ac:dyDescent="0.3">
      <c r="A7" s="6"/>
      <c r="B7" s="32" t="s">
        <v>15</v>
      </c>
      <c r="C7" s="121" t="s">
        <v>16</v>
      </c>
      <c r="D7" s="142"/>
      <c r="E7" s="8"/>
    </row>
    <row r="8" spans="1:5" thickBot="1" x14ac:dyDescent="0.3">
      <c r="A8" s="93"/>
      <c r="B8" s="10">
        <v>22</v>
      </c>
      <c r="C8" s="11">
        <v>2283410496</v>
      </c>
      <c r="D8" s="92"/>
      <c r="E8" s="94"/>
    </row>
    <row r="9" spans="1:5" thickBot="1" x14ac:dyDescent="0.3">
      <c r="A9" s="6"/>
      <c r="B9" s="10">
        <v>26</v>
      </c>
      <c r="C9" s="11">
        <v>1670624800</v>
      </c>
      <c r="D9" s="19"/>
      <c r="E9" s="8"/>
    </row>
    <row r="10" spans="1:5" ht="32.25" thickBot="1" x14ac:dyDescent="0.3">
      <c r="A10" s="6"/>
      <c r="B10" s="34" t="s">
        <v>17</v>
      </c>
      <c r="C10" s="126">
        <f>SUM(C8:D9)</f>
        <v>3954035296</v>
      </c>
      <c r="D10" s="139"/>
      <c r="E10" s="8"/>
    </row>
    <row r="11" spans="1:5" ht="48" thickBot="1" x14ac:dyDescent="0.3">
      <c r="A11" s="6"/>
      <c r="B11" s="34" t="s">
        <v>18</v>
      </c>
      <c r="C11" s="126">
        <f>+C10/616000</f>
        <v>6418.888467532468</v>
      </c>
      <c r="D11" s="139"/>
      <c r="E11" s="8"/>
    </row>
    <row r="12" spans="1:5" x14ac:dyDescent="0.25">
      <c r="A12" s="6"/>
      <c r="B12" s="6"/>
      <c r="C12" s="62"/>
      <c r="D12" s="63"/>
      <c r="E12" s="8"/>
    </row>
    <row r="13" spans="1:5" ht="16.5" thickBot="1" x14ac:dyDescent="0.3">
      <c r="A13" s="6"/>
      <c r="B13" s="6" t="s">
        <v>19</v>
      </c>
      <c r="C13" s="62"/>
      <c r="D13" s="63"/>
      <c r="E13" s="8"/>
    </row>
    <row r="14" spans="1:5" ht="15" x14ac:dyDescent="0.25">
      <c r="A14" s="6"/>
      <c r="B14" s="35" t="s">
        <v>4</v>
      </c>
      <c r="C14" s="41">
        <v>250565631</v>
      </c>
      <c r="D14" s="42"/>
      <c r="E14" s="8"/>
    </row>
    <row r="15" spans="1:5" ht="15" x14ac:dyDescent="0.25">
      <c r="A15" s="6"/>
      <c r="B15" s="6" t="s">
        <v>5</v>
      </c>
      <c r="C15" s="69">
        <v>250565631</v>
      </c>
      <c r="D15" s="8"/>
      <c r="E15" s="8"/>
    </row>
    <row r="16" spans="1:5" ht="15" x14ac:dyDescent="0.25">
      <c r="A16" s="6"/>
      <c r="B16" s="6" t="s">
        <v>6</v>
      </c>
      <c r="C16" s="69">
        <v>251695780</v>
      </c>
      <c r="D16" s="8"/>
      <c r="E16" s="8"/>
    </row>
    <row r="17" spans="1:5" thickBot="1" x14ac:dyDescent="0.3">
      <c r="A17" s="6"/>
      <c r="B17" s="38" t="s">
        <v>7</v>
      </c>
      <c r="C17" s="44">
        <v>251695780</v>
      </c>
      <c r="D17" s="45"/>
      <c r="E17" s="8"/>
    </row>
    <row r="18" spans="1:5" ht="16.5" thickBot="1" x14ac:dyDescent="0.3">
      <c r="A18" s="6"/>
      <c r="B18" s="128" t="s">
        <v>8</v>
      </c>
      <c r="C18" s="129"/>
      <c r="D18" s="143"/>
      <c r="E18" s="8"/>
    </row>
    <row r="19" spans="1:5" ht="16.5" thickBot="1" x14ac:dyDescent="0.3">
      <c r="A19" s="6"/>
      <c r="B19" s="128" t="s">
        <v>9</v>
      </c>
      <c r="C19" s="129"/>
      <c r="D19" s="143"/>
      <c r="E19" s="8"/>
    </row>
    <row r="20" spans="1:5" x14ac:dyDescent="0.25">
      <c r="A20" s="6"/>
      <c r="B20" s="72" t="s">
        <v>20</v>
      </c>
      <c r="C20" s="73">
        <f>+C14/C16</f>
        <v>0.99550986115063189</v>
      </c>
      <c r="D20" s="63" t="s">
        <v>129</v>
      </c>
      <c r="E20" s="8"/>
    </row>
    <row r="21" spans="1:5" ht="16.5" thickBot="1" x14ac:dyDescent="0.3">
      <c r="A21" s="6"/>
      <c r="B21" s="48" t="s">
        <v>10</v>
      </c>
      <c r="C21" s="49">
        <f>+C17/C15</f>
        <v>1.004510391131815</v>
      </c>
      <c r="D21" s="40" t="s">
        <v>63</v>
      </c>
      <c r="E21" s="8"/>
    </row>
    <row r="22" spans="1:5" ht="16.5" thickBot="1" x14ac:dyDescent="0.3">
      <c r="A22" s="6"/>
      <c r="B22" s="50"/>
      <c r="C22" s="51"/>
      <c r="D22" s="30"/>
      <c r="E22" s="8"/>
    </row>
    <row r="23" spans="1:5" x14ac:dyDescent="0.25">
      <c r="A23" s="109"/>
      <c r="B23" s="110" t="s">
        <v>11</v>
      </c>
      <c r="C23" s="112" t="s">
        <v>135</v>
      </c>
      <c r="D23" s="113"/>
      <c r="E23" s="123"/>
    </row>
    <row r="24" spans="1:5" ht="16.5" thickBot="1" x14ac:dyDescent="0.3">
      <c r="A24" s="109"/>
      <c r="B24" s="111"/>
      <c r="C24" s="124" t="s">
        <v>12</v>
      </c>
      <c r="D24" s="125"/>
      <c r="E24" s="123"/>
    </row>
    <row r="25" spans="1:5" thickBot="1" x14ac:dyDescent="0.3">
      <c r="A25" s="38"/>
      <c r="B25" s="53"/>
      <c r="C25" s="53"/>
      <c r="D25" s="53"/>
      <c r="E25" s="45"/>
    </row>
    <row r="26" spans="1:5" x14ac:dyDescent="0.25">
      <c r="B26" s="58"/>
    </row>
    <row r="29" spans="1:5" x14ac:dyDescent="0.25">
      <c r="B29" s="9" t="s">
        <v>137</v>
      </c>
    </row>
    <row r="30" spans="1:5" x14ac:dyDescent="0.25">
      <c r="B30" s="9" t="s">
        <v>138</v>
      </c>
    </row>
  </sheetData>
  <mergeCells count="15">
    <mergeCell ref="A23:A24"/>
    <mergeCell ref="B23:B24"/>
    <mergeCell ref="C23:D23"/>
    <mergeCell ref="A1:D1"/>
    <mergeCell ref="B2:D2"/>
    <mergeCell ref="B3:D3"/>
    <mergeCell ref="C5:D5"/>
    <mergeCell ref="C6:D6"/>
    <mergeCell ref="C7:D7"/>
    <mergeCell ref="E23:E24"/>
    <mergeCell ref="C24:D24"/>
    <mergeCell ref="C10:D10"/>
    <mergeCell ref="C11:D11"/>
    <mergeCell ref="B18:D18"/>
    <mergeCell ref="B19:D19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6"/>
  <sheetViews>
    <sheetView workbookViewId="0">
      <selection activeCell="C41" sqref="C41"/>
    </sheetView>
  </sheetViews>
  <sheetFormatPr baseColWidth="10" defaultRowHeight="15.75" x14ac:dyDescent="0.25"/>
  <cols>
    <col min="1" max="1" width="3" style="9" customWidth="1"/>
    <col min="2" max="2" width="55.5703125" style="9" customWidth="1"/>
    <col min="3" max="3" width="41.28515625" style="9" customWidth="1"/>
    <col min="4" max="4" width="26.42578125" style="9" customWidth="1"/>
    <col min="5" max="5" width="3" style="9" customWidth="1"/>
    <col min="6" max="16384" width="11.42578125" style="1"/>
  </cols>
  <sheetData>
    <row r="1" spans="1:5" ht="15.75" customHeight="1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ht="3.75" customHeight="1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106</v>
      </c>
      <c r="D5" s="118"/>
      <c r="E5" s="8"/>
    </row>
    <row r="6" spans="1:5" ht="16.5" thickBot="1" x14ac:dyDescent="0.3">
      <c r="A6" s="6"/>
      <c r="B6" s="32" t="s">
        <v>3</v>
      </c>
      <c r="C6" s="119" t="s">
        <v>107</v>
      </c>
      <c r="D6" s="120"/>
      <c r="E6" s="8"/>
    </row>
    <row r="7" spans="1:5" ht="16.5" thickBot="1" x14ac:dyDescent="0.3">
      <c r="A7" s="6"/>
      <c r="B7" s="33" t="s">
        <v>15</v>
      </c>
      <c r="C7" s="121" t="s">
        <v>16</v>
      </c>
      <c r="D7" s="122"/>
      <c r="E7" s="8"/>
    </row>
    <row r="8" spans="1:5" ht="16.5" thickBot="1" x14ac:dyDescent="0.3">
      <c r="A8" s="6"/>
      <c r="B8" s="10">
        <v>3</v>
      </c>
      <c r="C8" s="11">
        <v>501187440</v>
      </c>
      <c r="D8" s="54"/>
      <c r="E8" s="8"/>
    </row>
    <row r="9" spans="1:5" ht="16.5" thickBot="1" x14ac:dyDescent="0.3">
      <c r="A9" s="6"/>
      <c r="B9" s="10">
        <v>4</v>
      </c>
      <c r="C9" s="11">
        <v>1394971708</v>
      </c>
      <c r="D9" s="54"/>
      <c r="E9" s="8"/>
    </row>
    <row r="10" spans="1:5" ht="16.5" thickBot="1" x14ac:dyDescent="0.3">
      <c r="A10" s="6"/>
      <c r="B10" s="10">
        <v>8</v>
      </c>
      <c r="C10" s="11">
        <v>2409876274</v>
      </c>
      <c r="D10" s="54"/>
      <c r="E10" s="8"/>
    </row>
    <row r="11" spans="1:5" ht="16.5" thickBot="1" x14ac:dyDescent="0.3">
      <c r="A11" s="6"/>
      <c r="B11" s="10">
        <v>13</v>
      </c>
      <c r="C11" s="11">
        <v>1869011495</v>
      </c>
      <c r="D11" s="54"/>
      <c r="E11" s="8"/>
    </row>
    <row r="12" spans="1:5" ht="16.5" thickBot="1" x14ac:dyDescent="0.3">
      <c r="A12" s="6"/>
      <c r="B12" s="10">
        <v>14</v>
      </c>
      <c r="C12" s="11">
        <v>835312400</v>
      </c>
      <c r="D12" s="54"/>
      <c r="E12" s="8"/>
    </row>
    <row r="13" spans="1:5" ht="16.5" thickBot="1" x14ac:dyDescent="0.3">
      <c r="A13" s="6"/>
      <c r="B13" s="10">
        <v>20</v>
      </c>
      <c r="C13" s="11">
        <v>835312400</v>
      </c>
      <c r="D13" s="54"/>
      <c r="E13" s="8"/>
    </row>
    <row r="14" spans="1:5" ht="16.5" thickBot="1" x14ac:dyDescent="0.3">
      <c r="A14" s="6"/>
      <c r="B14" s="10">
        <v>21</v>
      </c>
      <c r="C14" s="11">
        <v>1252968600</v>
      </c>
      <c r="D14" s="54"/>
      <c r="E14" s="8"/>
    </row>
    <row r="15" spans="1:5" ht="16.5" thickBot="1" x14ac:dyDescent="0.3">
      <c r="A15" s="6"/>
      <c r="B15" s="10">
        <v>23</v>
      </c>
      <c r="C15" s="11">
        <v>730898350</v>
      </c>
      <c r="D15" s="54"/>
      <c r="E15" s="8"/>
    </row>
    <row r="16" spans="1:5" ht="16.5" thickBot="1" x14ac:dyDescent="0.3">
      <c r="A16" s="6"/>
      <c r="B16" s="10">
        <v>25</v>
      </c>
      <c r="C16" s="11">
        <v>1044140500</v>
      </c>
      <c r="D16" s="54"/>
      <c r="E16" s="8"/>
    </row>
    <row r="17" spans="1:5" ht="16.5" thickBot="1" x14ac:dyDescent="0.3">
      <c r="A17" s="6"/>
      <c r="B17" s="10">
        <v>26</v>
      </c>
      <c r="C17" s="11">
        <v>1670624800</v>
      </c>
      <c r="D17" s="54"/>
      <c r="E17" s="8"/>
    </row>
    <row r="18" spans="1:5" ht="16.5" thickBot="1" x14ac:dyDescent="0.3">
      <c r="A18" s="6"/>
      <c r="B18" s="10">
        <v>28</v>
      </c>
      <c r="C18" s="11">
        <v>2088281000</v>
      </c>
      <c r="D18" s="54"/>
      <c r="E18" s="8"/>
    </row>
    <row r="19" spans="1:5" ht="16.5" thickBot="1" x14ac:dyDescent="0.3">
      <c r="A19" s="6"/>
      <c r="B19" s="10">
        <v>42</v>
      </c>
      <c r="C19" s="11">
        <v>626484300</v>
      </c>
      <c r="D19" s="54"/>
      <c r="E19" s="8"/>
    </row>
    <row r="20" spans="1:5" ht="16.5" thickBot="1" x14ac:dyDescent="0.3">
      <c r="A20" s="6"/>
      <c r="B20" s="10">
        <v>43</v>
      </c>
      <c r="C20" s="11">
        <v>626484300</v>
      </c>
      <c r="D20" s="54"/>
      <c r="E20" s="8"/>
    </row>
    <row r="21" spans="1:5" ht="32.25" thickBot="1" x14ac:dyDescent="0.3">
      <c r="A21" s="6"/>
      <c r="B21" s="34" t="s">
        <v>17</v>
      </c>
      <c r="C21" s="126">
        <f>SUM(C8:C20)</f>
        <v>15885553567</v>
      </c>
      <c r="D21" s="127"/>
      <c r="E21" s="8"/>
    </row>
    <row r="22" spans="1:5" ht="30.75" customHeight="1" thickBot="1" x14ac:dyDescent="0.3">
      <c r="A22" s="6"/>
      <c r="B22" s="34" t="s">
        <v>18</v>
      </c>
      <c r="C22" s="126">
        <f>+C21/616000</f>
        <v>25788.236310064935</v>
      </c>
      <c r="D22" s="127"/>
      <c r="E22" s="8"/>
    </row>
    <row r="23" spans="1:5" ht="16.5" thickBot="1" x14ac:dyDescent="0.3">
      <c r="A23" s="6"/>
      <c r="B23" s="55" t="s">
        <v>19</v>
      </c>
      <c r="C23" s="56"/>
      <c r="D23" s="57"/>
      <c r="E23" s="8"/>
    </row>
    <row r="24" spans="1:5" ht="15" x14ac:dyDescent="0.25">
      <c r="A24" s="6"/>
      <c r="B24" s="35" t="s">
        <v>4</v>
      </c>
      <c r="C24" s="41">
        <v>36230000</v>
      </c>
      <c r="D24" s="42"/>
      <c r="E24" s="8"/>
    </row>
    <row r="25" spans="1:5" ht="15" x14ac:dyDescent="0.25">
      <c r="A25" s="6"/>
      <c r="B25" s="6" t="s">
        <v>5</v>
      </c>
      <c r="C25" s="43">
        <v>95376198</v>
      </c>
      <c r="D25" s="8"/>
      <c r="E25" s="8"/>
    </row>
    <row r="26" spans="1:5" ht="15" x14ac:dyDescent="0.25">
      <c r="A26" s="6"/>
      <c r="B26" s="6" t="s">
        <v>6</v>
      </c>
      <c r="C26" s="43">
        <v>13000000</v>
      </c>
      <c r="D26" s="8"/>
      <c r="E26" s="8"/>
    </row>
    <row r="27" spans="1:5" thickBot="1" x14ac:dyDescent="0.3">
      <c r="A27" s="6"/>
      <c r="B27" s="38" t="s">
        <v>7</v>
      </c>
      <c r="C27" s="44">
        <v>13000000</v>
      </c>
      <c r="D27" s="45"/>
      <c r="E27" s="8"/>
    </row>
    <row r="28" spans="1:5" ht="16.5" thickBot="1" x14ac:dyDescent="0.3">
      <c r="A28" s="6"/>
      <c r="B28" s="128" t="s">
        <v>8</v>
      </c>
      <c r="C28" s="129"/>
      <c r="D28" s="130"/>
      <c r="E28" s="8"/>
    </row>
    <row r="29" spans="1:5" ht="16.5" thickBot="1" x14ac:dyDescent="0.3">
      <c r="A29" s="6"/>
      <c r="B29" s="128" t="s">
        <v>9</v>
      </c>
      <c r="C29" s="129"/>
      <c r="D29" s="130"/>
      <c r="E29" s="8"/>
    </row>
    <row r="30" spans="1:5" x14ac:dyDescent="0.25">
      <c r="A30" s="6"/>
      <c r="B30" s="46" t="s">
        <v>20</v>
      </c>
      <c r="C30" s="47">
        <f>+C24/C26</f>
        <v>2.7869230769230771</v>
      </c>
      <c r="D30" s="37" t="s">
        <v>81</v>
      </c>
      <c r="E30" s="8"/>
    </row>
    <row r="31" spans="1:5" ht="16.5" thickBot="1" x14ac:dyDescent="0.3">
      <c r="A31" s="6"/>
      <c r="B31" s="48" t="s">
        <v>10</v>
      </c>
      <c r="C31" s="49">
        <f>+C27/C25</f>
        <v>0.13630235082342032</v>
      </c>
      <c r="D31" s="40" t="s">
        <v>81</v>
      </c>
      <c r="E31" s="8"/>
    </row>
    <row r="32" spans="1:5" ht="4.5" customHeight="1" thickBot="1" x14ac:dyDescent="0.3">
      <c r="A32" s="6"/>
      <c r="B32" s="50"/>
      <c r="C32" s="51"/>
      <c r="D32" s="30"/>
      <c r="E32" s="8"/>
    </row>
    <row r="33" spans="1:5" ht="15.75" customHeight="1" x14ac:dyDescent="0.25">
      <c r="A33" s="109"/>
      <c r="B33" s="110" t="s">
        <v>11</v>
      </c>
      <c r="C33" s="112" t="s">
        <v>105</v>
      </c>
      <c r="D33" s="113"/>
      <c r="E33" s="123"/>
    </row>
    <row r="34" spans="1:5" ht="16.5" thickBot="1" x14ac:dyDescent="0.3">
      <c r="A34" s="109"/>
      <c r="B34" s="111"/>
      <c r="C34" s="124" t="s">
        <v>12</v>
      </c>
      <c r="D34" s="125"/>
      <c r="E34" s="123"/>
    </row>
    <row r="35" spans="1:5" thickBot="1" x14ac:dyDescent="0.3">
      <c r="A35" s="38"/>
      <c r="B35" s="53"/>
      <c r="C35" s="53"/>
      <c r="D35" s="53"/>
      <c r="E35" s="45"/>
    </row>
    <row r="36" spans="1:5" s="9" customFormat="1" ht="15" x14ac:dyDescent="0.2">
      <c r="B36" s="58"/>
    </row>
  </sheetData>
  <mergeCells count="15">
    <mergeCell ref="E33:E34"/>
    <mergeCell ref="C34:D34"/>
    <mergeCell ref="C21:D21"/>
    <mergeCell ref="C22:D22"/>
    <mergeCell ref="B28:D28"/>
    <mergeCell ref="B29:D29"/>
    <mergeCell ref="A33:A34"/>
    <mergeCell ref="B33:B34"/>
    <mergeCell ref="C33:D33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9"/>
  <sheetViews>
    <sheetView workbookViewId="0">
      <selection activeCell="E9" sqref="E9"/>
    </sheetView>
  </sheetViews>
  <sheetFormatPr baseColWidth="10" defaultRowHeight="15.75" x14ac:dyDescent="0.25"/>
  <cols>
    <col min="1" max="1" width="4.140625" style="9" customWidth="1"/>
    <col min="2" max="2" width="55.5703125" style="9" customWidth="1"/>
    <col min="3" max="5" width="21.7109375" style="9" customWidth="1"/>
    <col min="6" max="6" width="3.85546875" style="9" customWidth="1"/>
    <col min="7" max="16384" width="11.42578125" style="1"/>
  </cols>
  <sheetData>
    <row r="1" spans="1:6" x14ac:dyDescent="0.25">
      <c r="A1" s="114" t="s">
        <v>126</v>
      </c>
      <c r="B1" s="115"/>
      <c r="C1" s="115"/>
      <c r="D1" s="115"/>
      <c r="E1" s="115"/>
      <c r="F1" s="25"/>
    </row>
    <row r="2" spans="1:6" x14ac:dyDescent="0.25">
      <c r="A2" s="26"/>
      <c r="B2" s="149" t="s">
        <v>1</v>
      </c>
      <c r="C2" s="149"/>
      <c r="D2" s="149"/>
      <c r="E2" s="149"/>
      <c r="F2" s="27"/>
    </row>
    <row r="3" spans="1:6" x14ac:dyDescent="0.25">
      <c r="A3" s="6"/>
      <c r="B3" s="149" t="s">
        <v>14</v>
      </c>
      <c r="C3" s="149"/>
      <c r="D3" s="149"/>
      <c r="E3" s="149"/>
      <c r="F3" s="29"/>
    </row>
    <row r="4" spans="1:6" thickBot="1" x14ac:dyDescent="0.3">
      <c r="A4" s="6"/>
      <c r="B4" s="59"/>
      <c r="C4" s="59"/>
      <c r="D4" s="59"/>
      <c r="E4" s="59"/>
      <c r="F4" s="8"/>
    </row>
    <row r="5" spans="1:6" ht="31.5" customHeight="1" thickBot="1" x14ac:dyDescent="0.3">
      <c r="A5" s="6"/>
      <c r="B5" s="31" t="s">
        <v>2</v>
      </c>
      <c r="C5" s="117" t="s">
        <v>119</v>
      </c>
      <c r="D5" s="117"/>
      <c r="E5" s="118"/>
      <c r="F5" s="8"/>
    </row>
    <row r="6" spans="1:6" ht="16.5" thickBot="1" x14ac:dyDescent="0.3">
      <c r="A6" s="6"/>
      <c r="B6" s="32" t="s">
        <v>3</v>
      </c>
      <c r="C6" s="119"/>
      <c r="D6" s="119"/>
      <c r="E6" s="120"/>
      <c r="F6" s="8"/>
    </row>
    <row r="7" spans="1:6" ht="16.5" thickBot="1" x14ac:dyDescent="0.3">
      <c r="A7" s="6"/>
      <c r="B7" s="33" t="s">
        <v>15</v>
      </c>
      <c r="C7" s="121" t="s">
        <v>16</v>
      </c>
      <c r="D7" s="121"/>
      <c r="E7" s="122"/>
      <c r="F7" s="8"/>
    </row>
    <row r="8" spans="1:6" thickBot="1" x14ac:dyDescent="0.3">
      <c r="A8" s="20"/>
      <c r="B8" s="12">
        <v>2</v>
      </c>
      <c r="C8" s="11">
        <v>2088281000</v>
      </c>
      <c r="D8" s="3"/>
      <c r="E8" s="15"/>
      <c r="F8" s="8"/>
    </row>
    <row r="9" spans="1:6" ht="32.25" thickBot="1" x14ac:dyDescent="0.3">
      <c r="A9" s="6"/>
      <c r="B9" s="60" t="s">
        <v>17</v>
      </c>
      <c r="C9" s="11">
        <f>SUM(C8:E8)</f>
        <v>2088281000</v>
      </c>
      <c r="D9" s="3"/>
      <c r="E9" s="15"/>
      <c r="F9" s="8"/>
    </row>
    <row r="10" spans="1:6" ht="36.75" customHeight="1" thickBot="1" x14ac:dyDescent="0.3">
      <c r="A10" s="6"/>
      <c r="B10" s="61" t="s">
        <v>18</v>
      </c>
      <c r="C10" s="13">
        <f>+C9/616000</f>
        <v>3390.0665584415583</v>
      </c>
      <c r="D10" s="16"/>
      <c r="E10" s="14"/>
      <c r="F10" s="8"/>
    </row>
    <row r="11" spans="1:6" x14ac:dyDescent="0.25">
      <c r="A11" s="6"/>
      <c r="B11" s="6" t="s">
        <v>19</v>
      </c>
      <c r="C11" s="62"/>
      <c r="D11" s="62"/>
      <c r="E11" s="63"/>
      <c r="F11" s="8"/>
    </row>
    <row r="12" spans="1:6" s="66" customFormat="1" ht="47.25" x14ac:dyDescent="0.25">
      <c r="A12" s="6"/>
      <c r="B12" s="6"/>
      <c r="C12" s="64" t="s">
        <v>123</v>
      </c>
      <c r="D12" s="64" t="s">
        <v>124</v>
      </c>
      <c r="E12" s="65" t="s">
        <v>125</v>
      </c>
      <c r="F12" s="8"/>
    </row>
    <row r="13" spans="1:6" s="66" customFormat="1" ht="16.5" thickBot="1" x14ac:dyDescent="0.3">
      <c r="A13" s="6"/>
      <c r="B13" s="38"/>
      <c r="C13" s="67" t="s">
        <v>120</v>
      </c>
      <c r="D13" s="67" t="s">
        <v>121</v>
      </c>
      <c r="E13" s="68" t="s">
        <v>122</v>
      </c>
      <c r="F13" s="8"/>
    </row>
    <row r="14" spans="1:6" ht="15" x14ac:dyDescent="0.25">
      <c r="A14" s="6"/>
      <c r="B14" s="6" t="s">
        <v>4</v>
      </c>
      <c r="C14" s="69">
        <v>114313000</v>
      </c>
      <c r="D14" s="69">
        <v>116082000</v>
      </c>
      <c r="E14" s="70">
        <v>99420000</v>
      </c>
      <c r="F14" s="8"/>
    </row>
    <row r="15" spans="1:6" ht="15" x14ac:dyDescent="0.25">
      <c r="A15" s="6"/>
      <c r="B15" s="6" t="s">
        <v>5</v>
      </c>
      <c r="C15" s="69">
        <v>375864000</v>
      </c>
      <c r="D15" s="69">
        <v>289853000</v>
      </c>
      <c r="E15" s="70">
        <v>301195000</v>
      </c>
      <c r="F15" s="8"/>
    </row>
    <row r="16" spans="1:6" ht="15" x14ac:dyDescent="0.25">
      <c r="A16" s="6"/>
      <c r="B16" s="6" t="s">
        <v>6</v>
      </c>
      <c r="C16" s="69">
        <v>1913000</v>
      </c>
      <c r="D16" s="69">
        <v>1360000</v>
      </c>
      <c r="E16" s="70">
        <v>1964000</v>
      </c>
      <c r="F16" s="8"/>
    </row>
    <row r="17" spans="1:6" thickBot="1" x14ac:dyDescent="0.3">
      <c r="A17" s="6"/>
      <c r="B17" s="38" t="s">
        <v>7</v>
      </c>
      <c r="C17" s="44">
        <v>1913000</v>
      </c>
      <c r="D17" s="44">
        <v>1360000</v>
      </c>
      <c r="E17" s="71">
        <v>1964000</v>
      </c>
      <c r="F17" s="8"/>
    </row>
    <row r="18" spans="1:6" ht="16.5" thickBot="1" x14ac:dyDescent="0.3">
      <c r="A18" s="6"/>
      <c r="B18" s="128" t="s">
        <v>8</v>
      </c>
      <c r="C18" s="129"/>
      <c r="D18" s="129"/>
      <c r="E18" s="130"/>
      <c r="F18" s="8"/>
    </row>
    <row r="19" spans="1:6" ht="16.5" thickBot="1" x14ac:dyDescent="0.3">
      <c r="A19" s="6"/>
      <c r="B19" s="128" t="s">
        <v>9</v>
      </c>
      <c r="C19" s="129"/>
      <c r="D19" s="129"/>
      <c r="E19" s="130"/>
      <c r="F19" s="8"/>
    </row>
    <row r="20" spans="1:6" x14ac:dyDescent="0.25">
      <c r="A20" s="6"/>
      <c r="B20" s="72" t="s">
        <v>20</v>
      </c>
      <c r="C20" s="73">
        <f>((C14*0.34)+(D14*0.33)+(E14*0.33))/((C16*0.34)+(D16*0.33)+(E16*0.33))</f>
        <v>62.942575572012316</v>
      </c>
      <c r="D20" s="73"/>
      <c r="E20" s="63" t="s">
        <v>81</v>
      </c>
      <c r="F20" s="8"/>
    </row>
    <row r="21" spans="1:6" ht="16.5" thickBot="1" x14ac:dyDescent="0.3">
      <c r="A21" s="6"/>
      <c r="B21" s="48" t="s">
        <v>10</v>
      </c>
      <c r="C21" s="49">
        <f>((C17*0.34)+(D17*0.33)+(E17*0.33))/((C15*0.34)+(D15*0.33)+(E15*0.33))</f>
        <v>5.4124091344432343E-3</v>
      </c>
      <c r="D21" s="49"/>
      <c r="E21" s="40" t="s">
        <v>128</v>
      </c>
      <c r="F21" s="8"/>
    </row>
    <row r="22" spans="1:6" ht="16.5" thickBot="1" x14ac:dyDescent="0.3">
      <c r="A22" s="6"/>
      <c r="B22" s="74"/>
      <c r="C22" s="75"/>
      <c r="D22" s="75"/>
      <c r="E22" s="59"/>
      <c r="F22" s="8"/>
    </row>
    <row r="23" spans="1:6" x14ac:dyDescent="0.25">
      <c r="A23" s="109"/>
      <c r="B23" s="110" t="s">
        <v>11</v>
      </c>
      <c r="C23" s="112" t="s">
        <v>58</v>
      </c>
      <c r="D23" s="112"/>
      <c r="E23" s="113"/>
      <c r="F23" s="123"/>
    </row>
    <row r="24" spans="1:6" ht="16.5" thickBot="1" x14ac:dyDescent="0.3">
      <c r="A24" s="109"/>
      <c r="B24" s="111"/>
      <c r="C24" s="124" t="s">
        <v>12</v>
      </c>
      <c r="D24" s="124"/>
      <c r="E24" s="125"/>
      <c r="F24" s="123"/>
    </row>
    <row r="25" spans="1:6" thickBot="1" x14ac:dyDescent="0.3">
      <c r="A25" s="38"/>
      <c r="B25" s="53"/>
      <c r="C25" s="53"/>
      <c r="D25" s="53"/>
      <c r="E25" s="53"/>
      <c r="F25" s="45"/>
    </row>
    <row r="26" spans="1:6" x14ac:dyDescent="0.25">
      <c r="B26" s="58"/>
    </row>
    <row r="27" spans="1:6" x14ac:dyDescent="0.25">
      <c r="B27" s="58"/>
    </row>
    <row r="28" spans="1:6" x14ac:dyDescent="0.25">
      <c r="B28" s="9" t="s">
        <v>137</v>
      </c>
    </row>
    <row r="29" spans="1:6" x14ac:dyDescent="0.25">
      <c r="B29" s="9" t="s">
        <v>138</v>
      </c>
    </row>
  </sheetData>
  <mergeCells count="13">
    <mergeCell ref="F23:F24"/>
    <mergeCell ref="C7:E7"/>
    <mergeCell ref="A1:E1"/>
    <mergeCell ref="B2:E2"/>
    <mergeCell ref="B3:E3"/>
    <mergeCell ref="C5:E5"/>
    <mergeCell ref="C6:E6"/>
    <mergeCell ref="C24:E24"/>
    <mergeCell ref="B18:E18"/>
    <mergeCell ref="B19:E19"/>
    <mergeCell ref="A23:A24"/>
    <mergeCell ref="B23:B24"/>
    <mergeCell ref="C23:E23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2"/>
  <sheetViews>
    <sheetView topLeftCell="A10" workbookViewId="0">
      <selection activeCell="C9" sqref="C9"/>
    </sheetView>
  </sheetViews>
  <sheetFormatPr baseColWidth="10" defaultRowHeight="15.75" x14ac:dyDescent="0.25"/>
  <cols>
    <col min="1" max="1" width="2.5703125" style="9" customWidth="1"/>
    <col min="2" max="2" width="55.5703125" style="9" customWidth="1"/>
    <col min="3" max="3" width="39" style="9" customWidth="1"/>
    <col min="4" max="4" width="29.42578125" style="9" customWidth="1"/>
    <col min="5" max="5" width="3.5703125" style="9" customWidth="1"/>
    <col min="6" max="16384" width="11.42578125" style="1"/>
  </cols>
  <sheetData>
    <row r="1" spans="1:5" ht="15.75" customHeight="1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ht="16.5" thickBot="1" x14ac:dyDescent="0.3">
      <c r="A3" s="6"/>
      <c r="B3" s="116" t="s">
        <v>14</v>
      </c>
      <c r="C3" s="116"/>
      <c r="D3" s="116"/>
      <c r="E3" s="29"/>
    </row>
    <row r="4" spans="1:5" ht="31.5" customHeight="1" thickBot="1" x14ac:dyDescent="0.3">
      <c r="A4" s="6"/>
      <c r="B4" s="31" t="s">
        <v>2</v>
      </c>
      <c r="C4" s="117" t="s">
        <v>99</v>
      </c>
      <c r="D4" s="118"/>
      <c r="E4" s="8"/>
    </row>
    <row r="5" spans="1:5" ht="16.5" thickBot="1" x14ac:dyDescent="0.3">
      <c r="A5" s="6"/>
      <c r="B5" s="32" t="s">
        <v>3</v>
      </c>
      <c r="C5" s="119" t="s">
        <v>100</v>
      </c>
      <c r="D5" s="120"/>
      <c r="E5" s="8"/>
    </row>
    <row r="6" spans="1:5" ht="16.5" thickBot="1" x14ac:dyDescent="0.3">
      <c r="A6" s="6"/>
      <c r="B6" s="33" t="s">
        <v>15</v>
      </c>
      <c r="C6" s="121" t="s">
        <v>16</v>
      </c>
      <c r="D6" s="122"/>
      <c r="E6" s="8"/>
    </row>
    <row r="7" spans="1:5" thickBot="1" x14ac:dyDescent="0.3">
      <c r="A7" s="6"/>
      <c r="B7" s="10">
        <v>4</v>
      </c>
      <c r="C7" s="11">
        <v>1394971708</v>
      </c>
      <c r="D7" s="7"/>
      <c r="E7" s="8"/>
    </row>
    <row r="8" spans="1:5" thickBot="1" x14ac:dyDescent="0.3">
      <c r="A8" s="6"/>
      <c r="B8" s="10">
        <v>8</v>
      </c>
      <c r="C8" s="11">
        <v>2409876274</v>
      </c>
      <c r="D8" s="7"/>
      <c r="E8" s="8"/>
    </row>
    <row r="9" spans="1:5" thickBot="1" x14ac:dyDescent="0.3">
      <c r="A9" s="6"/>
      <c r="B9" s="10">
        <v>15</v>
      </c>
      <c r="C9" s="11">
        <v>1973425545</v>
      </c>
      <c r="D9" s="7"/>
      <c r="E9" s="8"/>
    </row>
    <row r="10" spans="1:5" thickBot="1" x14ac:dyDescent="0.3">
      <c r="A10" s="6"/>
      <c r="B10" s="10">
        <v>16</v>
      </c>
      <c r="C10" s="11">
        <v>835312400</v>
      </c>
      <c r="D10" s="7"/>
      <c r="E10" s="8"/>
    </row>
    <row r="11" spans="1:5" thickBot="1" x14ac:dyDescent="0.3">
      <c r="A11" s="6"/>
      <c r="B11" s="10">
        <v>18</v>
      </c>
      <c r="C11" s="11">
        <v>626484300</v>
      </c>
      <c r="D11" s="7"/>
      <c r="E11" s="8"/>
    </row>
    <row r="12" spans="1:5" thickBot="1" x14ac:dyDescent="0.3">
      <c r="A12" s="6"/>
      <c r="B12" s="10">
        <v>25</v>
      </c>
      <c r="C12" s="11">
        <v>1044140500</v>
      </c>
      <c r="D12" s="7"/>
      <c r="E12" s="8"/>
    </row>
    <row r="13" spans="1:5" thickBot="1" x14ac:dyDescent="0.3">
      <c r="A13" s="6"/>
      <c r="B13" s="10">
        <v>26</v>
      </c>
      <c r="C13" s="11">
        <v>1670624800</v>
      </c>
      <c r="D13" s="7"/>
      <c r="E13" s="8"/>
    </row>
    <row r="14" spans="1:5" thickBot="1" x14ac:dyDescent="0.3">
      <c r="A14" s="6"/>
      <c r="B14" s="10">
        <v>30</v>
      </c>
      <c r="C14" s="11">
        <v>1570387312</v>
      </c>
      <c r="D14" s="7"/>
      <c r="E14" s="8"/>
    </row>
    <row r="15" spans="1:5" thickBot="1" x14ac:dyDescent="0.3">
      <c r="A15" s="6"/>
      <c r="B15" s="10">
        <v>32</v>
      </c>
      <c r="C15" s="11">
        <v>1670624800</v>
      </c>
      <c r="D15" s="7"/>
      <c r="E15" s="8"/>
    </row>
    <row r="16" spans="1:5" ht="32.25" thickBot="1" x14ac:dyDescent="0.3">
      <c r="A16" s="6"/>
      <c r="B16" s="34" t="s">
        <v>17</v>
      </c>
      <c r="C16" s="126">
        <f>SUM(C7:D15)</f>
        <v>13195847639</v>
      </c>
      <c r="D16" s="127"/>
      <c r="E16" s="8"/>
    </row>
    <row r="17" spans="1:5" ht="48" thickBot="1" x14ac:dyDescent="0.3">
      <c r="A17" s="6"/>
      <c r="B17" s="34" t="s">
        <v>18</v>
      </c>
      <c r="C17" s="126">
        <f>+C16/616000</f>
        <v>21421.830582792209</v>
      </c>
      <c r="D17" s="127"/>
      <c r="E17" s="8"/>
    </row>
    <row r="18" spans="1:5" ht="16.5" thickBot="1" x14ac:dyDescent="0.3">
      <c r="A18" s="6"/>
      <c r="B18" s="38" t="s">
        <v>19</v>
      </c>
      <c r="C18" s="39"/>
      <c r="D18" s="40"/>
      <c r="E18" s="8"/>
    </row>
    <row r="19" spans="1:5" ht="15" x14ac:dyDescent="0.25">
      <c r="A19" s="6"/>
      <c r="B19" s="35" t="s">
        <v>4</v>
      </c>
      <c r="C19" s="41">
        <v>22913797</v>
      </c>
      <c r="D19" s="42"/>
      <c r="E19" s="8"/>
    </row>
    <row r="20" spans="1:5" ht="15" x14ac:dyDescent="0.25">
      <c r="A20" s="6"/>
      <c r="B20" s="6" t="s">
        <v>5</v>
      </c>
      <c r="C20" s="43">
        <v>66646079</v>
      </c>
      <c r="D20" s="8"/>
      <c r="E20" s="8"/>
    </row>
    <row r="21" spans="1:5" ht="15" x14ac:dyDescent="0.25">
      <c r="A21" s="6"/>
      <c r="B21" s="6" t="s">
        <v>6</v>
      </c>
      <c r="C21" s="43">
        <v>0</v>
      </c>
      <c r="D21" s="8"/>
      <c r="E21" s="8"/>
    </row>
    <row r="22" spans="1:5" thickBot="1" x14ac:dyDescent="0.3">
      <c r="A22" s="6"/>
      <c r="B22" s="38" t="s">
        <v>7</v>
      </c>
      <c r="C22" s="44">
        <v>0</v>
      </c>
      <c r="D22" s="45"/>
      <c r="E22" s="8"/>
    </row>
    <row r="23" spans="1:5" ht="16.5" thickBot="1" x14ac:dyDescent="0.3">
      <c r="A23" s="6"/>
      <c r="B23" s="128" t="s">
        <v>8</v>
      </c>
      <c r="C23" s="129"/>
      <c r="D23" s="130"/>
      <c r="E23" s="8"/>
    </row>
    <row r="24" spans="1:5" ht="16.5" thickBot="1" x14ac:dyDescent="0.3">
      <c r="A24" s="6"/>
      <c r="B24" s="128" t="s">
        <v>9</v>
      </c>
      <c r="C24" s="129"/>
      <c r="D24" s="130"/>
      <c r="E24" s="8"/>
    </row>
    <row r="25" spans="1:5" x14ac:dyDescent="0.25">
      <c r="A25" s="6"/>
      <c r="B25" s="46" t="s">
        <v>20</v>
      </c>
      <c r="C25" s="47" t="e">
        <f>+C19/C21</f>
        <v>#DIV/0!</v>
      </c>
      <c r="D25" s="37" t="s">
        <v>81</v>
      </c>
      <c r="E25" s="8"/>
    </row>
    <row r="26" spans="1:5" ht="16.5" thickBot="1" x14ac:dyDescent="0.3">
      <c r="A26" s="6"/>
      <c r="B26" s="48" t="s">
        <v>10</v>
      </c>
      <c r="C26" s="49">
        <f>+C22/C20</f>
        <v>0</v>
      </c>
      <c r="D26" s="40" t="s">
        <v>81</v>
      </c>
      <c r="E26" s="8"/>
    </row>
    <row r="27" spans="1:5" ht="3.75" customHeight="1" thickBot="1" x14ac:dyDescent="0.3">
      <c r="A27" s="6"/>
      <c r="B27" s="50"/>
      <c r="C27" s="51"/>
      <c r="D27" s="30"/>
      <c r="E27" s="8"/>
    </row>
    <row r="28" spans="1:5" ht="15.75" customHeight="1" x14ac:dyDescent="0.25">
      <c r="A28" s="109"/>
      <c r="B28" s="110" t="s">
        <v>11</v>
      </c>
      <c r="C28" s="112" t="s">
        <v>82</v>
      </c>
      <c r="D28" s="113"/>
      <c r="E28" s="123"/>
    </row>
    <row r="29" spans="1:5" ht="16.5" thickBot="1" x14ac:dyDescent="0.3">
      <c r="A29" s="109"/>
      <c r="B29" s="111"/>
      <c r="C29" s="124" t="s">
        <v>12</v>
      </c>
      <c r="D29" s="125"/>
      <c r="E29" s="123"/>
    </row>
    <row r="30" spans="1:5" thickBot="1" x14ac:dyDescent="0.3">
      <c r="A30" s="38"/>
      <c r="B30" s="53"/>
      <c r="C30" s="53"/>
      <c r="D30" s="53"/>
      <c r="E30" s="45"/>
    </row>
    <row r="31" spans="1:5" x14ac:dyDescent="0.25">
      <c r="B31" s="9" t="s">
        <v>137</v>
      </c>
    </row>
    <row r="32" spans="1:5" x14ac:dyDescent="0.25">
      <c r="B32" s="9" t="s">
        <v>138</v>
      </c>
    </row>
  </sheetData>
  <mergeCells count="15">
    <mergeCell ref="E28:E29"/>
    <mergeCell ref="C29:D29"/>
    <mergeCell ref="C16:D16"/>
    <mergeCell ref="C17:D17"/>
    <mergeCell ref="B23:D23"/>
    <mergeCell ref="B24:D24"/>
    <mergeCell ref="A28:A29"/>
    <mergeCell ref="B28:B29"/>
    <mergeCell ref="C28:D28"/>
    <mergeCell ref="A1:D1"/>
    <mergeCell ref="B2:D2"/>
    <mergeCell ref="B3:D3"/>
    <mergeCell ref="C4:D4"/>
    <mergeCell ref="C5:D5"/>
    <mergeCell ref="C6:D6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5"/>
  <sheetViews>
    <sheetView workbookViewId="0">
      <selection activeCell="H17" sqref="H17"/>
    </sheetView>
  </sheetViews>
  <sheetFormatPr baseColWidth="10" defaultRowHeight="15.75" x14ac:dyDescent="0.25"/>
  <cols>
    <col min="1" max="1" width="2.28515625" style="9" customWidth="1"/>
    <col min="2" max="2" width="63.42578125" style="9" customWidth="1"/>
    <col min="3" max="3" width="30.42578125" style="9" customWidth="1"/>
    <col min="4" max="4" width="31" style="9" customWidth="1"/>
    <col min="5" max="5" width="2.140625" style="9" customWidth="1"/>
    <col min="6" max="16384" width="11.42578125" style="1"/>
  </cols>
  <sheetData>
    <row r="1" spans="1:5" ht="15.75" customHeight="1" x14ac:dyDescent="0.25">
      <c r="A1" s="114" t="s">
        <v>13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ht="16.5" thickBot="1" x14ac:dyDescent="0.3">
      <c r="A3" s="6"/>
      <c r="B3" s="116" t="s">
        <v>14</v>
      </c>
      <c r="C3" s="116"/>
      <c r="D3" s="116"/>
      <c r="E3" s="29"/>
    </row>
    <row r="4" spans="1:5" ht="16.5" thickBot="1" x14ac:dyDescent="0.3">
      <c r="A4" s="6"/>
      <c r="B4" s="31" t="s">
        <v>2</v>
      </c>
      <c r="C4" s="117" t="s">
        <v>103</v>
      </c>
      <c r="D4" s="118"/>
      <c r="E4" s="8"/>
    </row>
    <row r="5" spans="1:5" ht="16.5" thickBot="1" x14ac:dyDescent="0.3">
      <c r="A5" s="6"/>
      <c r="B5" s="32" t="s">
        <v>3</v>
      </c>
      <c r="C5" s="119" t="s">
        <v>104</v>
      </c>
      <c r="D5" s="120"/>
      <c r="E5" s="8"/>
    </row>
    <row r="6" spans="1:5" ht="16.5" thickBot="1" x14ac:dyDescent="0.3">
      <c r="A6" s="6"/>
      <c r="B6" s="33" t="s">
        <v>15</v>
      </c>
      <c r="C6" s="121" t="s">
        <v>16</v>
      </c>
      <c r="D6" s="122"/>
      <c r="E6" s="8"/>
    </row>
    <row r="7" spans="1:5" ht="16.5" thickBot="1" x14ac:dyDescent="0.3">
      <c r="A7" s="6"/>
      <c r="B7" s="10">
        <v>1</v>
      </c>
      <c r="C7" s="11">
        <v>3195069930</v>
      </c>
      <c r="D7" s="54"/>
      <c r="E7" s="8"/>
    </row>
    <row r="8" spans="1:5" ht="16.5" thickBot="1" x14ac:dyDescent="0.3">
      <c r="A8" s="6"/>
      <c r="B8" s="10">
        <v>4</v>
      </c>
      <c r="C8" s="11">
        <v>1394971708</v>
      </c>
      <c r="D8" s="54"/>
      <c r="E8" s="8"/>
    </row>
    <row r="9" spans="1:5" ht="16.5" thickBot="1" x14ac:dyDescent="0.3">
      <c r="A9" s="6"/>
      <c r="B9" s="10">
        <v>14</v>
      </c>
      <c r="C9" s="11">
        <v>835312400</v>
      </c>
      <c r="D9" s="54"/>
      <c r="E9" s="8"/>
    </row>
    <row r="10" spans="1:5" ht="16.5" thickBot="1" x14ac:dyDescent="0.3">
      <c r="A10" s="6"/>
      <c r="B10" s="10">
        <v>15</v>
      </c>
      <c r="C10" s="11">
        <v>1973425545</v>
      </c>
      <c r="D10" s="54"/>
      <c r="E10" s="8"/>
    </row>
    <row r="11" spans="1:5" ht="16.5" thickBot="1" x14ac:dyDescent="0.3">
      <c r="A11" s="6"/>
      <c r="B11" s="10">
        <v>20</v>
      </c>
      <c r="C11" s="11">
        <v>835312400</v>
      </c>
      <c r="D11" s="54"/>
      <c r="E11" s="8"/>
    </row>
    <row r="12" spans="1:5" ht="16.5" thickBot="1" x14ac:dyDescent="0.3">
      <c r="A12" s="6"/>
      <c r="B12" s="10">
        <v>21</v>
      </c>
      <c r="C12" s="11">
        <v>1252968600</v>
      </c>
      <c r="D12" s="54"/>
      <c r="E12" s="8"/>
    </row>
    <row r="13" spans="1:5" ht="16.5" thickBot="1" x14ac:dyDescent="0.3">
      <c r="A13" s="6"/>
      <c r="B13" s="10">
        <v>22</v>
      </c>
      <c r="C13" s="11">
        <v>2283410496</v>
      </c>
      <c r="D13" s="54"/>
      <c r="E13" s="8"/>
    </row>
    <row r="14" spans="1:5" ht="16.5" thickBot="1" x14ac:dyDescent="0.3">
      <c r="A14" s="6"/>
      <c r="B14" s="10">
        <v>23</v>
      </c>
      <c r="C14" s="11">
        <v>730898350</v>
      </c>
      <c r="D14" s="54"/>
      <c r="E14" s="8"/>
    </row>
    <row r="15" spans="1:5" ht="16.5" thickBot="1" x14ac:dyDescent="0.3">
      <c r="A15" s="6"/>
      <c r="B15" s="10">
        <v>26</v>
      </c>
      <c r="C15" s="11">
        <v>1670624800</v>
      </c>
      <c r="D15" s="54"/>
      <c r="E15" s="8"/>
    </row>
    <row r="16" spans="1:5" ht="16.5" thickBot="1" x14ac:dyDescent="0.3">
      <c r="A16" s="6"/>
      <c r="B16" s="10">
        <v>27</v>
      </c>
      <c r="C16" s="11">
        <v>544147600</v>
      </c>
      <c r="D16" s="54"/>
      <c r="E16" s="8"/>
    </row>
    <row r="17" spans="1:5" ht="16.5" thickBot="1" x14ac:dyDescent="0.3">
      <c r="A17" s="6"/>
      <c r="B17" s="10">
        <v>28</v>
      </c>
      <c r="C17" s="11">
        <v>2088281000</v>
      </c>
      <c r="D17" s="54"/>
      <c r="E17" s="8"/>
    </row>
    <row r="18" spans="1:5" thickBot="1" x14ac:dyDescent="0.3">
      <c r="A18" s="6"/>
      <c r="B18" s="10">
        <v>31</v>
      </c>
      <c r="C18" s="11">
        <v>979465680</v>
      </c>
      <c r="D18" s="7"/>
      <c r="E18" s="8"/>
    </row>
    <row r="19" spans="1:5" thickBot="1" x14ac:dyDescent="0.3">
      <c r="A19" s="6"/>
      <c r="B19" s="10">
        <v>33</v>
      </c>
      <c r="C19" s="11">
        <v>626484300</v>
      </c>
      <c r="D19" s="7"/>
      <c r="E19" s="8"/>
    </row>
    <row r="20" spans="1:5" thickBot="1" x14ac:dyDescent="0.3">
      <c r="A20" s="6"/>
      <c r="B20" s="10">
        <v>34</v>
      </c>
      <c r="C20" s="2">
        <v>1344852964</v>
      </c>
      <c r="D20" s="7"/>
      <c r="E20" s="8"/>
    </row>
    <row r="21" spans="1:5" ht="32.25" thickBot="1" x14ac:dyDescent="0.3">
      <c r="A21" s="6"/>
      <c r="B21" s="34" t="s">
        <v>17</v>
      </c>
      <c r="C21" s="126">
        <f>SUM(C7:D20)</f>
        <v>19755225773</v>
      </c>
      <c r="D21" s="127"/>
      <c r="E21" s="8"/>
    </row>
    <row r="22" spans="1:5" ht="30.75" customHeight="1" thickBot="1" x14ac:dyDescent="0.3">
      <c r="A22" s="6"/>
      <c r="B22" s="34" t="s">
        <v>18</v>
      </c>
      <c r="C22" s="126">
        <f>+C21/616000</f>
        <v>32070.171709415583</v>
      </c>
      <c r="D22" s="127"/>
      <c r="E22" s="8"/>
    </row>
    <row r="23" spans="1:5" ht="16.5" thickBot="1" x14ac:dyDescent="0.3">
      <c r="A23" s="6"/>
      <c r="B23" s="55" t="s">
        <v>19</v>
      </c>
      <c r="C23" s="56"/>
      <c r="D23" s="57"/>
      <c r="E23" s="8"/>
    </row>
    <row r="24" spans="1:5" ht="15" x14ac:dyDescent="0.25">
      <c r="A24" s="6"/>
      <c r="B24" s="35" t="s">
        <v>4</v>
      </c>
      <c r="C24" s="41">
        <v>55626000</v>
      </c>
      <c r="D24" s="42"/>
      <c r="E24" s="8"/>
    </row>
    <row r="25" spans="1:5" ht="15" x14ac:dyDescent="0.25">
      <c r="A25" s="6"/>
      <c r="B25" s="6" t="s">
        <v>5</v>
      </c>
      <c r="C25" s="43">
        <v>120565000</v>
      </c>
      <c r="D25" s="8"/>
      <c r="E25" s="8"/>
    </row>
    <row r="26" spans="1:5" ht="15" x14ac:dyDescent="0.25">
      <c r="A26" s="6"/>
      <c r="B26" s="6" t="s">
        <v>6</v>
      </c>
      <c r="C26" s="43">
        <v>4225000</v>
      </c>
      <c r="D26" s="8"/>
      <c r="E26" s="8"/>
    </row>
    <row r="27" spans="1:5" thickBot="1" x14ac:dyDescent="0.3">
      <c r="A27" s="6"/>
      <c r="B27" s="38" t="s">
        <v>7</v>
      </c>
      <c r="C27" s="44">
        <v>4225000</v>
      </c>
      <c r="D27" s="45"/>
      <c r="E27" s="8"/>
    </row>
    <row r="28" spans="1:5" ht="16.5" thickBot="1" x14ac:dyDescent="0.3">
      <c r="A28" s="6"/>
      <c r="B28" s="128" t="s">
        <v>8</v>
      </c>
      <c r="C28" s="129"/>
      <c r="D28" s="130"/>
      <c r="E28" s="8"/>
    </row>
    <row r="29" spans="1:5" ht="16.5" thickBot="1" x14ac:dyDescent="0.3">
      <c r="A29" s="6"/>
      <c r="B29" s="128" t="s">
        <v>9</v>
      </c>
      <c r="C29" s="129"/>
      <c r="D29" s="130"/>
      <c r="E29" s="8"/>
    </row>
    <row r="30" spans="1:5" x14ac:dyDescent="0.25">
      <c r="A30" s="6"/>
      <c r="B30" s="46" t="s">
        <v>20</v>
      </c>
      <c r="C30" s="47">
        <f>+C24/C26</f>
        <v>13.165917159763314</v>
      </c>
      <c r="D30" s="37" t="s">
        <v>81</v>
      </c>
      <c r="E30" s="8"/>
    </row>
    <row r="31" spans="1:5" ht="16.5" thickBot="1" x14ac:dyDescent="0.3">
      <c r="A31" s="6"/>
      <c r="B31" s="48" t="s">
        <v>10</v>
      </c>
      <c r="C31" s="49">
        <f>+C27/C25</f>
        <v>3.5043337618711895E-2</v>
      </c>
      <c r="D31" s="40" t="s">
        <v>81</v>
      </c>
      <c r="E31" s="8"/>
    </row>
    <row r="32" spans="1:5" ht="9" customHeight="1" thickBot="1" x14ac:dyDescent="0.3">
      <c r="A32" s="6"/>
      <c r="B32" s="50"/>
      <c r="C32" s="51"/>
      <c r="D32" s="30"/>
      <c r="E32" s="8"/>
    </row>
    <row r="33" spans="1:5" ht="15.75" customHeight="1" x14ac:dyDescent="0.25">
      <c r="A33" s="109"/>
      <c r="B33" s="110" t="s">
        <v>11</v>
      </c>
      <c r="C33" s="112" t="s">
        <v>136</v>
      </c>
      <c r="D33" s="113"/>
      <c r="E33" s="123"/>
    </row>
    <row r="34" spans="1:5" ht="16.5" thickBot="1" x14ac:dyDescent="0.3">
      <c r="A34" s="109"/>
      <c r="B34" s="111"/>
      <c r="C34" s="124" t="s">
        <v>12</v>
      </c>
      <c r="D34" s="125"/>
      <c r="E34" s="123"/>
    </row>
    <row r="35" spans="1:5" thickBot="1" x14ac:dyDescent="0.3">
      <c r="A35" s="38"/>
      <c r="B35" s="53"/>
      <c r="C35" s="53"/>
      <c r="D35" s="53"/>
      <c r="E35" s="45"/>
    </row>
  </sheetData>
  <mergeCells count="15">
    <mergeCell ref="E33:E34"/>
    <mergeCell ref="C34:D34"/>
    <mergeCell ref="C21:D21"/>
    <mergeCell ref="C22:D22"/>
    <mergeCell ref="B28:D28"/>
    <mergeCell ref="B29:D29"/>
    <mergeCell ref="A33:A34"/>
    <mergeCell ref="B33:B34"/>
    <mergeCell ref="C33:D33"/>
    <mergeCell ref="A1:D1"/>
    <mergeCell ref="B2:D2"/>
    <mergeCell ref="B3:D3"/>
    <mergeCell ref="C4:D4"/>
    <mergeCell ref="C5:D5"/>
    <mergeCell ref="C6:D6"/>
  </mergeCells>
  <pageMargins left="0.59055118110236227" right="0.19685039370078741" top="0.19685039370078741" bottom="0.19685039370078741" header="0.31496062992125984" footer="0.31496062992125984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7"/>
  <sheetViews>
    <sheetView topLeftCell="A4" workbookViewId="0">
      <selection activeCell="C42" sqref="C42"/>
    </sheetView>
  </sheetViews>
  <sheetFormatPr baseColWidth="10" defaultRowHeight="15" x14ac:dyDescent="0.25"/>
  <cols>
    <col min="1" max="1" width="12.7109375" style="1" bestFit="1" customWidth="1"/>
    <col min="2" max="2" width="3" style="1" bestFit="1" customWidth="1"/>
    <col min="3" max="3" width="15.28515625" style="1" bestFit="1" customWidth="1"/>
    <col min="4" max="9" width="11.42578125" style="1"/>
    <col min="10" max="10" width="12.7109375" style="1" bestFit="1" customWidth="1"/>
    <col min="11" max="16384" width="11.42578125" style="1"/>
  </cols>
  <sheetData>
    <row r="2" spans="1:10" x14ac:dyDescent="0.25">
      <c r="A2" s="1" t="s">
        <v>21</v>
      </c>
      <c r="B2" s="1">
        <v>1</v>
      </c>
      <c r="C2" s="2">
        <v>3195069930</v>
      </c>
    </row>
    <row r="3" spans="1:10" x14ac:dyDescent="0.25">
      <c r="A3" s="1" t="s">
        <v>22</v>
      </c>
      <c r="B3" s="1">
        <v>2</v>
      </c>
      <c r="C3" s="2">
        <v>2088281000</v>
      </c>
    </row>
    <row r="4" spans="1:10" x14ac:dyDescent="0.25">
      <c r="A4" s="1" t="s">
        <v>23</v>
      </c>
      <c r="B4" s="1">
        <v>3</v>
      </c>
      <c r="C4" s="2">
        <v>501187440</v>
      </c>
    </row>
    <row r="5" spans="1:10" x14ac:dyDescent="0.25">
      <c r="A5" s="1" t="s">
        <v>24</v>
      </c>
      <c r="B5" s="1">
        <v>4</v>
      </c>
      <c r="C5" s="2">
        <v>1394971708</v>
      </c>
    </row>
    <row r="6" spans="1:10" x14ac:dyDescent="0.25">
      <c r="A6" s="1" t="s">
        <v>25</v>
      </c>
      <c r="B6" s="1">
        <v>5</v>
      </c>
      <c r="C6" s="2">
        <v>649455391</v>
      </c>
    </row>
    <row r="7" spans="1:10" x14ac:dyDescent="0.25">
      <c r="A7" s="1" t="s">
        <v>25</v>
      </c>
      <c r="B7" s="1">
        <v>6</v>
      </c>
      <c r="C7" s="2">
        <v>707927259</v>
      </c>
    </row>
    <row r="8" spans="1:10" x14ac:dyDescent="0.25">
      <c r="A8" s="1" t="s">
        <v>26</v>
      </c>
      <c r="B8" s="1">
        <v>7</v>
      </c>
      <c r="C8" s="2">
        <f>603513209+272073800</f>
        <v>875587009</v>
      </c>
    </row>
    <row r="9" spans="1:10" x14ac:dyDescent="0.25">
      <c r="A9" s="1" t="s">
        <v>27</v>
      </c>
      <c r="B9" s="1">
        <v>8</v>
      </c>
      <c r="C9" s="2">
        <v>2409876274</v>
      </c>
      <c r="J9" s="2"/>
    </row>
    <row r="10" spans="1:10" x14ac:dyDescent="0.25">
      <c r="A10" s="1" t="s">
        <v>28</v>
      </c>
      <c r="B10" s="1">
        <v>9</v>
      </c>
      <c r="C10" s="2">
        <v>1461796700</v>
      </c>
      <c r="J10" s="2"/>
    </row>
    <row r="11" spans="1:10" x14ac:dyDescent="0.25">
      <c r="A11" s="1" t="s">
        <v>29</v>
      </c>
      <c r="B11" s="1">
        <v>10</v>
      </c>
      <c r="C11" s="2">
        <v>1346941245</v>
      </c>
      <c r="J11" s="2"/>
    </row>
    <row r="12" spans="1:10" x14ac:dyDescent="0.25">
      <c r="A12" s="1" t="s">
        <v>28</v>
      </c>
      <c r="B12" s="1">
        <v>11</v>
      </c>
      <c r="C12" s="2">
        <v>326488560</v>
      </c>
    </row>
    <row r="13" spans="1:10" x14ac:dyDescent="0.25">
      <c r="A13" s="1" t="s">
        <v>30</v>
      </c>
      <c r="B13" s="1">
        <v>12</v>
      </c>
      <c r="C13" s="2">
        <v>626484300</v>
      </c>
    </row>
    <row r="14" spans="1:10" x14ac:dyDescent="0.25">
      <c r="A14" s="1" t="s">
        <v>31</v>
      </c>
      <c r="B14" s="1">
        <v>13</v>
      </c>
      <c r="C14" s="2">
        <v>1869011495</v>
      </c>
    </row>
    <row r="15" spans="1:10" x14ac:dyDescent="0.25">
      <c r="A15" s="1" t="s">
        <v>32</v>
      </c>
      <c r="B15" s="1">
        <v>14</v>
      </c>
      <c r="C15" s="2">
        <v>835312400</v>
      </c>
    </row>
    <row r="16" spans="1:10" x14ac:dyDescent="0.25">
      <c r="A16" s="1" t="s">
        <v>33</v>
      </c>
      <c r="B16" s="1">
        <v>15</v>
      </c>
      <c r="C16" s="2">
        <v>1973425545</v>
      </c>
    </row>
    <row r="17" spans="1:7" x14ac:dyDescent="0.25">
      <c r="A17" s="1" t="s">
        <v>53</v>
      </c>
      <c r="B17" s="1">
        <v>16</v>
      </c>
      <c r="C17" s="2">
        <v>835312400</v>
      </c>
    </row>
    <row r="18" spans="1:7" x14ac:dyDescent="0.25">
      <c r="A18" s="1" t="s">
        <v>34</v>
      </c>
      <c r="B18" s="1">
        <v>17</v>
      </c>
      <c r="C18" s="2">
        <v>835312400</v>
      </c>
    </row>
    <row r="19" spans="1:7" x14ac:dyDescent="0.25">
      <c r="A19" s="1" t="s">
        <v>54</v>
      </c>
      <c r="B19" s="1">
        <v>18</v>
      </c>
      <c r="C19" s="2">
        <v>626484300</v>
      </c>
    </row>
    <row r="20" spans="1:7" x14ac:dyDescent="0.25">
      <c r="A20" s="1" t="s">
        <v>55</v>
      </c>
      <c r="B20" s="1">
        <v>19</v>
      </c>
      <c r="C20" s="2">
        <v>730898350</v>
      </c>
      <c r="G20" s="4"/>
    </row>
    <row r="21" spans="1:7" x14ac:dyDescent="0.25">
      <c r="A21" s="1" t="s">
        <v>35</v>
      </c>
      <c r="B21" s="1">
        <v>20</v>
      </c>
      <c r="C21" s="2">
        <v>835312400</v>
      </c>
    </row>
    <row r="22" spans="1:7" x14ac:dyDescent="0.25">
      <c r="A22" s="1" t="s">
        <v>36</v>
      </c>
      <c r="B22" s="1">
        <v>21</v>
      </c>
      <c r="C22" s="2">
        <v>1252968600</v>
      </c>
    </row>
    <row r="23" spans="1:7" x14ac:dyDescent="0.25">
      <c r="A23" s="1" t="s">
        <v>37</v>
      </c>
      <c r="B23" s="1">
        <v>22</v>
      </c>
      <c r="C23" s="2">
        <f>163244280+65297712+2054868504</f>
        <v>2283410496</v>
      </c>
    </row>
    <row r="24" spans="1:7" x14ac:dyDescent="0.25">
      <c r="A24" s="1" t="s">
        <v>38</v>
      </c>
      <c r="B24" s="1">
        <v>23</v>
      </c>
      <c r="C24" s="2">
        <v>730898350</v>
      </c>
    </row>
    <row r="25" spans="1:7" x14ac:dyDescent="0.25">
      <c r="A25" s="1" t="s">
        <v>39</v>
      </c>
      <c r="B25" s="1">
        <v>24</v>
      </c>
      <c r="C25" s="5">
        <v>1305772895</v>
      </c>
    </row>
    <row r="26" spans="1:7" x14ac:dyDescent="0.25">
      <c r="A26" s="1" t="s">
        <v>40</v>
      </c>
      <c r="B26" s="1">
        <v>25</v>
      </c>
      <c r="C26" s="2">
        <v>1044140500</v>
      </c>
    </row>
    <row r="27" spans="1:7" x14ac:dyDescent="0.25">
      <c r="A27" s="1" t="s">
        <v>41</v>
      </c>
      <c r="B27" s="1">
        <v>26</v>
      </c>
      <c r="C27" s="2">
        <v>1670624800</v>
      </c>
    </row>
    <row r="28" spans="1:7" x14ac:dyDescent="0.25">
      <c r="A28" s="1" t="s">
        <v>41</v>
      </c>
      <c r="B28" s="1">
        <v>27</v>
      </c>
      <c r="C28" s="2">
        <v>544147600</v>
      </c>
    </row>
    <row r="29" spans="1:7" x14ac:dyDescent="0.25">
      <c r="A29" s="1" t="s">
        <v>42</v>
      </c>
      <c r="B29" s="1">
        <v>28</v>
      </c>
      <c r="C29" s="2">
        <v>2088281000</v>
      </c>
    </row>
    <row r="30" spans="1:7" x14ac:dyDescent="0.25">
      <c r="A30" s="1" t="s">
        <v>43</v>
      </c>
      <c r="B30" s="1">
        <v>29</v>
      </c>
      <c r="C30" s="2">
        <v>272073800</v>
      </c>
    </row>
    <row r="31" spans="1:7" x14ac:dyDescent="0.25">
      <c r="A31" s="1" t="s">
        <v>43</v>
      </c>
      <c r="B31" s="1">
        <v>30</v>
      </c>
      <c r="C31" s="2">
        <v>1570387312</v>
      </c>
    </row>
    <row r="32" spans="1:7" x14ac:dyDescent="0.25">
      <c r="A32" s="1" t="s">
        <v>44</v>
      </c>
      <c r="B32" s="1">
        <v>31</v>
      </c>
      <c r="C32" s="2">
        <v>979465680</v>
      </c>
    </row>
    <row r="33" spans="1:3" x14ac:dyDescent="0.25">
      <c r="A33" s="1" t="s">
        <v>44</v>
      </c>
      <c r="B33" s="1">
        <v>32</v>
      </c>
      <c r="C33" s="2">
        <v>1670624800</v>
      </c>
    </row>
    <row r="34" spans="1:3" x14ac:dyDescent="0.25">
      <c r="A34" s="1" t="s">
        <v>45</v>
      </c>
      <c r="B34" s="1">
        <v>33</v>
      </c>
      <c r="C34" s="2">
        <v>626484300</v>
      </c>
    </row>
    <row r="35" spans="1:3" x14ac:dyDescent="0.25">
      <c r="A35" s="1" t="s">
        <v>46</v>
      </c>
      <c r="B35" s="1">
        <v>34</v>
      </c>
      <c r="C35" s="2">
        <v>1344852964</v>
      </c>
    </row>
    <row r="36" spans="1:3" x14ac:dyDescent="0.25">
      <c r="A36" s="1" t="s">
        <v>45</v>
      </c>
      <c r="B36" s="1">
        <v>35</v>
      </c>
      <c r="C36" s="2">
        <v>816221400</v>
      </c>
    </row>
    <row r="37" spans="1:3" x14ac:dyDescent="0.25">
      <c r="A37" s="1" t="s">
        <v>45</v>
      </c>
      <c r="B37" s="1">
        <v>36</v>
      </c>
      <c r="C37" s="2">
        <v>816221400</v>
      </c>
    </row>
    <row r="38" spans="1:3" x14ac:dyDescent="0.25">
      <c r="A38" s="1" t="s">
        <v>47</v>
      </c>
      <c r="B38" s="1">
        <v>37</v>
      </c>
      <c r="C38" s="2">
        <v>359137416</v>
      </c>
    </row>
    <row r="39" spans="1:3" x14ac:dyDescent="0.25">
      <c r="A39" s="1" t="s">
        <v>48</v>
      </c>
      <c r="B39" s="1">
        <v>38</v>
      </c>
      <c r="C39" s="2">
        <v>391786272</v>
      </c>
    </row>
    <row r="40" spans="1:3" x14ac:dyDescent="0.25">
      <c r="A40" s="1" t="s">
        <v>47</v>
      </c>
      <c r="B40" s="1">
        <v>39</v>
      </c>
      <c r="C40" s="2">
        <v>1252968600</v>
      </c>
    </row>
    <row r="41" spans="1:3" x14ac:dyDescent="0.25">
      <c r="A41" s="1" t="s">
        <v>49</v>
      </c>
      <c r="B41" s="1">
        <v>40</v>
      </c>
      <c r="C41" s="2">
        <v>835312400</v>
      </c>
    </row>
    <row r="42" spans="1:3" x14ac:dyDescent="0.25">
      <c r="A42" s="1" t="s">
        <v>50</v>
      </c>
      <c r="B42" s="1">
        <v>41</v>
      </c>
      <c r="C42" s="2">
        <v>417656200</v>
      </c>
    </row>
    <row r="43" spans="1:3" x14ac:dyDescent="0.25">
      <c r="A43" s="1" t="s">
        <v>51</v>
      </c>
      <c r="B43" s="1">
        <v>42</v>
      </c>
      <c r="C43" s="2">
        <v>626484300</v>
      </c>
    </row>
    <row r="44" spans="1:3" x14ac:dyDescent="0.25">
      <c r="A44" s="1" t="s">
        <v>48</v>
      </c>
      <c r="B44" s="1">
        <v>43</v>
      </c>
      <c r="C44" s="2">
        <v>626484300</v>
      </c>
    </row>
    <row r="45" spans="1:3" x14ac:dyDescent="0.25">
      <c r="A45" s="2"/>
      <c r="C45" s="2">
        <f>SUM(C2:C44)</f>
        <v>47651541491</v>
      </c>
    </row>
    <row r="78" spans="12:12" x14ac:dyDescent="0.25">
      <c r="L78" s="1" t="s">
        <v>0</v>
      </c>
    </row>
    <row r="130" spans="4:6" x14ac:dyDescent="0.25">
      <c r="F130" s="2"/>
    </row>
    <row r="137" spans="4:6" x14ac:dyDescent="0.25">
      <c r="D137" s="1" t="s">
        <v>52</v>
      </c>
    </row>
  </sheetData>
  <autoFilter ref="A2:L137"/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34"/>
  <sheetViews>
    <sheetView workbookViewId="0">
      <selection activeCell="B37" sqref="B37"/>
    </sheetView>
  </sheetViews>
  <sheetFormatPr baseColWidth="10" defaultRowHeight="15.75" x14ac:dyDescent="0.25"/>
  <cols>
    <col min="1" max="1" width="3.140625" style="9" customWidth="1"/>
    <col min="2" max="2" width="55.140625" style="9" customWidth="1"/>
    <col min="3" max="3" width="35.140625" style="9" customWidth="1"/>
    <col min="4" max="4" width="30.5703125" style="9" customWidth="1"/>
    <col min="5" max="5" width="3.285156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28"/>
      <c r="B3" s="116" t="s">
        <v>14</v>
      </c>
      <c r="C3" s="116"/>
      <c r="D3" s="116"/>
      <c r="E3" s="29"/>
    </row>
    <row r="4" spans="1:5" ht="6.75" customHeight="1" thickBot="1" x14ac:dyDescent="0.3">
      <c r="A4" s="6"/>
      <c r="B4" s="30"/>
      <c r="C4" s="30"/>
      <c r="D4" s="30"/>
      <c r="E4" s="8"/>
    </row>
    <row r="5" spans="1:5" ht="27" customHeight="1" thickBot="1" x14ac:dyDescent="0.3">
      <c r="A5" s="6"/>
      <c r="B5" s="31" t="s">
        <v>2</v>
      </c>
      <c r="C5" s="133" t="s">
        <v>87</v>
      </c>
      <c r="D5" s="134"/>
      <c r="E5" s="8"/>
    </row>
    <row r="6" spans="1:5" ht="16.5" thickBot="1" x14ac:dyDescent="0.3">
      <c r="A6" s="6"/>
      <c r="B6" s="32" t="s">
        <v>3</v>
      </c>
      <c r="C6" s="119" t="s">
        <v>88</v>
      </c>
      <c r="D6" s="120"/>
      <c r="E6" s="8"/>
    </row>
    <row r="7" spans="1:5" ht="16.5" thickBot="1" x14ac:dyDescent="0.3">
      <c r="A7" s="6"/>
      <c r="B7" s="33" t="s">
        <v>15</v>
      </c>
      <c r="C7" s="135" t="s">
        <v>16</v>
      </c>
      <c r="D7" s="136"/>
      <c r="E7" s="8"/>
    </row>
    <row r="8" spans="1:5" thickBot="1" x14ac:dyDescent="0.3">
      <c r="A8" s="6"/>
      <c r="B8" s="10">
        <v>20</v>
      </c>
      <c r="C8" s="131">
        <v>835312400</v>
      </c>
      <c r="D8" s="132"/>
      <c r="E8" s="8"/>
    </row>
    <row r="9" spans="1:5" thickBot="1" x14ac:dyDescent="0.3">
      <c r="A9" s="6"/>
      <c r="B9" s="10">
        <v>21</v>
      </c>
      <c r="C9" s="131">
        <v>1252968600</v>
      </c>
      <c r="D9" s="132"/>
      <c r="E9" s="8"/>
    </row>
    <row r="10" spans="1:5" thickBot="1" x14ac:dyDescent="0.3">
      <c r="A10" s="6"/>
      <c r="B10" s="10">
        <v>22</v>
      </c>
      <c r="C10" s="131">
        <v>2283410496</v>
      </c>
      <c r="D10" s="132"/>
      <c r="E10" s="8"/>
    </row>
    <row r="11" spans="1:5" thickBot="1" x14ac:dyDescent="0.3">
      <c r="A11" s="6"/>
      <c r="B11" s="10">
        <v>24</v>
      </c>
      <c r="C11" s="131">
        <v>1305772895</v>
      </c>
      <c r="D11" s="132"/>
      <c r="E11" s="8"/>
    </row>
    <row r="12" spans="1:5" thickBot="1" x14ac:dyDescent="0.3">
      <c r="A12" s="6"/>
      <c r="B12" s="10">
        <v>30</v>
      </c>
      <c r="C12" s="131">
        <v>1570387312</v>
      </c>
      <c r="D12" s="132"/>
      <c r="E12" s="8"/>
    </row>
    <row r="13" spans="1:5" thickBot="1" x14ac:dyDescent="0.3">
      <c r="A13" s="6"/>
      <c r="B13" s="10">
        <v>32</v>
      </c>
      <c r="C13" s="131">
        <v>1670624800</v>
      </c>
      <c r="D13" s="132"/>
      <c r="E13" s="8"/>
    </row>
    <row r="14" spans="1:5" thickBot="1" x14ac:dyDescent="0.3">
      <c r="A14" s="6"/>
      <c r="B14" s="10">
        <v>43</v>
      </c>
      <c r="C14" s="131">
        <v>626484300</v>
      </c>
      <c r="D14" s="132"/>
      <c r="E14" s="8"/>
    </row>
    <row r="15" spans="1:5" ht="32.25" thickBot="1" x14ac:dyDescent="0.3">
      <c r="A15" s="6"/>
      <c r="B15" s="34" t="s">
        <v>17</v>
      </c>
      <c r="C15" s="137">
        <f>SUM(C8:D14)</f>
        <v>9544960803</v>
      </c>
      <c r="D15" s="138"/>
      <c r="E15" s="8"/>
    </row>
    <row r="16" spans="1:5" ht="48" thickBot="1" x14ac:dyDescent="0.3">
      <c r="A16" s="6"/>
      <c r="B16" s="34" t="s">
        <v>18</v>
      </c>
      <c r="C16" s="126">
        <f>+C15/616000</f>
        <v>15495.066238636364</v>
      </c>
      <c r="D16" s="127"/>
      <c r="E16" s="8"/>
    </row>
    <row r="17" spans="1:5" ht="9" customHeight="1" x14ac:dyDescent="0.25">
      <c r="A17" s="6"/>
      <c r="B17" s="35"/>
      <c r="C17" s="36"/>
      <c r="D17" s="37"/>
      <c r="E17" s="8"/>
    </row>
    <row r="18" spans="1:5" ht="16.5" thickBot="1" x14ac:dyDescent="0.3">
      <c r="A18" s="6"/>
      <c r="B18" s="38" t="s">
        <v>19</v>
      </c>
      <c r="C18" s="39"/>
      <c r="D18" s="40"/>
      <c r="E18" s="8"/>
    </row>
    <row r="19" spans="1:5" ht="15" x14ac:dyDescent="0.25">
      <c r="A19" s="6"/>
      <c r="B19" s="35" t="s">
        <v>4</v>
      </c>
      <c r="C19" s="41">
        <v>1545502880</v>
      </c>
      <c r="D19" s="42"/>
      <c r="E19" s="8"/>
    </row>
    <row r="20" spans="1:5" ht="15" x14ac:dyDescent="0.25">
      <c r="A20" s="6"/>
      <c r="B20" s="6" t="s">
        <v>5</v>
      </c>
      <c r="C20" s="43">
        <v>1879801880</v>
      </c>
      <c r="D20" s="8"/>
      <c r="E20" s="8"/>
    </row>
    <row r="21" spans="1:5" ht="15" x14ac:dyDescent="0.25">
      <c r="A21" s="6"/>
      <c r="B21" s="6" t="s">
        <v>6</v>
      </c>
      <c r="C21" s="43">
        <v>182500900</v>
      </c>
      <c r="D21" s="8"/>
      <c r="E21" s="8"/>
    </row>
    <row r="22" spans="1:5" thickBot="1" x14ac:dyDescent="0.3">
      <c r="A22" s="6"/>
      <c r="B22" s="38" t="s">
        <v>7</v>
      </c>
      <c r="C22" s="44">
        <v>182500900</v>
      </c>
      <c r="D22" s="45"/>
      <c r="E22" s="8"/>
    </row>
    <row r="23" spans="1:5" ht="16.5" thickBot="1" x14ac:dyDescent="0.3">
      <c r="A23" s="6"/>
      <c r="B23" s="128" t="s">
        <v>8</v>
      </c>
      <c r="C23" s="129"/>
      <c r="D23" s="130"/>
      <c r="E23" s="8"/>
    </row>
    <row r="24" spans="1:5" ht="16.5" thickBot="1" x14ac:dyDescent="0.3">
      <c r="A24" s="6"/>
      <c r="B24" s="128" t="s">
        <v>9</v>
      </c>
      <c r="C24" s="129"/>
      <c r="D24" s="130"/>
      <c r="E24" s="8"/>
    </row>
    <row r="25" spans="1:5" x14ac:dyDescent="0.25">
      <c r="A25" s="6"/>
      <c r="B25" s="46" t="s">
        <v>20</v>
      </c>
      <c r="C25" s="47">
        <f>+C19/C21</f>
        <v>8.4684671692030005</v>
      </c>
      <c r="D25" s="37" t="s">
        <v>81</v>
      </c>
      <c r="E25" s="8"/>
    </row>
    <row r="26" spans="1:5" ht="16.5" thickBot="1" x14ac:dyDescent="0.3">
      <c r="A26" s="6"/>
      <c r="B26" s="48" t="s">
        <v>10</v>
      </c>
      <c r="C26" s="49">
        <f>+C22/C20</f>
        <v>9.7085177933751182E-2</v>
      </c>
      <c r="D26" s="40" t="s">
        <v>81</v>
      </c>
      <c r="E26" s="8"/>
    </row>
    <row r="27" spans="1:5" ht="16.5" thickBot="1" x14ac:dyDescent="0.3">
      <c r="A27" s="6"/>
      <c r="B27" s="50"/>
      <c r="C27" s="51"/>
      <c r="D27" s="30"/>
      <c r="E27" s="8"/>
    </row>
    <row r="28" spans="1:5" x14ac:dyDescent="0.25">
      <c r="A28" s="109"/>
      <c r="B28" s="110" t="s">
        <v>11</v>
      </c>
      <c r="C28" s="112" t="s">
        <v>82</v>
      </c>
      <c r="D28" s="113"/>
      <c r="E28" s="123"/>
    </row>
    <row r="29" spans="1:5" ht="16.5" thickBot="1" x14ac:dyDescent="0.3">
      <c r="A29" s="109"/>
      <c r="B29" s="111"/>
      <c r="C29" s="124" t="s">
        <v>12</v>
      </c>
      <c r="D29" s="125"/>
      <c r="E29" s="123"/>
    </row>
    <row r="30" spans="1:5" thickBot="1" x14ac:dyDescent="0.3">
      <c r="A30" s="38"/>
      <c r="B30" s="53"/>
      <c r="C30" s="53"/>
      <c r="D30" s="53"/>
      <c r="E30" s="45"/>
    </row>
    <row r="32" spans="1:5" x14ac:dyDescent="0.25">
      <c r="B32" s="9" t="s">
        <v>137</v>
      </c>
    </row>
    <row r="33" spans="2:2" x14ac:dyDescent="0.25">
      <c r="B33" s="9" t="s">
        <v>138</v>
      </c>
    </row>
    <row r="34" spans="2:2" x14ac:dyDescent="0.25">
      <c r="B34" s="9" t="s">
        <v>73</v>
      </c>
    </row>
  </sheetData>
  <mergeCells count="22">
    <mergeCell ref="C9:D9"/>
    <mergeCell ref="C10:D10"/>
    <mergeCell ref="C11:D11"/>
    <mergeCell ref="C12:D12"/>
    <mergeCell ref="C13:D13"/>
    <mergeCell ref="A28:A29"/>
    <mergeCell ref="B28:B29"/>
    <mergeCell ref="C28:D28"/>
    <mergeCell ref="E28:E29"/>
    <mergeCell ref="C14:D14"/>
    <mergeCell ref="C15:D15"/>
    <mergeCell ref="C16:D16"/>
    <mergeCell ref="C29:D29"/>
    <mergeCell ref="B23:D23"/>
    <mergeCell ref="B24:D24"/>
    <mergeCell ref="C8:D8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1"/>
  <sheetViews>
    <sheetView workbookViewId="0">
      <selection activeCell="C28" sqref="C28"/>
    </sheetView>
  </sheetViews>
  <sheetFormatPr baseColWidth="10" defaultRowHeight="15.75" x14ac:dyDescent="0.25"/>
  <cols>
    <col min="1" max="1" width="2.140625" style="9" customWidth="1"/>
    <col min="2" max="2" width="55.7109375" style="9" customWidth="1"/>
    <col min="3" max="3" width="41.28515625" style="9" customWidth="1"/>
    <col min="4" max="4" width="28.28515625" style="9" customWidth="1"/>
    <col min="5" max="5" width="2.1406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28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61</v>
      </c>
      <c r="D5" s="118"/>
      <c r="E5" s="8"/>
    </row>
    <row r="6" spans="1:5" ht="16.5" thickBot="1" x14ac:dyDescent="0.3">
      <c r="A6" s="6"/>
      <c r="B6" s="32" t="s">
        <v>3</v>
      </c>
      <c r="C6" s="119" t="s">
        <v>62</v>
      </c>
      <c r="D6" s="120"/>
      <c r="E6" s="8"/>
    </row>
    <row r="7" spans="1:5" ht="16.5" thickBot="1" x14ac:dyDescent="0.3">
      <c r="A7" s="6"/>
      <c r="B7" s="33" t="s">
        <v>15</v>
      </c>
      <c r="C7" s="121" t="s">
        <v>16</v>
      </c>
      <c r="D7" s="122"/>
      <c r="E7" s="8"/>
    </row>
    <row r="8" spans="1:5" thickBot="1" x14ac:dyDescent="0.3">
      <c r="A8" s="6"/>
      <c r="B8" s="10">
        <v>22</v>
      </c>
      <c r="C8" s="11">
        <v>2283410496</v>
      </c>
      <c r="D8" s="7"/>
      <c r="E8" s="8"/>
    </row>
    <row r="9" spans="1:5" thickBot="1" x14ac:dyDescent="0.3">
      <c r="A9" s="6"/>
      <c r="B9" s="10">
        <v>32</v>
      </c>
      <c r="C9" s="11">
        <v>1670624800</v>
      </c>
      <c r="D9" s="7"/>
      <c r="E9" s="8"/>
    </row>
    <row r="10" spans="1:5" ht="32.25" thickBot="1" x14ac:dyDescent="0.3">
      <c r="A10" s="6"/>
      <c r="B10" s="34" t="s">
        <v>17</v>
      </c>
      <c r="C10" s="126">
        <f>SUM(C8:D9)</f>
        <v>3954035296</v>
      </c>
      <c r="D10" s="127"/>
      <c r="E10" s="8"/>
    </row>
    <row r="11" spans="1:5" ht="48" thickBot="1" x14ac:dyDescent="0.3">
      <c r="A11" s="6"/>
      <c r="B11" s="34" t="s">
        <v>18</v>
      </c>
      <c r="C11" s="126">
        <f>+C10/616000</f>
        <v>6418.888467532468</v>
      </c>
      <c r="D11" s="127"/>
      <c r="E11" s="8"/>
    </row>
    <row r="12" spans="1:5" x14ac:dyDescent="0.25">
      <c r="A12" s="6"/>
      <c r="B12" s="35"/>
      <c r="C12" s="36"/>
      <c r="D12" s="37"/>
      <c r="E12" s="8"/>
    </row>
    <row r="13" spans="1:5" ht="16.5" thickBot="1" x14ac:dyDescent="0.3">
      <c r="A13" s="6"/>
      <c r="B13" s="38" t="s">
        <v>19</v>
      </c>
      <c r="C13" s="39"/>
      <c r="D13" s="40"/>
      <c r="E13" s="8"/>
    </row>
    <row r="14" spans="1:5" ht="15" x14ac:dyDescent="0.25">
      <c r="A14" s="6"/>
      <c r="B14" s="35" t="s">
        <v>4</v>
      </c>
      <c r="C14" s="41">
        <v>218252029</v>
      </c>
      <c r="D14" s="42"/>
      <c r="E14" s="8"/>
    </row>
    <row r="15" spans="1:5" ht="15" x14ac:dyDescent="0.25">
      <c r="A15" s="6"/>
      <c r="B15" s="6" t="s">
        <v>5</v>
      </c>
      <c r="C15" s="43">
        <v>228386725</v>
      </c>
      <c r="D15" s="8"/>
      <c r="E15" s="8"/>
    </row>
    <row r="16" spans="1:5" ht="15" x14ac:dyDescent="0.25">
      <c r="A16" s="6"/>
      <c r="B16" s="6" t="s">
        <v>6</v>
      </c>
      <c r="C16" s="43">
        <v>74262621</v>
      </c>
      <c r="D16" s="8"/>
      <c r="E16" s="8"/>
    </row>
    <row r="17" spans="1:5" thickBot="1" x14ac:dyDescent="0.3">
      <c r="A17" s="6"/>
      <c r="B17" s="38" t="s">
        <v>7</v>
      </c>
      <c r="C17" s="44">
        <v>172440510</v>
      </c>
      <c r="D17" s="45"/>
      <c r="E17" s="8"/>
    </row>
    <row r="18" spans="1:5" ht="16.5" thickBot="1" x14ac:dyDescent="0.3">
      <c r="A18" s="6"/>
      <c r="B18" s="128" t="s">
        <v>8</v>
      </c>
      <c r="C18" s="129"/>
      <c r="D18" s="130"/>
      <c r="E18" s="8"/>
    </row>
    <row r="19" spans="1:5" ht="16.5" thickBot="1" x14ac:dyDescent="0.3">
      <c r="A19" s="6"/>
      <c r="B19" s="128" t="s">
        <v>9</v>
      </c>
      <c r="C19" s="129"/>
      <c r="D19" s="130"/>
      <c r="E19" s="8"/>
    </row>
    <row r="20" spans="1:5" x14ac:dyDescent="0.25">
      <c r="A20" s="6"/>
      <c r="B20" s="72" t="s">
        <v>20</v>
      </c>
      <c r="C20" s="78">
        <f>+C14/C16</f>
        <v>2.9389217086749468</v>
      </c>
      <c r="D20" s="63" t="s">
        <v>81</v>
      </c>
      <c r="E20" s="8"/>
    </row>
    <row r="21" spans="1:5" ht="16.5" thickBot="1" x14ac:dyDescent="0.3">
      <c r="A21" s="6"/>
      <c r="B21" s="48" t="s">
        <v>10</v>
      </c>
      <c r="C21" s="49">
        <f>+C17/C15</f>
        <v>0.75503736042451675</v>
      </c>
      <c r="D21" s="40" t="s">
        <v>63</v>
      </c>
      <c r="E21" s="8"/>
    </row>
    <row r="22" spans="1:5" ht="16.5" thickBot="1" x14ac:dyDescent="0.3">
      <c r="A22" s="6"/>
      <c r="B22" s="50"/>
      <c r="C22" s="51"/>
      <c r="D22" s="30"/>
      <c r="E22" s="8"/>
    </row>
    <row r="23" spans="1:5" x14ac:dyDescent="0.25">
      <c r="A23" s="109"/>
      <c r="B23" s="110" t="s">
        <v>11</v>
      </c>
      <c r="C23" s="112" t="s">
        <v>64</v>
      </c>
      <c r="D23" s="113"/>
      <c r="E23" s="123"/>
    </row>
    <row r="24" spans="1:5" ht="16.5" thickBot="1" x14ac:dyDescent="0.3">
      <c r="A24" s="109"/>
      <c r="B24" s="111"/>
      <c r="C24" s="124" t="s">
        <v>12</v>
      </c>
      <c r="D24" s="125"/>
      <c r="E24" s="123"/>
    </row>
    <row r="25" spans="1:5" thickBot="1" x14ac:dyDescent="0.3">
      <c r="A25" s="38"/>
      <c r="B25" s="53"/>
      <c r="C25" s="53"/>
      <c r="D25" s="53"/>
      <c r="E25" s="45"/>
    </row>
    <row r="26" spans="1:5" x14ac:dyDescent="0.25">
      <c r="B26" s="58"/>
    </row>
    <row r="30" spans="1:5" x14ac:dyDescent="0.25">
      <c r="B30" s="9" t="s">
        <v>137</v>
      </c>
    </row>
    <row r="31" spans="1:5" x14ac:dyDescent="0.25">
      <c r="B31" s="9" t="s">
        <v>138</v>
      </c>
    </row>
  </sheetData>
  <mergeCells count="15">
    <mergeCell ref="E23:E24"/>
    <mergeCell ref="C24:D24"/>
    <mergeCell ref="C10:D10"/>
    <mergeCell ref="C11:D11"/>
    <mergeCell ref="B18:D18"/>
    <mergeCell ref="B19:D19"/>
    <mergeCell ref="A23:A24"/>
    <mergeCell ref="B23:B24"/>
    <mergeCell ref="C23:D23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34"/>
  <sheetViews>
    <sheetView workbookViewId="0">
      <selection activeCell="C35" sqref="C35"/>
    </sheetView>
  </sheetViews>
  <sheetFormatPr baseColWidth="10" defaultRowHeight="15.75" x14ac:dyDescent="0.25"/>
  <cols>
    <col min="1" max="1" width="3.28515625" style="9" customWidth="1"/>
    <col min="2" max="2" width="55.5703125" style="9" customWidth="1"/>
    <col min="3" max="3" width="37.42578125" style="9" customWidth="1"/>
    <col min="4" max="4" width="29.42578125" style="9" customWidth="1"/>
    <col min="5" max="5" width="3.8554687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69</v>
      </c>
      <c r="D5" s="118"/>
      <c r="E5" s="8"/>
    </row>
    <row r="6" spans="1:5" ht="16.5" thickBot="1" x14ac:dyDescent="0.3">
      <c r="A6" s="6"/>
      <c r="B6" s="32" t="s">
        <v>3</v>
      </c>
      <c r="C6" s="119" t="s">
        <v>70</v>
      </c>
      <c r="D6" s="120"/>
      <c r="E6" s="8"/>
    </row>
    <row r="7" spans="1:5" ht="16.5" thickBot="1" x14ac:dyDescent="0.3">
      <c r="A7" s="6"/>
      <c r="B7" s="33" t="s">
        <v>15</v>
      </c>
      <c r="C7" s="121" t="s">
        <v>16</v>
      </c>
      <c r="D7" s="122"/>
      <c r="E7" s="8"/>
    </row>
    <row r="8" spans="1:5" thickBot="1" x14ac:dyDescent="0.3">
      <c r="A8" s="6"/>
      <c r="B8" s="10">
        <v>26</v>
      </c>
      <c r="C8" s="11">
        <v>1670624800</v>
      </c>
      <c r="D8" s="7"/>
      <c r="E8" s="8"/>
    </row>
    <row r="9" spans="1:5" thickBot="1" x14ac:dyDescent="0.3">
      <c r="A9" s="6"/>
      <c r="B9" s="10">
        <v>27</v>
      </c>
      <c r="C9" s="11">
        <v>544147600</v>
      </c>
      <c r="D9" s="7"/>
      <c r="E9" s="8"/>
    </row>
    <row r="10" spans="1:5" thickBot="1" x14ac:dyDescent="0.3">
      <c r="A10" s="6"/>
      <c r="B10" s="10">
        <v>31</v>
      </c>
      <c r="C10" s="11">
        <v>979465680</v>
      </c>
      <c r="D10" s="7"/>
      <c r="E10" s="8"/>
    </row>
    <row r="11" spans="1:5" thickBot="1" x14ac:dyDescent="0.3">
      <c r="A11" s="6"/>
      <c r="B11" s="10">
        <v>32</v>
      </c>
      <c r="C11" s="11">
        <v>1670624800</v>
      </c>
      <c r="D11" s="7"/>
      <c r="E11" s="8"/>
    </row>
    <row r="12" spans="1:5" ht="32.25" thickBot="1" x14ac:dyDescent="0.3">
      <c r="A12" s="6"/>
      <c r="B12" s="34" t="s">
        <v>17</v>
      </c>
      <c r="C12" s="126">
        <f>SUM(C8:D11)</f>
        <v>4864862880</v>
      </c>
      <c r="D12" s="127"/>
      <c r="E12" s="8"/>
    </row>
    <row r="13" spans="1:5" ht="48" thickBot="1" x14ac:dyDescent="0.3">
      <c r="A13" s="6"/>
      <c r="B13" s="34" t="s">
        <v>18</v>
      </c>
      <c r="C13" s="126">
        <f>+C12/616000</f>
        <v>7897.5046753246752</v>
      </c>
      <c r="D13" s="127"/>
      <c r="E13" s="8"/>
    </row>
    <row r="14" spans="1:5" x14ac:dyDescent="0.25">
      <c r="A14" s="6"/>
      <c r="B14" s="35"/>
      <c r="C14" s="36"/>
      <c r="D14" s="37"/>
      <c r="E14" s="8"/>
    </row>
    <row r="15" spans="1:5" ht="16.5" thickBot="1" x14ac:dyDescent="0.3">
      <c r="A15" s="6"/>
      <c r="B15" s="38" t="s">
        <v>19</v>
      </c>
      <c r="C15" s="39"/>
      <c r="D15" s="40"/>
      <c r="E15" s="8"/>
    </row>
    <row r="16" spans="1:5" ht="15" x14ac:dyDescent="0.25">
      <c r="A16" s="6"/>
      <c r="B16" s="35" t="s">
        <v>4</v>
      </c>
      <c r="C16" s="41">
        <v>1220924454</v>
      </c>
      <c r="D16" s="42"/>
      <c r="E16" s="8"/>
    </row>
    <row r="17" spans="1:5" ht="15" x14ac:dyDescent="0.25">
      <c r="A17" s="6"/>
      <c r="B17" s="6" t="s">
        <v>5</v>
      </c>
      <c r="C17" s="43">
        <v>4031484263</v>
      </c>
      <c r="D17" s="8"/>
      <c r="E17" s="8"/>
    </row>
    <row r="18" spans="1:5" ht="15" x14ac:dyDescent="0.25">
      <c r="A18" s="6"/>
      <c r="B18" s="6" t="s">
        <v>6</v>
      </c>
      <c r="C18" s="43">
        <v>343054707</v>
      </c>
      <c r="D18" s="8"/>
      <c r="E18" s="8"/>
    </row>
    <row r="19" spans="1:5" thickBot="1" x14ac:dyDescent="0.3">
      <c r="A19" s="6"/>
      <c r="B19" s="38" t="s">
        <v>7</v>
      </c>
      <c r="C19" s="44">
        <v>1179273858</v>
      </c>
      <c r="D19" s="45"/>
      <c r="E19" s="8"/>
    </row>
    <row r="20" spans="1:5" ht="16.5" thickBot="1" x14ac:dyDescent="0.3">
      <c r="A20" s="6"/>
      <c r="B20" s="128" t="s">
        <v>8</v>
      </c>
      <c r="C20" s="129"/>
      <c r="D20" s="130"/>
      <c r="E20" s="8"/>
    </row>
    <row r="21" spans="1:5" ht="16.5" thickBot="1" x14ac:dyDescent="0.3">
      <c r="A21" s="6"/>
      <c r="B21" s="128" t="s">
        <v>9</v>
      </c>
      <c r="C21" s="129"/>
      <c r="D21" s="130"/>
      <c r="E21" s="8"/>
    </row>
    <row r="22" spans="1:5" x14ac:dyDescent="0.25">
      <c r="A22" s="6"/>
      <c r="B22" s="72" t="s">
        <v>20</v>
      </c>
      <c r="C22" s="78">
        <f>+C16/C18</f>
        <v>3.5589788715535682</v>
      </c>
      <c r="D22" s="63" t="s">
        <v>81</v>
      </c>
      <c r="E22" s="8"/>
    </row>
    <row r="23" spans="1:5" ht="16.5" thickBot="1" x14ac:dyDescent="0.3">
      <c r="A23" s="6"/>
      <c r="B23" s="48" t="s">
        <v>10</v>
      </c>
      <c r="C23" s="49">
        <f>+C19/C17</f>
        <v>0.29251605142629328</v>
      </c>
      <c r="D23" s="40" t="s">
        <v>128</v>
      </c>
      <c r="E23" s="8"/>
    </row>
    <row r="24" spans="1:5" ht="16.5" thickBot="1" x14ac:dyDescent="0.3">
      <c r="A24" s="6"/>
      <c r="B24" s="50"/>
      <c r="C24" s="51"/>
      <c r="D24" s="30"/>
      <c r="E24" s="8"/>
    </row>
    <row r="25" spans="1:5" x14ac:dyDescent="0.25">
      <c r="A25" s="109"/>
      <c r="B25" s="110" t="s">
        <v>11</v>
      </c>
      <c r="C25" s="112" t="s">
        <v>58</v>
      </c>
      <c r="D25" s="113"/>
      <c r="E25" s="123"/>
    </row>
    <row r="26" spans="1:5" ht="16.5" thickBot="1" x14ac:dyDescent="0.3">
      <c r="A26" s="109"/>
      <c r="B26" s="111"/>
      <c r="C26" s="124" t="s">
        <v>12</v>
      </c>
      <c r="D26" s="125"/>
      <c r="E26" s="123"/>
    </row>
    <row r="27" spans="1:5" thickBot="1" x14ac:dyDescent="0.3">
      <c r="A27" s="38"/>
      <c r="B27" s="53"/>
      <c r="C27" s="53"/>
      <c r="D27" s="53"/>
      <c r="E27" s="45"/>
    </row>
    <row r="28" spans="1:5" x14ac:dyDescent="0.25">
      <c r="B28" s="58"/>
    </row>
    <row r="29" spans="1:5" x14ac:dyDescent="0.25">
      <c r="B29" s="58"/>
    </row>
    <row r="31" spans="1:5" x14ac:dyDescent="0.25">
      <c r="B31" s="9" t="s">
        <v>137</v>
      </c>
    </row>
    <row r="32" spans="1:5" x14ac:dyDescent="0.25">
      <c r="B32" s="9" t="s">
        <v>138</v>
      </c>
    </row>
    <row r="34" spans="2:2" x14ac:dyDescent="0.25">
      <c r="B34" s="9" t="s">
        <v>73</v>
      </c>
    </row>
  </sheetData>
  <mergeCells count="15">
    <mergeCell ref="E25:E26"/>
    <mergeCell ref="C26:D26"/>
    <mergeCell ref="C12:D12"/>
    <mergeCell ref="C13:D13"/>
    <mergeCell ref="B20:D20"/>
    <mergeCell ref="B21:D21"/>
    <mergeCell ref="A25:A26"/>
    <mergeCell ref="B25:B26"/>
    <mergeCell ref="C25:D25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6"/>
  <sheetViews>
    <sheetView workbookViewId="0">
      <selection activeCell="C42" sqref="C42"/>
    </sheetView>
  </sheetViews>
  <sheetFormatPr baseColWidth="10" defaultRowHeight="15.75" x14ac:dyDescent="0.25"/>
  <cols>
    <col min="1" max="1" width="3.28515625" style="9" customWidth="1"/>
    <col min="2" max="2" width="55.5703125" style="9" customWidth="1"/>
    <col min="3" max="3" width="40" style="9" customWidth="1"/>
    <col min="4" max="4" width="24.85546875" style="9" customWidth="1"/>
    <col min="5" max="5" width="4.1406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ht="6.75" customHeight="1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57</v>
      </c>
      <c r="D5" s="140"/>
      <c r="E5" s="8"/>
    </row>
    <row r="6" spans="1:5" ht="16.5" thickBot="1" x14ac:dyDescent="0.3">
      <c r="A6" s="6"/>
      <c r="B6" s="32" t="s">
        <v>3</v>
      </c>
      <c r="C6" s="119" t="s">
        <v>56</v>
      </c>
      <c r="D6" s="141"/>
      <c r="E6" s="8"/>
    </row>
    <row r="7" spans="1:5" ht="16.5" thickBot="1" x14ac:dyDescent="0.3">
      <c r="A7" s="6"/>
      <c r="B7" s="33" t="s">
        <v>15</v>
      </c>
      <c r="C7" s="121" t="s">
        <v>16</v>
      </c>
      <c r="D7" s="142"/>
      <c r="E7" s="8"/>
    </row>
    <row r="8" spans="1:5" thickBot="1" x14ac:dyDescent="0.3">
      <c r="A8" s="6"/>
      <c r="B8" s="10">
        <v>1</v>
      </c>
      <c r="C8" s="3">
        <v>3195069930</v>
      </c>
      <c r="D8" s="19"/>
      <c r="E8" s="8"/>
    </row>
    <row r="9" spans="1:5" thickBot="1" x14ac:dyDescent="0.3">
      <c r="A9" s="6"/>
      <c r="B9" s="10">
        <v>2</v>
      </c>
      <c r="C9" s="3">
        <v>2088281000</v>
      </c>
      <c r="D9" s="19"/>
      <c r="E9" s="8"/>
    </row>
    <row r="10" spans="1:5" thickBot="1" x14ac:dyDescent="0.3">
      <c r="A10" s="6"/>
      <c r="B10" s="10">
        <v>8</v>
      </c>
      <c r="C10" s="3">
        <v>2409876274</v>
      </c>
      <c r="D10" s="19"/>
      <c r="E10" s="8"/>
    </row>
    <row r="11" spans="1:5" thickBot="1" x14ac:dyDescent="0.3">
      <c r="A11" s="6"/>
      <c r="B11" s="10">
        <v>13</v>
      </c>
      <c r="C11" s="3">
        <v>1869011495</v>
      </c>
      <c r="D11" s="19"/>
      <c r="E11" s="8"/>
    </row>
    <row r="12" spans="1:5" thickBot="1" x14ac:dyDescent="0.3">
      <c r="A12" s="6"/>
      <c r="B12" s="10">
        <v>14</v>
      </c>
      <c r="C12" s="3">
        <v>835312400</v>
      </c>
      <c r="D12" s="19"/>
      <c r="E12" s="8"/>
    </row>
    <row r="13" spans="1:5" thickBot="1" x14ac:dyDescent="0.3">
      <c r="A13" s="6"/>
      <c r="B13" s="10">
        <v>15</v>
      </c>
      <c r="C13" s="3">
        <v>1973425545</v>
      </c>
      <c r="D13" s="19"/>
      <c r="E13" s="8"/>
    </row>
    <row r="14" spans="1:5" thickBot="1" x14ac:dyDescent="0.3">
      <c r="A14" s="6"/>
      <c r="B14" s="10">
        <v>28</v>
      </c>
      <c r="C14" s="3">
        <v>2088281000</v>
      </c>
      <c r="D14" s="19"/>
      <c r="E14" s="8"/>
    </row>
    <row r="15" spans="1:5" thickBot="1" x14ac:dyDescent="0.3">
      <c r="A15" s="6"/>
      <c r="B15" s="10">
        <v>34</v>
      </c>
      <c r="C15" s="3">
        <v>1344852964</v>
      </c>
      <c r="D15" s="19"/>
      <c r="E15" s="8"/>
    </row>
    <row r="16" spans="1:5" ht="32.25" thickBot="1" x14ac:dyDescent="0.3">
      <c r="A16" s="6"/>
      <c r="B16" s="34" t="s">
        <v>17</v>
      </c>
      <c r="C16" s="126">
        <f>SUM(C8:D15)</f>
        <v>15804110608</v>
      </c>
      <c r="D16" s="139"/>
      <c r="E16" s="8"/>
    </row>
    <row r="17" spans="1:5" thickBot="1" x14ac:dyDescent="0.3">
      <c r="A17" s="6"/>
      <c r="B17" s="11" t="s">
        <v>18</v>
      </c>
      <c r="C17" s="126">
        <f>+C16/616000</f>
        <v>25656.023714285715</v>
      </c>
      <c r="D17" s="139"/>
      <c r="E17" s="8"/>
    </row>
    <row r="18" spans="1:5" ht="4.5" customHeight="1" x14ac:dyDescent="0.25">
      <c r="A18" s="6"/>
      <c r="B18" s="6"/>
      <c r="C18" s="62"/>
      <c r="D18" s="63"/>
      <c r="E18" s="8"/>
    </row>
    <row r="19" spans="1:5" ht="16.5" thickBot="1" x14ac:dyDescent="0.3">
      <c r="A19" s="6"/>
      <c r="B19" s="6" t="s">
        <v>19</v>
      </c>
      <c r="C19" s="62"/>
      <c r="D19" s="63"/>
      <c r="E19" s="8"/>
    </row>
    <row r="20" spans="1:5" ht="15" x14ac:dyDescent="0.25">
      <c r="A20" s="6"/>
      <c r="B20" s="35" t="s">
        <v>4</v>
      </c>
      <c r="C20" s="41">
        <v>1896905222</v>
      </c>
      <c r="D20" s="42"/>
      <c r="E20" s="8"/>
    </row>
    <row r="21" spans="1:5" ht="15" x14ac:dyDescent="0.25">
      <c r="A21" s="6"/>
      <c r="B21" s="6" t="s">
        <v>5</v>
      </c>
      <c r="C21" s="69">
        <v>2881322649</v>
      </c>
      <c r="D21" s="8"/>
      <c r="E21" s="8"/>
    </row>
    <row r="22" spans="1:5" ht="15" x14ac:dyDescent="0.25">
      <c r="A22" s="6"/>
      <c r="B22" s="6" t="s">
        <v>6</v>
      </c>
      <c r="C22" s="69">
        <v>1006267646</v>
      </c>
      <c r="D22" s="8"/>
      <c r="E22" s="8"/>
    </row>
    <row r="23" spans="1:5" thickBot="1" x14ac:dyDescent="0.3">
      <c r="A23" s="6"/>
      <c r="B23" s="38" t="s">
        <v>7</v>
      </c>
      <c r="C23" s="44">
        <v>1773634698</v>
      </c>
      <c r="D23" s="45"/>
      <c r="E23" s="8"/>
    </row>
    <row r="24" spans="1:5" ht="16.5" thickBot="1" x14ac:dyDescent="0.3">
      <c r="A24" s="6"/>
      <c r="B24" s="128" t="s">
        <v>8</v>
      </c>
      <c r="C24" s="129"/>
      <c r="D24" s="143"/>
      <c r="E24" s="8"/>
    </row>
    <row r="25" spans="1:5" ht="16.5" thickBot="1" x14ac:dyDescent="0.3">
      <c r="A25" s="6"/>
      <c r="B25" s="128" t="s">
        <v>9</v>
      </c>
      <c r="C25" s="129"/>
      <c r="D25" s="143"/>
      <c r="E25" s="8"/>
    </row>
    <row r="26" spans="1:5" x14ac:dyDescent="0.25">
      <c r="A26" s="6"/>
      <c r="B26" s="72" t="s">
        <v>20</v>
      </c>
      <c r="C26" s="73">
        <f>+C20/C22</f>
        <v>1.8850901442974546</v>
      </c>
      <c r="D26" s="63" t="s">
        <v>81</v>
      </c>
      <c r="E26" s="8"/>
    </row>
    <row r="27" spans="1:5" ht="16.5" thickBot="1" x14ac:dyDescent="0.3">
      <c r="A27" s="6"/>
      <c r="B27" s="48" t="s">
        <v>10</v>
      </c>
      <c r="C27" s="49">
        <f>+C23/C21</f>
        <v>0.61556268216458254</v>
      </c>
      <c r="D27" s="40" t="s">
        <v>128</v>
      </c>
      <c r="E27" s="8"/>
    </row>
    <row r="28" spans="1:5" ht="16.5" thickBot="1" x14ac:dyDescent="0.3">
      <c r="A28" s="6"/>
      <c r="B28" s="50"/>
      <c r="C28" s="51"/>
      <c r="D28" s="30"/>
      <c r="E28" s="8"/>
    </row>
    <row r="29" spans="1:5" x14ac:dyDescent="0.25">
      <c r="A29" s="109"/>
      <c r="B29" s="110" t="s">
        <v>11</v>
      </c>
      <c r="C29" s="112" t="s">
        <v>127</v>
      </c>
      <c r="D29" s="113"/>
      <c r="E29" s="123"/>
    </row>
    <row r="30" spans="1:5" ht="16.5" thickBot="1" x14ac:dyDescent="0.3">
      <c r="A30" s="109"/>
      <c r="B30" s="111"/>
      <c r="C30" s="124" t="s">
        <v>12</v>
      </c>
      <c r="D30" s="125"/>
      <c r="E30" s="123"/>
    </row>
    <row r="31" spans="1:5" thickBot="1" x14ac:dyDescent="0.3">
      <c r="A31" s="38"/>
      <c r="B31" s="53"/>
      <c r="C31" s="53"/>
      <c r="D31" s="53"/>
      <c r="E31" s="45"/>
    </row>
    <row r="32" spans="1:5" x14ac:dyDescent="0.25">
      <c r="B32" s="58"/>
    </row>
    <row r="33" spans="2:2" x14ac:dyDescent="0.25">
      <c r="B33" s="58"/>
    </row>
    <row r="35" spans="2:2" x14ac:dyDescent="0.25">
      <c r="B35" s="9" t="s">
        <v>137</v>
      </c>
    </row>
    <row r="36" spans="2:2" x14ac:dyDescent="0.25">
      <c r="B36" s="9" t="s">
        <v>138</v>
      </c>
    </row>
  </sheetData>
  <mergeCells count="15">
    <mergeCell ref="E29:E30"/>
    <mergeCell ref="C30:D30"/>
    <mergeCell ref="B24:D24"/>
    <mergeCell ref="B25:D25"/>
    <mergeCell ref="A29:A30"/>
    <mergeCell ref="B29:B30"/>
    <mergeCell ref="C29:D29"/>
    <mergeCell ref="C16:D16"/>
    <mergeCell ref="C17:D17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33"/>
  <sheetViews>
    <sheetView workbookViewId="0">
      <selection activeCell="B22" sqref="B22"/>
    </sheetView>
  </sheetViews>
  <sheetFormatPr baseColWidth="10" defaultRowHeight="15.75" x14ac:dyDescent="0.25"/>
  <cols>
    <col min="1" max="1" width="2.42578125" style="9" customWidth="1"/>
    <col min="2" max="2" width="55.5703125" style="9" customWidth="1"/>
    <col min="3" max="3" width="41.28515625" style="9" customWidth="1"/>
    <col min="4" max="4" width="27.140625" style="9" customWidth="1"/>
    <col min="5" max="5" width="2.8554687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25.5" customHeight="1" thickBot="1" x14ac:dyDescent="0.3">
      <c r="A5" s="6"/>
      <c r="B5" s="31" t="s">
        <v>2</v>
      </c>
      <c r="C5" s="133" t="s">
        <v>89</v>
      </c>
      <c r="D5" s="145"/>
      <c r="E5" s="8"/>
    </row>
    <row r="6" spans="1:5" ht="16.5" thickBot="1" x14ac:dyDescent="0.3">
      <c r="A6" s="6"/>
      <c r="B6" s="32" t="s">
        <v>3</v>
      </c>
      <c r="C6" s="119" t="s">
        <v>90</v>
      </c>
      <c r="D6" s="141"/>
      <c r="E6" s="8"/>
    </row>
    <row r="7" spans="1:5" ht="16.5" thickBot="1" x14ac:dyDescent="0.3">
      <c r="A7" s="6"/>
      <c r="B7" s="33" t="s">
        <v>15</v>
      </c>
      <c r="C7" s="135" t="s">
        <v>16</v>
      </c>
      <c r="D7" s="144"/>
      <c r="E7" s="8"/>
    </row>
    <row r="8" spans="1:5" thickBot="1" x14ac:dyDescent="0.3">
      <c r="A8" s="6"/>
      <c r="B8" s="10">
        <v>22</v>
      </c>
      <c r="C8" s="131">
        <v>2283410496</v>
      </c>
      <c r="D8" s="132"/>
      <c r="E8" s="8"/>
    </row>
    <row r="9" spans="1:5" thickBot="1" x14ac:dyDescent="0.3">
      <c r="A9" s="6"/>
      <c r="B9" s="10">
        <v>23</v>
      </c>
      <c r="C9" s="131">
        <v>730898350</v>
      </c>
      <c r="D9" s="132"/>
      <c r="E9" s="8"/>
    </row>
    <row r="10" spans="1:5" thickBot="1" x14ac:dyDescent="0.3">
      <c r="A10" s="93"/>
      <c r="B10" s="10">
        <v>28</v>
      </c>
      <c r="C10" s="131">
        <v>2088281000</v>
      </c>
      <c r="D10" s="132"/>
      <c r="E10" s="94"/>
    </row>
    <row r="11" spans="1:5" thickBot="1" x14ac:dyDescent="0.3">
      <c r="A11" s="6"/>
      <c r="B11" s="10">
        <v>31</v>
      </c>
      <c r="C11" s="131">
        <v>979465680</v>
      </c>
      <c r="D11" s="132"/>
      <c r="E11" s="8"/>
    </row>
    <row r="12" spans="1:5" ht="32.25" thickBot="1" x14ac:dyDescent="0.3">
      <c r="A12" s="6"/>
      <c r="B12" s="34" t="s">
        <v>17</v>
      </c>
      <c r="C12" s="137">
        <f>SUM(C8:D11)</f>
        <v>6082055526</v>
      </c>
      <c r="D12" s="146"/>
      <c r="E12" s="8"/>
    </row>
    <row r="13" spans="1:5" ht="48" thickBot="1" x14ac:dyDescent="0.3">
      <c r="A13" s="6"/>
      <c r="B13" s="34" t="s">
        <v>18</v>
      </c>
      <c r="C13" s="126">
        <f>+C12/616000</f>
        <v>9873.4667629870128</v>
      </c>
      <c r="D13" s="139"/>
      <c r="E13" s="8"/>
    </row>
    <row r="14" spans="1:5" x14ac:dyDescent="0.25">
      <c r="A14" s="6"/>
      <c r="B14" s="6"/>
      <c r="C14" s="62"/>
      <c r="D14" s="63"/>
      <c r="E14" s="8"/>
    </row>
    <row r="15" spans="1:5" ht="16.5" thickBot="1" x14ac:dyDescent="0.3">
      <c r="A15" s="6"/>
      <c r="B15" s="6" t="s">
        <v>19</v>
      </c>
      <c r="C15" s="62"/>
      <c r="D15" s="63"/>
      <c r="E15" s="8"/>
    </row>
    <row r="16" spans="1:5" ht="15" x14ac:dyDescent="0.25">
      <c r="A16" s="6"/>
      <c r="B16" s="35" t="s">
        <v>4</v>
      </c>
      <c r="C16" s="41">
        <v>536331707</v>
      </c>
      <c r="D16" s="42"/>
      <c r="E16" s="8"/>
    </row>
    <row r="17" spans="1:5" ht="15" x14ac:dyDescent="0.25">
      <c r="A17" s="6"/>
      <c r="B17" s="6" t="s">
        <v>5</v>
      </c>
      <c r="C17" s="69">
        <v>542754541</v>
      </c>
      <c r="D17" s="8"/>
      <c r="E17" s="8"/>
    </row>
    <row r="18" spans="1:5" ht="15" x14ac:dyDescent="0.25">
      <c r="A18" s="6"/>
      <c r="B18" s="6" t="s">
        <v>6</v>
      </c>
      <c r="C18" s="69">
        <v>344092483</v>
      </c>
      <c r="D18" s="8"/>
      <c r="E18" s="8"/>
    </row>
    <row r="19" spans="1:5" thickBot="1" x14ac:dyDescent="0.3">
      <c r="A19" s="6"/>
      <c r="B19" s="38" t="s">
        <v>7</v>
      </c>
      <c r="C19" s="44">
        <v>345077153</v>
      </c>
      <c r="D19" s="45"/>
      <c r="E19" s="8"/>
    </row>
    <row r="20" spans="1:5" ht="16.5" thickBot="1" x14ac:dyDescent="0.3">
      <c r="A20" s="6"/>
      <c r="B20" s="128" t="s">
        <v>8</v>
      </c>
      <c r="C20" s="129"/>
      <c r="D20" s="143"/>
      <c r="E20" s="8"/>
    </row>
    <row r="21" spans="1:5" ht="16.5" thickBot="1" x14ac:dyDescent="0.3">
      <c r="A21" s="6"/>
      <c r="B21" s="128" t="s">
        <v>9</v>
      </c>
      <c r="C21" s="129"/>
      <c r="D21" s="143"/>
      <c r="E21" s="8"/>
    </row>
    <row r="22" spans="1:5" x14ac:dyDescent="0.25">
      <c r="A22" s="6"/>
      <c r="B22" s="46" t="s">
        <v>20</v>
      </c>
      <c r="C22" s="47">
        <f>+C16/C18</f>
        <v>1.5586847533661465</v>
      </c>
      <c r="D22" s="37" t="s">
        <v>81</v>
      </c>
      <c r="E22" s="8"/>
    </row>
    <row r="23" spans="1:5" ht="16.5" thickBot="1" x14ac:dyDescent="0.3">
      <c r="A23" s="6"/>
      <c r="B23" s="48" t="s">
        <v>10</v>
      </c>
      <c r="C23" s="49">
        <f>+C19/C17</f>
        <v>0.63578860595843456</v>
      </c>
      <c r="D23" s="40" t="s">
        <v>81</v>
      </c>
      <c r="E23" s="8"/>
    </row>
    <row r="24" spans="1:5" ht="16.5" thickBot="1" x14ac:dyDescent="0.3">
      <c r="A24" s="6"/>
      <c r="B24" s="50"/>
      <c r="C24" s="51"/>
      <c r="D24" s="30"/>
      <c r="E24" s="8"/>
    </row>
    <row r="25" spans="1:5" x14ac:dyDescent="0.25">
      <c r="A25" s="109"/>
      <c r="B25" s="110" t="s">
        <v>11</v>
      </c>
      <c r="C25" s="112" t="s">
        <v>82</v>
      </c>
      <c r="D25" s="113"/>
      <c r="E25" s="123"/>
    </row>
    <row r="26" spans="1:5" ht="16.5" thickBot="1" x14ac:dyDescent="0.3">
      <c r="A26" s="109"/>
      <c r="B26" s="111"/>
      <c r="C26" s="124" t="s">
        <v>12</v>
      </c>
      <c r="D26" s="125"/>
      <c r="E26" s="123"/>
    </row>
    <row r="27" spans="1:5" thickBot="1" x14ac:dyDescent="0.3">
      <c r="A27" s="38"/>
      <c r="B27" s="53"/>
      <c r="C27" s="53"/>
      <c r="D27" s="53"/>
      <c r="E27" s="45"/>
    </row>
    <row r="28" spans="1:5" x14ac:dyDescent="0.25">
      <c r="B28" s="58"/>
    </row>
    <row r="29" spans="1:5" x14ac:dyDescent="0.25">
      <c r="B29" s="58"/>
    </row>
    <row r="31" spans="1:5" x14ac:dyDescent="0.25">
      <c r="B31" s="9" t="s">
        <v>137</v>
      </c>
    </row>
    <row r="32" spans="1:5" x14ac:dyDescent="0.25">
      <c r="B32" s="9" t="s">
        <v>138</v>
      </c>
    </row>
    <row r="33" spans="2:6" s="9" customFormat="1" x14ac:dyDescent="0.25">
      <c r="B33" s="9" t="s">
        <v>91</v>
      </c>
      <c r="F33" s="1"/>
    </row>
  </sheetData>
  <mergeCells count="19">
    <mergeCell ref="E25:E26"/>
    <mergeCell ref="C26:D26"/>
    <mergeCell ref="C12:D12"/>
    <mergeCell ref="C13:D13"/>
    <mergeCell ref="B20:D20"/>
    <mergeCell ref="B21:D21"/>
    <mergeCell ref="A25:A26"/>
    <mergeCell ref="B25:B26"/>
    <mergeCell ref="C25:D25"/>
    <mergeCell ref="C10:D10"/>
    <mergeCell ref="C8:D8"/>
    <mergeCell ref="C9:D9"/>
    <mergeCell ref="C11:D11"/>
    <mergeCell ref="C7:D7"/>
    <mergeCell ref="A1:D1"/>
    <mergeCell ref="B2:D2"/>
    <mergeCell ref="B3:D3"/>
    <mergeCell ref="C5:D5"/>
    <mergeCell ref="C6:D6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0"/>
  <sheetViews>
    <sheetView workbookViewId="0">
      <selection activeCell="C42" sqref="C42"/>
    </sheetView>
  </sheetViews>
  <sheetFormatPr baseColWidth="10" defaultRowHeight="15.75" x14ac:dyDescent="0.25"/>
  <cols>
    <col min="1" max="1" width="2.5703125" style="9" customWidth="1"/>
    <col min="2" max="2" width="55.5703125" style="9" customWidth="1"/>
    <col min="3" max="3" width="41.28515625" style="9" customWidth="1"/>
    <col min="4" max="4" width="25.28515625" style="9" customWidth="1"/>
    <col min="5" max="5" width="4.2851562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59</v>
      </c>
      <c r="D5" s="118"/>
      <c r="E5" s="8"/>
    </row>
    <row r="6" spans="1:5" ht="16.5" thickBot="1" x14ac:dyDescent="0.3">
      <c r="A6" s="6"/>
      <c r="B6" s="32" t="s">
        <v>3</v>
      </c>
      <c r="C6" s="119" t="s">
        <v>60</v>
      </c>
      <c r="D6" s="120"/>
      <c r="E6" s="8"/>
    </row>
    <row r="7" spans="1:5" ht="16.5" thickBot="1" x14ac:dyDescent="0.3">
      <c r="A7" s="6"/>
      <c r="B7" s="32" t="s">
        <v>15</v>
      </c>
      <c r="C7" s="121" t="s">
        <v>16</v>
      </c>
      <c r="D7" s="122"/>
      <c r="E7" s="8"/>
    </row>
    <row r="8" spans="1:5" thickBot="1" x14ac:dyDescent="0.3">
      <c r="A8" s="6"/>
      <c r="B8" s="10">
        <v>20</v>
      </c>
      <c r="C8" s="2">
        <v>835312400</v>
      </c>
      <c r="D8" s="7"/>
      <c r="E8" s="8"/>
    </row>
    <row r="9" spans="1:5" ht="32.25" thickBot="1" x14ac:dyDescent="0.3">
      <c r="A9" s="6"/>
      <c r="B9" s="34" t="s">
        <v>17</v>
      </c>
      <c r="C9" s="126">
        <f>SUM(C8:D8)</f>
        <v>835312400</v>
      </c>
      <c r="D9" s="127"/>
      <c r="E9" s="8"/>
    </row>
    <row r="10" spans="1:5" ht="48" thickBot="1" x14ac:dyDescent="0.3">
      <c r="A10" s="6"/>
      <c r="B10" s="34" t="s">
        <v>18</v>
      </c>
      <c r="C10" s="126">
        <f>+C9/616000</f>
        <v>1356.0266233766233</v>
      </c>
      <c r="D10" s="127"/>
      <c r="E10" s="8"/>
    </row>
    <row r="11" spans="1:5" x14ac:dyDescent="0.25">
      <c r="A11" s="6"/>
      <c r="B11" s="30"/>
      <c r="C11" s="76"/>
      <c r="D11" s="63"/>
      <c r="E11" s="8"/>
    </row>
    <row r="12" spans="1:5" ht="16.5" thickBot="1" x14ac:dyDescent="0.3">
      <c r="A12" s="6"/>
      <c r="B12" s="30" t="s">
        <v>19</v>
      </c>
      <c r="C12" s="76"/>
      <c r="D12" s="63"/>
      <c r="E12" s="8"/>
    </row>
    <row r="13" spans="1:5" ht="15" x14ac:dyDescent="0.25">
      <c r="A13" s="6"/>
      <c r="B13" s="35" t="s">
        <v>4</v>
      </c>
      <c r="C13" s="41">
        <v>169080000</v>
      </c>
      <c r="D13" s="42"/>
      <c r="E13" s="8"/>
    </row>
    <row r="14" spans="1:5" ht="15" x14ac:dyDescent="0.25">
      <c r="A14" s="6"/>
      <c r="B14" s="6" t="s">
        <v>5</v>
      </c>
      <c r="C14" s="43">
        <v>221130000</v>
      </c>
      <c r="D14" s="8"/>
      <c r="E14" s="8"/>
    </row>
    <row r="15" spans="1:5" ht="15" x14ac:dyDescent="0.25">
      <c r="A15" s="6"/>
      <c r="B15" s="6" t="s">
        <v>6</v>
      </c>
      <c r="C15" s="43">
        <v>22631000</v>
      </c>
      <c r="D15" s="8"/>
      <c r="E15" s="8"/>
    </row>
    <row r="16" spans="1:5" thickBot="1" x14ac:dyDescent="0.3">
      <c r="A16" s="6"/>
      <c r="B16" s="38" t="s">
        <v>7</v>
      </c>
      <c r="C16" s="44">
        <v>22631000</v>
      </c>
      <c r="D16" s="45"/>
      <c r="E16" s="8"/>
    </row>
    <row r="17" spans="1:5" ht="16.5" thickBot="1" x14ac:dyDescent="0.3">
      <c r="A17" s="6"/>
      <c r="B17" s="128" t="s">
        <v>8</v>
      </c>
      <c r="C17" s="129"/>
      <c r="D17" s="130"/>
      <c r="E17" s="8"/>
    </row>
    <row r="18" spans="1:5" ht="16.5" thickBot="1" x14ac:dyDescent="0.3">
      <c r="A18" s="6"/>
      <c r="B18" s="128" t="s">
        <v>9</v>
      </c>
      <c r="C18" s="129"/>
      <c r="D18" s="130"/>
      <c r="E18" s="8"/>
    </row>
    <row r="19" spans="1:5" x14ac:dyDescent="0.25">
      <c r="A19" s="6"/>
      <c r="B19" s="72" t="s">
        <v>20</v>
      </c>
      <c r="C19" s="78">
        <f>+C13/C15</f>
        <v>7.4711678670849722</v>
      </c>
      <c r="D19" s="63" t="s">
        <v>81</v>
      </c>
      <c r="E19" s="8"/>
    </row>
    <row r="20" spans="1:5" ht="16.5" thickBot="1" x14ac:dyDescent="0.3">
      <c r="A20" s="6"/>
      <c r="B20" s="48" t="s">
        <v>10</v>
      </c>
      <c r="C20" s="49">
        <f>+C16/C14</f>
        <v>0.10234251345362456</v>
      </c>
      <c r="D20" s="40" t="s">
        <v>128</v>
      </c>
      <c r="E20" s="8"/>
    </row>
    <row r="21" spans="1:5" ht="16.5" thickBot="1" x14ac:dyDescent="0.3">
      <c r="A21" s="6"/>
      <c r="B21" s="50"/>
      <c r="C21" s="51"/>
      <c r="D21" s="30"/>
      <c r="E21" s="8"/>
    </row>
    <row r="22" spans="1:5" x14ac:dyDescent="0.25">
      <c r="A22" s="109"/>
      <c r="B22" s="110" t="s">
        <v>11</v>
      </c>
      <c r="C22" s="112" t="s">
        <v>58</v>
      </c>
      <c r="D22" s="113"/>
      <c r="E22" s="123"/>
    </row>
    <row r="23" spans="1:5" ht="16.5" thickBot="1" x14ac:dyDescent="0.3">
      <c r="A23" s="109"/>
      <c r="B23" s="111"/>
      <c r="C23" s="124" t="s">
        <v>12</v>
      </c>
      <c r="D23" s="125"/>
      <c r="E23" s="123"/>
    </row>
    <row r="24" spans="1:5" thickBot="1" x14ac:dyDescent="0.3">
      <c r="A24" s="38"/>
      <c r="B24" s="53"/>
      <c r="C24" s="53"/>
      <c r="D24" s="53"/>
      <c r="E24" s="45"/>
    </row>
    <row r="25" spans="1:5" x14ac:dyDescent="0.25">
      <c r="B25" s="58"/>
    </row>
    <row r="29" spans="1:5" x14ac:dyDescent="0.25">
      <c r="B29" s="9" t="s">
        <v>137</v>
      </c>
    </row>
    <row r="30" spans="1:5" x14ac:dyDescent="0.25">
      <c r="B30" s="9" t="s">
        <v>138</v>
      </c>
    </row>
  </sheetData>
  <mergeCells count="15">
    <mergeCell ref="E22:E23"/>
    <mergeCell ref="C23:D23"/>
    <mergeCell ref="C9:D9"/>
    <mergeCell ref="C10:D10"/>
    <mergeCell ref="B17:D17"/>
    <mergeCell ref="B18:D18"/>
    <mergeCell ref="A22:A23"/>
    <mergeCell ref="B22:B23"/>
    <mergeCell ref="C22:D22"/>
    <mergeCell ref="A1:D1"/>
    <mergeCell ref="B2:D2"/>
    <mergeCell ref="B3:D3"/>
    <mergeCell ref="C5:D5"/>
    <mergeCell ref="C6:D6"/>
    <mergeCell ref="C7:D7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35"/>
  <sheetViews>
    <sheetView workbookViewId="0">
      <selection activeCell="B34" sqref="B34:B35"/>
    </sheetView>
  </sheetViews>
  <sheetFormatPr baseColWidth="10" defaultRowHeight="15.75" x14ac:dyDescent="0.25"/>
  <cols>
    <col min="1" max="1" width="2.7109375" style="9" customWidth="1"/>
    <col min="2" max="2" width="55.5703125" style="9" customWidth="1"/>
    <col min="3" max="3" width="41.28515625" style="9" customWidth="1"/>
    <col min="4" max="4" width="26" style="9" customWidth="1"/>
    <col min="5" max="5" width="3.7109375" style="9" customWidth="1"/>
    <col min="6" max="16384" width="11.42578125" style="1"/>
  </cols>
  <sheetData>
    <row r="1" spans="1:5" x14ac:dyDescent="0.25">
      <c r="A1" s="114" t="s">
        <v>126</v>
      </c>
      <c r="B1" s="115"/>
      <c r="C1" s="115"/>
      <c r="D1" s="115"/>
      <c r="E1" s="25"/>
    </row>
    <row r="2" spans="1:5" x14ac:dyDescent="0.25">
      <c r="A2" s="26"/>
      <c r="B2" s="116" t="s">
        <v>1</v>
      </c>
      <c r="C2" s="116"/>
      <c r="D2" s="116"/>
      <c r="E2" s="27"/>
    </row>
    <row r="3" spans="1:5" x14ac:dyDescent="0.25">
      <c r="A3" s="6"/>
      <c r="B3" s="116" t="s">
        <v>14</v>
      </c>
      <c r="C3" s="116"/>
      <c r="D3" s="116"/>
      <c r="E3" s="29"/>
    </row>
    <row r="4" spans="1:5" thickBot="1" x14ac:dyDescent="0.3">
      <c r="A4" s="6"/>
      <c r="B4" s="30"/>
      <c r="C4" s="30"/>
      <c r="D4" s="30"/>
      <c r="E4" s="8"/>
    </row>
    <row r="5" spans="1:5" ht="16.5" thickBot="1" x14ac:dyDescent="0.3">
      <c r="A5" s="6"/>
      <c r="B5" s="31" t="s">
        <v>2</v>
      </c>
      <c r="C5" s="117" t="s">
        <v>74</v>
      </c>
      <c r="D5" s="140"/>
      <c r="E5" s="8"/>
    </row>
    <row r="6" spans="1:5" ht="16.5" thickBot="1" x14ac:dyDescent="0.3">
      <c r="A6" s="6"/>
      <c r="B6" s="32" t="s">
        <v>3</v>
      </c>
      <c r="C6" s="119" t="s">
        <v>75</v>
      </c>
      <c r="D6" s="141"/>
      <c r="E6" s="8"/>
    </row>
    <row r="7" spans="1:5" ht="16.5" thickBot="1" x14ac:dyDescent="0.3">
      <c r="A7" s="6"/>
      <c r="B7" s="33" t="s">
        <v>15</v>
      </c>
      <c r="C7" s="121" t="s">
        <v>16</v>
      </c>
      <c r="D7" s="142"/>
      <c r="E7" s="8"/>
    </row>
    <row r="8" spans="1:5" thickBot="1" x14ac:dyDescent="0.3">
      <c r="A8" s="6"/>
      <c r="B8" s="10">
        <v>29</v>
      </c>
      <c r="C8" s="11">
        <v>272073800</v>
      </c>
      <c r="D8" s="19"/>
      <c r="E8" s="8"/>
    </row>
    <row r="9" spans="1:5" thickBot="1" x14ac:dyDescent="0.3">
      <c r="A9" s="6"/>
      <c r="B9" s="10">
        <v>30</v>
      </c>
      <c r="C9" s="11">
        <v>1570387312</v>
      </c>
      <c r="D9" s="19"/>
      <c r="E9" s="8"/>
    </row>
    <row r="10" spans="1:5" ht="32.25" thickBot="1" x14ac:dyDescent="0.3">
      <c r="A10" s="6"/>
      <c r="B10" s="34" t="s">
        <v>17</v>
      </c>
      <c r="C10" s="126">
        <f>SUM(C8:D9)</f>
        <v>1842461112</v>
      </c>
      <c r="D10" s="139"/>
      <c r="E10" s="8"/>
    </row>
    <row r="11" spans="1:5" ht="48" thickBot="1" x14ac:dyDescent="0.3">
      <c r="A11" s="6"/>
      <c r="B11" s="34" t="s">
        <v>18</v>
      </c>
      <c r="C11" s="126">
        <f>+C10/616000</f>
        <v>2991.0082987012988</v>
      </c>
      <c r="D11" s="139"/>
      <c r="E11" s="8"/>
    </row>
    <row r="12" spans="1:5" x14ac:dyDescent="0.25">
      <c r="A12" s="6"/>
      <c r="B12" s="6"/>
      <c r="C12" s="62"/>
      <c r="D12" s="63"/>
      <c r="E12" s="8"/>
    </row>
    <row r="13" spans="1:5" ht="16.5" thickBot="1" x14ac:dyDescent="0.3">
      <c r="A13" s="6"/>
      <c r="B13" s="6" t="s">
        <v>19</v>
      </c>
      <c r="C13" s="62"/>
      <c r="D13" s="63"/>
      <c r="E13" s="8"/>
    </row>
    <row r="14" spans="1:5" ht="15" x14ac:dyDescent="0.25">
      <c r="A14" s="6"/>
      <c r="B14" s="35" t="s">
        <v>4</v>
      </c>
      <c r="C14" s="41">
        <v>60655000</v>
      </c>
      <c r="D14" s="42"/>
      <c r="E14" s="8"/>
    </row>
    <row r="15" spans="1:5" ht="15" x14ac:dyDescent="0.25">
      <c r="A15" s="6"/>
      <c r="B15" s="6" t="s">
        <v>5</v>
      </c>
      <c r="C15" s="69">
        <v>67855000</v>
      </c>
      <c r="D15" s="8"/>
      <c r="E15" s="8"/>
    </row>
    <row r="16" spans="1:5" ht="15" x14ac:dyDescent="0.25">
      <c r="A16" s="6"/>
      <c r="B16" s="6" t="s">
        <v>6</v>
      </c>
      <c r="C16" s="69">
        <v>985000</v>
      </c>
      <c r="D16" s="8"/>
      <c r="E16" s="8"/>
    </row>
    <row r="17" spans="1:5" thickBot="1" x14ac:dyDescent="0.3">
      <c r="A17" s="6"/>
      <c r="B17" s="38" t="s">
        <v>7</v>
      </c>
      <c r="C17" s="44">
        <v>985000</v>
      </c>
      <c r="D17" s="45"/>
      <c r="E17" s="8"/>
    </row>
    <row r="18" spans="1:5" ht="16.5" thickBot="1" x14ac:dyDescent="0.3">
      <c r="A18" s="6"/>
      <c r="B18" s="128" t="s">
        <v>8</v>
      </c>
      <c r="C18" s="129"/>
      <c r="D18" s="143"/>
      <c r="E18" s="8"/>
    </row>
    <row r="19" spans="1:5" ht="16.5" thickBot="1" x14ac:dyDescent="0.3">
      <c r="A19" s="6"/>
      <c r="B19" s="128" t="s">
        <v>9</v>
      </c>
      <c r="C19" s="129"/>
      <c r="D19" s="143"/>
      <c r="E19" s="8"/>
    </row>
    <row r="20" spans="1:5" x14ac:dyDescent="0.25">
      <c r="A20" s="6"/>
      <c r="B20" s="72" t="s">
        <v>20</v>
      </c>
      <c r="C20" s="73">
        <f>+C14/C16</f>
        <v>61.578680203045685</v>
      </c>
      <c r="D20" s="63" t="s">
        <v>81</v>
      </c>
      <c r="E20" s="8"/>
    </row>
    <row r="21" spans="1:5" ht="16.5" thickBot="1" x14ac:dyDescent="0.3">
      <c r="A21" s="6"/>
      <c r="B21" s="48" t="s">
        <v>10</v>
      </c>
      <c r="C21" s="49">
        <f>+C17/C15</f>
        <v>1.4516247881512049E-2</v>
      </c>
      <c r="D21" s="40" t="s">
        <v>128</v>
      </c>
      <c r="E21" s="8"/>
    </row>
    <row r="22" spans="1:5" ht="16.5" thickBot="1" x14ac:dyDescent="0.3">
      <c r="A22" s="6"/>
      <c r="B22" s="50"/>
      <c r="C22" s="51"/>
      <c r="D22" s="30"/>
      <c r="E22" s="8"/>
    </row>
    <row r="23" spans="1:5" x14ac:dyDescent="0.25">
      <c r="A23" s="109"/>
      <c r="B23" s="110" t="s">
        <v>11</v>
      </c>
      <c r="C23" s="112" t="s">
        <v>58</v>
      </c>
      <c r="D23" s="113"/>
      <c r="E23" s="123"/>
    </row>
    <row r="24" spans="1:5" ht="16.5" thickBot="1" x14ac:dyDescent="0.3">
      <c r="A24" s="109"/>
      <c r="B24" s="111"/>
      <c r="C24" s="124" t="s">
        <v>12</v>
      </c>
      <c r="D24" s="125"/>
      <c r="E24" s="123"/>
    </row>
    <row r="25" spans="1:5" thickBot="1" x14ac:dyDescent="0.3">
      <c r="A25" s="38"/>
      <c r="B25" s="53"/>
      <c r="C25" s="53"/>
      <c r="D25" s="53"/>
      <c r="E25" s="45"/>
    </row>
    <row r="26" spans="1:5" x14ac:dyDescent="0.25">
      <c r="B26" s="58"/>
    </row>
    <row r="30" spans="1:5" x14ac:dyDescent="0.25">
      <c r="B30" s="9" t="s">
        <v>137</v>
      </c>
    </row>
    <row r="31" spans="1:5" x14ac:dyDescent="0.25">
      <c r="B31" s="9" t="s">
        <v>138</v>
      </c>
    </row>
    <row r="34" spans="2:2" x14ac:dyDescent="0.25">
      <c r="B34" s="9" t="s">
        <v>73</v>
      </c>
    </row>
    <row r="35" spans="2:2" x14ac:dyDescent="0.25">
      <c r="B35" s="9" t="s">
        <v>76</v>
      </c>
    </row>
  </sheetData>
  <mergeCells count="15">
    <mergeCell ref="A23:A24"/>
    <mergeCell ref="B23:B24"/>
    <mergeCell ref="C23:D23"/>
    <mergeCell ref="A1:D1"/>
    <mergeCell ref="B2:D2"/>
    <mergeCell ref="B3:D3"/>
    <mergeCell ref="C5:D5"/>
    <mergeCell ref="C6:D6"/>
    <mergeCell ref="C7:D7"/>
    <mergeCell ref="E23:E24"/>
    <mergeCell ref="C24:D24"/>
    <mergeCell ref="C10:D10"/>
    <mergeCell ref="C11:D11"/>
    <mergeCell ref="B18:D18"/>
    <mergeCell ref="B19:D19"/>
  </mergeCells>
  <pageMargins left="0.59055118110236227" right="0.19685039370078741" top="0.39370078740157483" bottom="0.3937007874015748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RESULTADO GRUPO</vt:lpstr>
      <vt:lpstr>LICEO</vt:lpstr>
      <vt:lpstr>CI JORGE ELIECER</vt:lpstr>
      <vt:lpstr>FUNDAFECTO</vt:lpstr>
      <vt:lpstr>PROPAL</vt:lpstr>
      <vt:lpstr>GIMNASIO</vt:lpstr>
      <vt:lpstr>COMHOGAR</vt:lpstr>
      <vt:lpstr>INTERNACIONAL</vt:lpstr>
      <vt:lpstr>ASOCOMSUAREZ</vt:lpstr>
      <vt:lpstr>AUTONOMA</vt:lpstr>
      <vt:lpstr>ESPERANZA</vt:lpstr>
      <vt:lpstr>CORPOCAUCA</vt:lpstr>
      <vt:lpstr>ASOCAÑA</vt:lpstr>
      <vt:lpstr>AMALAKA</vt:lpstr>
      <vt:lpstr>UT PRIMERA INFANCIA</vt:lpstr>
      <vt:lpstr>ASIPCOM</vt:lpstr>
      <vt:lpstr>EXCELENCIA</vt:lpstr>
      <vt:lpstr>UT PRIMERA INFANCI SUR </vt:lpstr>
      <vt:lpstr>LLEVANT</vt:lpstr>
      <vt:lpstr>FUNDASCAMER</vt:lpstr>
      <vt:lpstr>FUNDAMOR</vt:lpstr>
      <vt:lpstr>ITACHUE</vt:lpstr>
      <vt:lpstr>FUTURO</vt:lpstr>
      <vt:lpstr>ASOCAS</vt:lpstr>
      <vt:lpstr>ONG GESTION SOCIAL</vt:lpstr>
      <vt:lpstr>UT TAMBO</vt:lpstr>
      <vt:lpstr>CITMA</vt:lpstr>
      <vt:lpstr>PAZ Y VIDA</vt:lpstr>
      <vt:lpstr>GRUPOS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Liliana Lopez Torres</dc:creator>
  <cp:lastModifiedBy>Hugo Andres Guerrero Munoz</cp:lastModifiedBy>
  <cp:lastPrinted>2014-12-11T15:44:37Z</cp:lastPrinted>
  <dcterms:created xsi:type="dcterms:W3CDTF">2014-10-22T15:49:24Z</dcterms:created>
  <dcterms:modified xsi:type="dcterms:W3CDTF">2014-12-11T22:01:38Z</dcterms:modified>
</cp:coreProperties>
</file>